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71\"/>
    </mc:Choice>
  </mc:AlternateContent>
  <xr:revisionPtr revIDLastSave="0" documentId="13_ncr:1_{A8103BE3-8C4B-4095-84EC-A2D7F769396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females" sheetId="7" r:id="rId1"/>
    <sheet name="males" sheetId="26" r:id="rId2"/>
    <sheet name="larvae" sheetId="32" r:id="rId3"/>
    <sheet name="females_stats (μm)" sheetId="12" r:id="rId4"/>
    <sheet name="females_stats (sc)" sheetId="14" r:id="rId5"/>
    <sheet name="males_stats (μm)" sheetId="27" r:id="rId6"/>
    <sheet name="males_stats (sc)" sheetId="28" r:id="rId7"/>
    <sheet name="larvae_stats (μm)" sheetId="33" r:id="rId8"/>
    <sheet name="larvae_stats (sc)" sheetId="3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30" i="26" l="1"/>
  <c r="BW29" i="26"/>
  <c r="BW26" i="26"/>
  <c r="BW25" i="26"/>
  <c r="BW23" i="26"/>
  <c r="BX22" i="26"/>
  <c r="BW22" i="26"/>
  <c r="BW21" i="26"/>
  <c r="BX18" i="26"/>
  <c r="BW18" i="26"/>
  <c r="BW17" i="26"/>
  <c r="BX15" i="26"/>
  <c r="BW15" i="26"/>
  <c r="BW14" i="26"/>
  <c r="BW12" i="26"/>
  <c r="BW10" i="26"/>
  <c r="BW9" i="26"/>
  <c r="BX8" i="26"/>
  <c r="BW8" i="26"/>
  <c r="BX7" i="26"/>
  <c r="BW7" i="26"/>
  <c r="BW6" i="26"/>
  <c r="BW4" i="26"/>
  <c r="BW3" i="26"/>
  <c r="B31" i="26"/>
  <c r="BW31" i="26" s="1"/>
  <c r="C30" i="26"/>
  <c r="BX30" i="26" s="1"/>
  <c r="C29" i="26"/>
  <c r="BX29" i="26" s="1"/>
  <c r="B27" i="26"/>
  <c r="BW27" i="26" s="1"/>
  <c r="C26" i="26"/>
  <c r="BX26" i="26" s="1"/>
  <c r="C25" i="26"/>
  <c r="BX25" i="26" s="1"/>
  <c r="B23" i="26"/>
  <c r="C22" i="26"/>
  <c r="C21" i="26"/>
  <c r="BX21" i="26" s="1"/>
  <c r="B19" i="26"/>
  <c r="BW19" i="26" s="1"/>
  <c r="C18" i="26"/>
  <c r="C17" i="26"/>
  <c r="BX17" i="26" s="1"/>
  <c r="C15" i="26"/>
  <c r="C14" i="26"/>
  <c r="BX14" i="26" s="1"/>
  <c r="B12" i="26"/>
  <c r="B11" i="26"/>
  <c r="BW11" i="26" s="1"/>
  <c r="C10" i="26"/>
  <c r="BX10" i="26" s="1"/>
  <c r="C9" i="26"/>
  <c r="BX9" i="26" s="1"/>
  <c r="C8" i="26"/>
  <c r="C7" i="26"/>
  <c r="C6" i="26"/>
  <c r="BX6" i="26" s="1"/>
  <c r="C3" i="26"/>
  <c r="BX3" i="26" s="1"/>
  <c r="BB31" i="26"/>
  <c r="BC30" i="26"/>
  <c r="BC29" i="26"/>
  <c r="BB27" i="26"/>
  <c r="BC26" i="26"/>
  <c r="BC25" i="26"/>
  <c r="BB23" i="26"/>
  <c r="BC22" i="26"/>
  <c r="BC21" i="26"/>
  <c r="BB19" i="26"/>
  <c r="BC18" i="26"/>
  <c r="BC17" i="26"/>
  <c r="BC15" i="26"/>
  <c r="BC14" i="26"/>
  <c r="BB12" i="26"/>
  <c r="BB11" i="26"/>
  <c r="BC10" i="26"/>
  <c r="BC9" i="26"/>
  <c r="BC8" i="26"/>
  <c r="BC7" i="26"/>
  <c r="BC6" i="26"/>
  <c r="BC3" i="26"/>
  <c r="BM6" i="7" l="1"/>
  <c r="AO8" i="7"/>
  <c r="AO6" i="7"/>
  <c r="AN11" i="7" l="1"/>
  <c r="AN12" i="7"/>
  <c r="AN19" i="7"/>
  <c r="AN23" i="7"/>
  <c r="AN27" i="7"/>
  <c r="AN31" i="7"/>
  <c r="C2" i="34" l="1"/>
  <c r="Y2" i="33"/>
  <c r="X2" i="33"/>
  <c r="V2" i="33"/>
  <c r="U2" i="33"/>
  <c r="S2" i="33"/>
  <c r="R2" i="33"/>
  <c r="P2" i="33"/>
  <c r="O2" i="33"/>
  <c r="N2" i="33"/>
  <c r="M2" i="33"/>
  <c r="J2" i="33"/>
  <c r="I2" i="33"/>
  <c r="H2" i="33"/>
  <c r="G2" i="33"/>
  <c r="F2" i="33"/>
  <c r="E2" i="33"/>
  <c r="D2" i="33"/>
  <c r="C2" i="33"/>
  <c r="BR31" i="32"/>
  <c r="BP31" i="32"/>
  <c r="BH31" i="32"/>
  <c r="BF31" i="32"/>
  <c r="BD31" i="32"/>
  <c r="BB31" i="32"/>
  <c r="AZ31" i="32"/>
  <c r="AX31" i="32"/>
  <c r="AV31" i="32"/>
  <c r="AT31" i="32"/>
  <c r="AR31" i="32"/>
  <c r="AP31" i="32"/>
  <c r="AN31" i="32"/>
  <c r="AL31" i="32"/>
  <c r="AJ31" i="32"/>
  <c r="AH31" i="32"/>
  <c r="AF31" i="32"/>
  <c r="AD31" i="32"/>
  <c r="AB31" i="32"/>
  <c r="Z31" i="32"/>
  <c r="X31" i="32"/>
  <c r="V31" i="32"/>
  <c r="T31" i="32"/>
  <c r="R31" i="32"/>
  <c r="P31" i="32"/>
  <c r="N31" i="32"/>
  <c r="L31" i="32"/>
  <c r="J31" i="32"/>
  <c r="H31" i="32"/>
  <c r="F31" i="32"/>
  <c r="D31" i="32"/>
  <c r="B31" i="32"/>
  <c r="Z2" i="33" s="1"/>
  <c r="BU30" i="32"/>
  <c r="BS30" i="32"/>
  <c r="BO30" i="32"/>
  <c r="BM30" i="32"/>
  <c r="BN30" i="32" s="1"/>
  <c r="BL30" i="32"/>
  <c r="BI30" i="32"/>
  <c r="BG30" i="32"/>
  <c r="BE30" i="32"/>
  <c r="BC30" i="32"/>
  <c r="BA30" i="32"/>
  <c r="AY30" i="32"/>
  <c r="AW30" i="32"/>
  <c r="AU30" i="32"/>
  <c r="AS30" i="32"/>
  <c r="AQ30" i="32"/>
  <c r="AO30" i="32"/>
  <c r="AM30" i="32"/>
  <c r="AK30" i="32"/>
  <c r="AI30" i="32"/>
  <c r="AG30" i="32"/>
  <c r="AE30" i="32"/>
  <c r="AC30" i="32"/>
  <c r="AA30" i="32"/>
  <c r="Y30" i="32"/>
  <c r="W30" i="32"/>
  <c r="U30" i="32"/>
  <c r="S30" i="32"/>
  <c r="Q30" i="32"/>
  <c r="O30" i="32"/>
  <c r="M30" i="32"/>
  <c r="K30" i="32"/>
  <c r="I30" i="32"/>
  <c r="G30" i="32"/>
  <c r="E30" i="32"/>
  <c r="C30" i="32"/>
  <c r="BU29" i="32"/>
  <c r="BS29" i="32"/>
  <c r="BO29" i="32"/>
  <c r="BM29" i="32"/>
  <c r="BN29" i="32" s="1"/>
  <c r="BL29" i="32"/>
  <c r="BI29" i="32"/>
  <c r="BG29" i="32"/>
  <c r="BE29" i="32"/>
  <c r="BC29" i="32"/>
  <c r="BA29" i="32"/>
  <c r="AY29" i="32"/>
  <c r="AW29" i="32"/>
  <c r="AU29" i="32"/>
  <c r="AS29" i="32"/>
  <c r="AQ29" i="32"/>
  <c r="AO29" i="32"/>
  <c r="AM29" i="32"/>
  <c r="AK29" i="32"/>
  <c r="AI29" i="32"/>
  <c r="AG29" i="32"/>
  <c r="AE29" i="32"/>
  <c r="AC29" i="32"/>
  <c r="AA29" i="32"/>
  <c r="Y29" i="32"/>
  <c r="W29" i="32"/>
  <c r="U29" i="32"/>
  <c r="S29" i="32"/>
  <c r="Q29" i="32"/>
  <c r="O29" i="32"/>
  <c r="M29" i="32"/>
  <c r="K29" i="32"/>
  <c r="I29" i="32"/>
  <c r="G29" i="32"/>
  <c r="E29" i="32"/>
  <c r="C29" i="32"/>
  <c r="BL28" i="32"/>
  <c r="BR27" i="32"/>
  <c r="BP27" i="32"/>
  <c r="BH27" i="32"/>
  <c r="BF27" i="32"/>
  <c r="BD27" i="32"/>
  <c r="BB27" i="32"/>
  <c r="AZ27" i="32"/>
  <c r="AX27" i="32"/>
  <c r="AV27" i="32"/>
  <c r="AT27" i="32"/>
  <c r="AR27" i="32"/>
  <c r="AP27" i="32"/>
  <c r="AN27" i="32"/>
  <c r="AL27" i="32"/>
  <c r="AJ27" i="32"/>
  <c r="AH27" i="32"/>
  <c r="AF27" i="32"/>
  <c r="AD27" i="32"/>
  <c r="AB27" i="32"/>
  <c r="Z27" i="32"/>
  <c r="X27" i="32"/>
  <c r="V27" i="32"/>
  <c r="T27" i="32"/>
  <c r="R27" i="32"/>
  <c r="P27" i="32"/>
  <c r="N27" i="32"/>
  <c r="L27" i="32"/>
  <c r="J27" i="32"/>
  <c r="H27" i="32"/>
  <c r="F27" i="32"/>
  <c r="D27" i="32"/>
  <c r="B27" i="32"/>
  <c r="BU26" i="32"/>
  <c r="BS26" i="32"/>
  <c r="BO26" i="32"/>
  <c r="BM26" i="32"/>
  <c r="BN26" i="32" s="1"/>
  <c r="BL26" i="32"/>
  <c r="BI26" i="32"/>
  <c r="BG26" i="32"/>
  <c r="BE26" i="32"/>
  <c r="BC26" i="32"/>
  <c r="BA26" i="32"/>
  <c r="AY26" i="32"/>
  <c r="AW26" i="32"/>
  <c r="AU26" i="32"/>
  <c r="AS26" i="32"/>
  <c r="AQ26" i="32"/>
  <c r="AO26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BU25" i="32"/>
  <c r="BS25" i="32"/>
  <c r="BO25" i="32"/>
  <c r="BM25" i="32"/>
  <c r="BN25" i="32" s="1"/>
  <c r="BL25" i="32"/>
  <c r="BI25" i="32"/>
  <c r="BG25" i="32"/>
  <c r="BE25" i="32"/>
  <c r="BC25" i="32"/>
  <c r="BA25" i="32"/>
  <c r="AY25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BL24" i="32"/>
  <c r="BR23" i="32"/>
  <c r="BP23" i="32"/>
  <c r="BH23" i="32"/>
  <c r="BF23" i="32"/>
  <c r="BD23" i="32"/>
  <c r="BB23" i="32"/>
  <c r="AZ23" i="32"/>
  <c r="AX23" i="32"/>
  <c r="AV23" i="32"/>
  <c r="AT23" i="32"/>
  <c r="AR23" i="32"/>
  <c r="AP23" i="32"/>
  <c r="AN23" i="32"/>
  <c r="AL23" i="32"/>
  <c r="AJ23" i="32"/>
  <c r="AH23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H23" i="32"/>
  <c r="F23" i="32"/>
  <c r="D23" i="32"/>
  <c r="B23" i="32"/>
  <c r="T2" i="33" s="1"/>
  <c r="BU22" i="32"/>
  <c r="BS22" i="32"/>
  <c r="BO22" i="32"/>
  <c r="BM22" i="32"/>
  <c r="BN22" i="32" s="1"/>
  <c r="BL22" i="32"/>
  <c r="BI22" i="32"/>
  <c r="BG22" i="32"/>
  <c r="BE22" i="32"/>
  <c r="BC22" i="32"/>
  <c r="BA22" i="32"/>
  <c r="AY22" i="32"/>
  <c r="AW22" i="32"/>
  <c r="AU22" i="32"/>
  <c r="AS22" i="32"/>
  <c r="AQ22" i="32"/>
  <c r="AO22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BU21" i="32"/>
  <c r="BS21" i="32"/>
  <c r="BO21" i="32"/>
  <c r="BM21" i="32"/>
  <c r="BN21" i="32" s="1"/>
  <c r="BL21" i="32"/>
  <c r="BI21" i="32"/>
  <c r="BG21" i="32"/>
  <c r="BE21" i="32"/>
  <c r="BC21" i="32"/>
  <c r="BA21" i="32"/>
  <c r="AY21" i="32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BL20" i="32"/>
  <c r="BR19" i="32"/>
  <c r="BP19" i="32"/>
  <c r="BH19" i="32"/>
  <c r="BF19" i="32"/>
  <c r="BD19" i="32"/>
  <c r="BB19" i="32"/>
  <c r="AZ19" i="32"/>
  <c r="AX19" i="32"/>
  <c r="AV19" i="32"/>
  <c r="AT19" i="32"/>
  <c r="AR19" i="32"/>
  <c r="AP19" i="32"/>
  <c r="AN19" i="32"/>
  <c r="AL19" i="32"/>
  <c r="AJ19" i="32"/>
  <c r="AH19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H19" i="32"/>
  <c r="F19" i="32"/>
  <c r="D19" i="32"/>
  <c r="B19" i="32"/>
  <c r="BU18" i="32"/>
  <c r="BS18" i="32"/>
  <c r="BO18" i="32"/>
  <c r="BM18" i="32"/>
  <c r="BN18" i="32" s="1"/>
  <c r="BL18" i="32"/>
  <c r="BI18" i="32"/>
  <c r="BG18" i="32"/>
  <c r="BE18" i="32"/>
  <c r="BC18" i="32"/>
  <c r="BA18" i="32"/>
  <c r="AY18" i="32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BU17" i="32"/>
  <c r="BS17" i="32"/>
  <c r="BO17" i="32"/>
  <c r="BM17" i="32"/>
  <c r="BN17" i="32" s="1"/>
  <c r="BL17" i="32"/>
  <c r="BI17" i="32"/>
  <c r="BG17" i="32"/>
  <c r="BE17" i="32"/>
  <c r="BC17" i="32"/>
  <c r="BA17" i="32"/>
  <c r="AY17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BL16" i="32"/>
  <c r="BU15" i="32"/>
  <c r="BS15" i="32"/>
  <c r="BO15" i="32"/>
  <c r="BM15" i="32"/>
  <c r="BN15" i="32" s="1"/>
  <c r="BL15" i="32"/>
  <c r="BI15" i="32"/>
  <c r="BG15" i="32"/>
  <c r="BE15" i="32"/>
  <c r="BC15" i="32"/>
  <c r="BA15" i="32"/>
  <c r="AY15" i="32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BU14" i="32"/>
  <c r="BS14" i="32"/>
  <c r="BO14" i="32"/>
  <c r="BM14" i="32"/>
  <c r="BN14" i="32" s="1"/>
  <c r="BL14" i="32"/>
  <c r="BI14" i="32"/>
  <c r="BG14" i="32"/>
  <c r="BE14" i="32"/>
  <c r="BC14" i="32"/>
  <c r="BA14" i="32"/>
  <c r="AY14" i="32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BL13" i="32"/>
  <c r="BR12" i="32"/>
  <c r="BP12" i="32"/>
  <c r="BH12" i="32"/>
  <c r="BF12" i="32"/>
  <c r="BD12" i="32"/>
  <c r="BB12" i="32"/>
  <c r="AZ12" i="32"/>
  <c r="AX12" i="32"/>
  <c r="AV12" i="32"/>
  <c r="AT12" i="32"/>
  <c r="AR12" i="32"/>
  <c r="AP12" i="32"/>
  <c r="AN12" i="32"/>
  <c r="AL12" i="32"/>
  <c r="AJ12" i="32"/>
  <c r="AH12" i="32"/>
  <c r="AF12" i="32"/>
  <c r="AD12" i="32"/>
  <c r="AB12" i="32"/>
  <c r="Z12" i="32"/>
  <c r="X12" i="32"/>
  <c r="V12" i="32"/>
  <c r="T12" i="32"/>
  <c r="R12" i="32"/>
  <c r="P12" i="32"/>
  <c r="N12" i="32"/>
  <c r="L12" i="32"/>
  <c r="J12" i="32"/>
  <c r="H12" i="32"/>
  <c r="F12" i="32"/>
  <c r="D12" i="32"/>
  <c r="B12" i="32"/>
  <c r="BR11" i="32"/>
  <c r="BP11" i="32"/>
  <c r="BH11" i="32"/>
  <c r="BF11" i="32"/>
  <c r="BD11" i="32"/>
  <c r="BB11" i="32"/>
  <c r="AZ11" i="32"/>
  <c r="AX11" i="32"/>
  <c r="AV11" i="32"/>
  <c r="AT11" i="32"/>
  <c r="AR11" i="32"/>
  <c r="AP11" i="32"/>
  <c r="AN11" i="32"/>
  <c r="AL11" i="32"/>
  <c r="AJ11" i="32"/>
  <c r="AH11" i="32"/>
  <c r="AF11" i="32"/>
  <c r="AD11" i="32"/>
  <c r="AB11" i="32"/>
  <c r="Z11" i="32"/>
  <c r="X11" i="32"/>
  <c r="V11" i="32"/>
  <c r="T11" i="32"/>
  <c r="R11" i="32"/>
  <c r="P11" i="32"/>
  <c r="N11" i="32"/>
  <c r="L11" i="32"/>
  <c r="J11" i="32"/>
  <c r="H11" i="32"/>
  <c r="F11" i="32"/>
  <c r="D11" i="32"/>
  <c r="B11" i="32"/>
  <c r="BU10" i="32"/>
  <c r="BS10" i="32"/>
  <c r="BO10" i="32"/>
  <c r="BM10" i="32"/>
  <c r="BN10" i="32" s="1"/>
  <c r="BL10" i="32"/>
  <c r="BI10" i="32"/>
  <c r="BG10" i="32"/>
  <c r="BE10" i="32"/>
  <c r="BC10" i="32"/>
  <c r="BA10" i="32"/>
  <c r="AY10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BU9" i="32"/>
  <c r="BS9" i="32"/>
  <c r="BO9" i="32"/>
  <c r="BM9" i="32"/>
  <c r="BN9" i="32" s="1"/>
  <c r="BL9" i="32"/>
  <c r="BI9" i="32"/>
  <c r="BG9" i="32"/>
  <c r="BE9" i="32"/>
  <c r="BC9" i="32"/>
  <c r="BA9" i="32"/>
  <c r="AY9" i="32"/>
  <c r="AW9" i="32"/>
  <c r="AU9" i="32"/>
  <c r="AS9" i="32"/>
  <c r="AQ9" i="32"/>
  <c r="AO9" i="32"/>
  <c r="AM9" i="32"/>
  <c r="AK9" i="32"/>
  <c r="AI9" i="32"/>
  <c r="AG9" i="32"/>
  <c r="AE9" i="32"/>
  <c r="AC9" i="32"/>
  <c r="AA9" i="32"/>
  <c r="Y9" i="32"/>
  <c r="W9" i="32"/>
  <c r="U9" i="32"/>
  <c r="S9" i="32"/>
  <c r="Q9" i="32"/>
  <c r="O9" i="32"/>
  <c r="M9" i="32"/>
  <c r="K9" i="32"/>
  <c r="I9" i="32"/>
  <c r="G9" i="32"/>
  <c r="E9" i="32"/>
  <c r="C9" i="32"/>
  <c r="BU8" i="32"/>
  <c r="BS8" i="32"/>
  <c r="BO8" i="32"/>
  <c r="BM8" i="32"/>
  <c r="BN8" i="32" s="1"/>
  <c r="BL8" i="32"/>
  <c r="BI8" i="32"/>
  <c r="BG8" i="32"/>
  <c r="BE8" i="32"/>
  <c r="BC8" i="32"/>
  <c r="BA8" i="32"/>
  <c r="AY8" i="32"/>
  <c r="AW8" i="32"/>
  <c r="AU8" i="32"/>
  <c r="AS8" i="32"/>
  <c r="AQ8" i="32"/>
  <c r="AO8" i="32"/>
  <c r="AM8" i="32"/>
  <c r="AK8" i="32"/>
  <c r="AI8" i="32"/>
  <c r="AG8" i="32"/>
  <c r="AE8" i="32"/>
  <c r="AC8" i="32"/>
  <c r="AA8" i="32"/>
  <c r="Y8" i="32"/>
  <c r="W8" i="32"/>
  <c r="U8" i="32"/>
  <c r="S8" i="32"/>
  <c r="Q8" i="32"/>
  <c r="O8" i="32"/>
  <c r="M8" i="32"/>
  <c r="K8" i="32"/>
  <c r="I8" i="32"/>
  <c r="G8" i="32"/>
  <c r="E8" i="32"/>
  <c r="C8" i="32"/>
  <c r="BU7" i="32"/>
  <c r="BS7" i="32"/>
  <c r="BO7" i="32"/>
  <c r="BM7" i="32"/>
  <c r="BN7" i="32" s="1"/>
  <c r="BL7" i="32"/>
  <c r="BI7" i="32"/>
  <c r="BG7" i="32"/>
  <c r="BE7" i="32"/>
  <c r="BC7" i="32"/>
  <c r="BA7" i="32"/>
  <c r="AY7" i="32"/>
  <c r="AW7" i="32"/>
  <c r="AU7" i="32"/>
  <c r="AS7" i="32"/>
  <c r="AQ7" i="32"/>
  <c r="AO7" i="32"/>
  <c r="AM7" i="32"/>
  <c r="AK7" i="32"/>
  <c r="AI7" i="32"/>
  <c r="AG7" i="32"/>
  <c r="AE7" i="32"/>
  <c r="AC7" i="32"/>
  <c r="AA7" i="32"/>
  <c r="Y7" i="32"/>
  <c r="W7" i="32"/>
  <c r="U7" i="32"/>
  <c r="S7" i="32"/>
  <c r="Q7" i="32"/>
  <c r="O7" i="32"/>
  <c r="M7" i="32"/>
  <c r="K7" i="32"/>
  <c r="I7" i="32"/>
  <c r="G7" i="32"/>
  <c r="E7" i="32"/>
  <c r="C7" i="32"/>
  <c r="BU6" i="32"/>
  <c r="BS6" i="32"/>
  <c r="BO6" i="32"/>
  <c r="BM6" i="32"/>
  <c r="BN6" i="32" s="1"/>
  <c r="BL6" i="32"/>
  <c r="BI6" i="32"/>
  <c r="BG6" i="32"/>
  <c r="BE6" i="32"/>
  <c r="BC6" i="32"/>
  <c r="BA6" i="32"/>
  <c r="AY6" i="32"/>
  <c r="AW6" i="32"/>
  <c r="AU6" i="32"/>
  <c r="AS6" i="32"/>
  <c r="AQ6" i="32"/>
  <c r="AO6" i="32"/>
  <c r="AM6" i="32"/>
  <c r="AK6" i="32"/>
  <c r="AI6" i="32"/>
  <c r="AG6" i="32"/>
  <c r="AE6" i="32"/>
  <c r="AC6" i="32"/>
  <c r="AA6" i="32"/>
  <c r="Y6" i="32"/>
  <c r="W6" i="32"/>
  <c r="U6" i="32"/>
  <c r="S6" i="32"/>
  <c r="Q6" i="32"/>
  <c r="O6" i="32"/>
  <c r="M6" i="32"/>
  <c r="K6" i="32"/>
  <c r="I6" i="32"/>
  <c r="G6" i="32"/>
  <c r="E6" i="32"/>
  <c r="C6" i="32"/>
  <c r="BL5" i="32"/>
  <c r="BU4" i="32"/>
  <c r="BS4" i="32"/>
  <c r="BR4" i="32"/>
  <c r="BP4" i="32"/>
  <c r="BO4" i="32"/>
  <c r="BM4" i="32"/>
  <c r="BN4" i="32" s="1"/>
  <c r="BL4" i="32"/>
  <c r="BU3" i="32"/>
  <c r="BS3" i="32"/>
  <c r="BO3" i="32"/>
  <c r="BM3" i="32"/>
  <c r="BN3" i="32" s="1"/>
  <c r="BL3" i="32"/>
  <c r="BI3" i="32"/>
  <c r="BG3" i="32"/>
  <c r="BE3" i="32"/>
  <c r="BC3" i="32"/>
  <c r="BA3" i="32"/>
  <c r="AY3" i="32"/>
  <c r="AW3" i="32"/>
  <c r="AU3" i="32"/>
  <c r="AS3" i="32"/>
  <c r="AQ3" i="32"/>
  <c r="AO3" i="32"/>
  <c r="AM3" i="32"/>
  <c r="AK3" i="32"/>
  <c r="AI3" i="32"/>
  <c r="AG3" i="32"/>
  <c r="AE3" i="32"/>
  <c r="AC3" i="32"/>
  <c r="AA3" i="32"/>
  <c r="Y3" i="32"/>
  <c r="W3" i="32"/>
  <c r="U3" i="32"/>
  <c r="S3" i="32"/>
  <c r="Q3" i="32"/>
  <c r="O3" i="32"/>
  <c r="M3" i="32"/>
  <c r="K3" i="32"/>
  <c r="I3" i="32"/>
  <c r="G3" i="32"/>
  <c r="E3" i="32"/>
  <c r="C3" i="32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Y31" i="27"/>
  <c r="X31" i="27"/>
  <c r="V31" i="27"/>
  <c r="U31" i="27"/>
  <c r="S31" i="27"/>
  <c r="R31" i="27"/>
  <c r="P31" i="27"/>
  <c r="O31" i="27"/>
  <c r="N31" i="27"/>
  <c r="M31" i="27"/>
  <c r="J31" i="27"/>
  <c r="I31" i="27"/>
  <c r="H31" i="27"/>
  <c r="G31" i="27"/>
  <c r="F31" i="27"/>
  <c r="E31" i="27"/>
  <c r="D31" i="27"/>
  <c r="C31" i="27"/>
  <c r="Y30" i="27"/>
  <c r="X30" i="27"/>
  <c r="V30" i="27"/>
  <c r="U30" i="27"/>
  <c r="S30" i="27"/>
  <c r="R30" i="27"/>
  <c r="P30" i="27"/>
  <c r="O30" i="27"/>
  <c r="N30" i="27"/>
  <c r="M30" i="27"/>
  <c r="J30" i="27"/>
  <c r="I30" i="27"/>
  <c r="H30" i="27"/>
  <c r="G30" i="27"/>
  <c r="F30" i="27"/>
  <c r="E30" i="27"/>
  <c r="D30" i="27"/>
  <c r="C30" i="27"/>
  <c r="Y29" i="27"/>
  <c r="X29" i="27"/>
  <c r="V29" i="27"/>
  <c r="U29" i="27"/>
  <c r="S29" i="27"/>
  <c r="R29" i="27"/>
  <c r="P29" i="27"/>
  <c r="O29" i="27"/>
  <c r="N29" i="27"/>
  <c r="M29" i="27"/>
  <c r="J29" i="27"/>
  <c r="I29" i="27"/>
  <c r="H29" i="27"/>
  <c r="G29" i="27"/>
  <c r="F29" i="27"/>
  <c r="E29" i="27"/>
  <c r="D29" i="27"/>
  <c r="C29" i="27"/>
  <c r="Y28" i="27"/>
  <c r="X28" i="27"/>
  <c r="V28" i="27"/>
  <c r="U28" i="27"/>
  <c r="S28" i="27"/>
  <c r="R28" i="27"/>
  <c r="P28" i="27"/>
  <c r="O28" i="27"/>
  <c r="N28" i="27"/>
  <c r="M28" i="27"/>
  <c r="J28" i="27"/>
  <c r="I28" i="27"/>
  <c r="H28" i="27"/>
  <c r="G28" i="27"/>
  <c r="F28" i="27"/>
  <c r="E28" i="27"/>
  <c r="D28" i="27"/>
  <c r="C28" i="27"/>
  <c r="Y27" i="27"/>
  <c r="X27" i="27"/>
  <c r="V27" i="27"/>
  <c r="U27" i="27"/>
  <c r="S27" i="27"/>
  <c r="R27" i="27"/>
  <c r="P27" i="27"/>
  <c r="O27" i="27"/>
  <c r="N27" i="27"/>
  <c r="M27" i="27"/>
  <c r="J27" i="27"/>
  <c r="I27" i="27"/>
  <c r="H27" i="27"/>
  <c r="G27" i="27"/>
  <c r="F27" i="27"/>
  <c r="E27" i="27"/>
  <c r="D27" i="27"/>
  <c r="C27" i="27"/>
  <c r="Y26" i="27"/>
  <c r="X26" i="27"/>
  <c r="V26" i="27"/>
  <c r="U26" i="27"/>
  <c r="S26" i="27"/>
  <c r="R26" i="27"/>
  <c r="P26" i="27"/>
  <c r="O26" i="27"/>
  <c r="N26" i="27"/>
  <c r="M26" i="27"/>
  <c r="J26" i="27"/>
  <c r="I26" i="27"/>
  <c r="H26" i="27"/>
  <c r="G26" i="27"/>
  <c r="F26" i="27"/>
  <c r="E26" i="27"/>
  <c r="D26" i="27"/>
  <c r="C26" i="27"/>
  <c r="Y25" i="27"/>
  <c r="X25" i="27"/>
  <c r="V25" i="27"/>
  <c r="U25" i="27"/>
  <c r="S25" i="27"/>
  <c r="R25" i="27"/>
  <c r="P25" i="27"/>
  <c r="O25" i="27"/>
  <c r="N25" i="27"/>
  <c r="M25" i="27"/>
  <c r="J25" i="27"/>
  <c r="I25" i="27"/>
  <c r="H25" i="27"/>
  <c r="G25" i="27"/>
  <c r="F25" i="27"/>
  <c r="E25" i="27"/>
  <c r="D25" i="27"/>
  <c r="C25" i="27"/>
  <c r="Y24" i="27"/>
  <c r="X24" i="27"/>
  <c r="V24" i="27"/>
  <c r="U24" i="27"/>
  <c r="S24" i="27"/>
  <c r="R24" i="27"/>
  <c r="P24" i="27"/>
  <c r="O24" i="27"/>
  <c r="N24" i="27"/>
  <c r="M24" i="27"/>
  <c r="J24" i="27"/>
  <c r="I24" i="27"/>
  <c r="H24" i="27"/>
  <c r="G24" i="27"/>
  <c r="F24" i="27"/>
  <c r="E24" i="27"/>
  <c r="D24" i="27"/>
  <c r="C24" i="27"/>
  <c r="Y23" i="27"/>
  <c r="X23" i="27"/>
  <c r="V23" i="27"/>
  <c r="U23" i="27"/>
  <c r="S23" i="27"/>
  <c r="R23" i="27"/>
  <c r="P23" i="27"/>
  <c r="O23" i="27"/>
  <c r="N23" i="27"/>
  <c r="M23" i="27"/>
  <c r="J23" i="27"/>
  <c r="I23" i="27"/>
  <c r="H23" i="27"/>
  <c r="G23" i="27"/>
  <c r="F23" i="27"/>
  <c r="E23" i="27"/>
  <c r="D23" i="27"/>
  <c r="C23" i="27"/>
  <c r="Y22" i="27"/>
  <c r="X22" i="27"/>
  <c r="V22" i="27"/>
  <c r="U22" i="27"/>
  <c r="S22" i="27"/>
  <c r="R22" i="27"/>
  <c r="P22" i="27"/>
  <c r="O22" i="27"/>
  <c r="N22" i="27"/>
  <c r="M22" i="27"/>
  <c r="J22" i="27"/>
  <c r="I22" i="27"/>
  <c r="H22" i="27"/>
  <c r="G22" i="27"/>
  <c r="F22" i="27"/>
  <c r="E22" i="27"/>
  <c r="D22" i="27"/>
  <c r="C22" i="27"/>
  <c r="Y21" i="27"/>
  <c r="X21" i="27"/>
  <c r="V21" i="27"/>
  <c r="U21" i="27"/>
  <c r="S21" i="27"/>
  <c r="R21" i="27"/>
  <c r="P21" i="27"/>
  <c r="O21" i="27"/>
  <c r="N21" i="27"/>
  <c r="M21" i="27"/>
  <c r="J21" i="27"/>
  <c r="I21" i="27"/>
  <c r="H21" i="27"/>
  <c r="G21" i="27"/>
  <c r="F21" i="27"/>
  <c r="E21" i="27"/>
  <c r="D21" i="27"/>
  <c r="C21" i="27"/>
  <c r="Y20" i="27"/>
  <c r="X20" i="27"/>
  <c r="V20" i="27"/>
  <c r="U20" i="27"/>
  <c r="S20" i="27"/>
  <c r="R20" i="27"/>
  <c r="P20" i="27"/>
  <c r="O20" i="27"/>
  <c r="N20" i="27"/>
  <c r="M20" i="27"/>
  <c r="J20" i="27"/>
  <c r="I20" i="27"/>
  <c r="H20" i="27"/>
  <c r="G20" i="27"/>
  <c r="F20" i="27"/>
  <c r="E20" i="27"/>
  <c r="D20" i="27"/>
  <c r="C20" i="27"/>
  <c r="Y19" i="27"/>
  <c r="X19" i="27"/>
  <c r="V19" i="27"/>
  <c r="U19" i="27"/>
  <c r="S19" i="27"/>
  <c r="R19" i="27"/>
  <c r="P19" i="27"/>
  <c r="O19" i="27"/>
  <c r="N19" i="27"/>
  <c r="M19" i="27"/>
  <c r="J19" i="27"/>
  <c r="I19" i="27"/>
  <c r="H19" i="27"/>
  <c r="G19" i="27"/>
  <c r="F19" i="27"/>
  <c r="E19" i="27"/>
  <c r="D19" i="27"/>
  <c r="C19" i="27"/>
  <c r="Y18" i="27"/>
  <c r="X18" i="27"/>
  <c r="V18" i="27"/>
  <c r="U18" i="27"/>
  <c r="S18" i="27"/>
  <c r="R18" i="27"/>
  <c r="P18" i="27"/>
  <c r="O18" i="27"/>
  <c r="N18" i="27"/>
  <c r="M18" i="27"/>
  <c r="J18" i="27"/>
  <c r="I18" i="27"/>
  <c r="H18" i="27"/>
  <c r="G18" i="27"/>
  <c r="F18" i="27"/>
  <c r="E18" i="27"/>
  <c r="D18" i="27"/>
  <c r="C18" i="27"/>
  <c r="Y17" i="27"/>
  <c r="X17" i="27"/>
  <c r="V17" i="27"/>
  <c r="U17" i="27"/>
  <c r="S17" i="27"/>
  <c r="R17" i="27"/>
  <c r="P17" i="27"/>
  <c r="O17" i="27"/>
  <c r="N17" i="27"/>
  <c r="M17" i="27"/>
  <c r="J17" i="27"/>
  <c r="I17" i="27"/>
  <c r="H17" i="27"/>
  <c r="G17" i="27"/>
  <c r="F17" i="27"/>
  <c r="E17" i="27"/>
  <c r="D17" i="27"/>
  <c r="C17" i="27"/>
  <c r="Y16" i="27"/>
  <c r="X16" i="27"/>
  <c r="V16" i="27"/>
  <c r="U16" i="27"/>
  <c r="S16" i="27"/>
  <c r="R16" i="27"/>
  <c r="P16" i="27"/>
  <c r="O16" i="27"/>
  <c r="N16" i="27"/>
  <c r="M16" i="27"/>
  <c r="J16" i="27"/>
  <c r="I16" i="27"/>
  <c r="H16" i="27"/>
  <c r="G16" i="27"/>
  <c r="F16" i="27"/>
  <c r="E16" i="27"/>
  <c r="D16" i="27"/>
  <c r="C16" i="27"/>
  <c r="Y15" i="27"/>
  <c r="X15" i="27"/>
  <c r="V15" i="27"/>
  <c r="U15" i="27"/>
  <c r="S15" i="27"/>
  <c r="R15" i="27"/>
  <c r="P15" i="27"/>
  <c r="O15" i="27"/>
  <c r="N15" i="27"/>
  <c r="M15" i="27"/>
  <c r="J15" i="27"/>
  <c r="I15" i="27"/>
  <c r="H15" i="27"/>
  <c r="G15" i="27"/>
  <c r="F15" i="27"/>
  <c r="E15" i="27"/>
  <c r="D15" i="27"/>
  <c r="C15" i="27"/>
  <c r="Y14" i="27"/>
  <c r="X14" i="27"/>
  <c r="V14" i="27"/>
  <c r="U14" i="27"/>
  <c r="S14" i="27"/>
  <c r="R14" i="27"/>
  <c r="P14" i="27"/>
  <c r="O14" i="27"/>
  <c r="N14" i="27"/>
  <c r="M14" i="27"/>
  <c r="J14" i="27"/>
  <c r="I14" i="27"/>
  <c r="H14" i="27"/>
  <c r="G14" i="27"/>
  <c r="F14" i="27"/>
  <c r="E14" i="27"/>
  <c r="D14" i="27"/>
  <c r="C14" i="27"/>
  <c r="Y13" i="27"/>
  <c r="X13" i="27"/>
  <c r="V13" i="27"/>
  <c r="U13" i="27"/>
  <c r="S13" i="27"/>
  <c r="R13" i="27"/>
  <c r="P13" i="27"/>
  <c r="O13" i="27"/>
  <c r="N13" i="27"/>
  <c r="M13" i="27"/>
  <c r="J13" i="27"/>
  <c r="I13" i="27"/>
  <c r="H13" i="27"/>
  <c r="G13" i="27"/>
  <c r="F13" i="27"/>
  <c r="E13" i="27"/>
  <c r="D13" i="27"/>
  <c r="C13" i="27"/>
  <c r="Y12" i="27"/>
  <c r="X12" i="27"/>
  <c r="V12" i="27"/>
  <c r="U12" i="27"/>
  <c r="S12" i="27"/>
  <c r="R12" i="27"/>
  <c r="P12" i="27"/>
  <c r="O12" i="27"/>
  <c r="N12" i="27"/>
  <c r="M12" i="27"/>
  <c r="J12" i="27"/>
  <c r="I12" i="27"/>
  <c r="H12" i="27"/>
  <c r="G12" i="27"/>
  <c r="F12" i="27"/>
  <c r="E12" i="27"/>
  <c r="D12" i="27"/>
  <c r="C12" i="27"/>
  <c r="Y11" i="27"/>
  <c r="X11" i="27"/>
  <c r="V11" i="27"/>
  <c r="U11" i="27"/>
  <c r="S11" i="27"/>
  <c r="R11" i="27"/>
  <c r="P11" i="27"/>
  <c r="O11" i="27"/>
  <c r="N11" i="27"/>
  <c r="M11" i="27"/>
  <c r="J11" i="27"/>
  <c r="I11" i="27"/>
  <c r="H11" i="27"/>
  <c r="G11" i="27"/>
  <c r="F11" i="27"/>
  <c r="E11" i="27"/>
  <c r="D11" i="27"/>
  <c r="C11" i="27"/>
  <c r="Y10" i="27"/>
  <c r="X10" i="27"/>
  <c r="V10" i="27"/>
  <c r="U10" i="27"/>
  <c r="S10" i="27"/>
  <c r="R10" i="27"/>
  <c r="P10" i="27"/>
  <c r="O10" i="27"/>
  <c r="N10" i="27"/>
  <c r="M10" i="27"/>
  <c r="J10" i="27"/>
  <c r="I10" i="27"/>
  <c r="H10" i="27"/>
  <c r="G10" i="27"/>
  <c r="F10" i="27"/>
  <c r="E10" i="27"/>
  <c r="D10" i="27"/>
  <c r="C10" i="27"/>
  <c r="Y9" i="27"/>
  <c r="X9" i="27"/>
  <c r="V9" i="27"/>
  <c r="U9" i="27"/>
  <c r="S9" i="27"/>
  <c r="R9" i="27"/>
  <c r="P9" i="27"/>
  <c r="O9" i="27"/>
  <c r="N9" i="27"/>
  <c r="M9" i="27"/>
  <c r="J9" i="27"/>
  <c r="I9" i="27"/>
  <c r="H9" i="27"/>
  <c r="G9" i="27"/>
  <c r="F9" i="27"/>
  <c r="E9" i="27"/>
  <c r="D9" i="27"/>
  <c r="C9" i="27"/>
  <c r="Y8" i="27"/>
  <c r="X8" i="27"/>
  <c r="V8" i="27"/>
  <c r="U8" i="27"/>
  <c r="S8" i="27"/>
  <c r="R8" i="27"/>
  <c r="P8" i="27"/>
  <c r="O8" i="27"/>
  <c r="N8" i="27"/>
  <c r="M8" i="27"/>
  <c r="J8" i="27"/>
  <c r="I8" i="27"/>
  <c r="H8" i="27"/>
  <c r="G8" i="27"/>
  <c r="F8" i="27"/>
  <c r="E8" i="27"/>
  <c r="D8" i="27"/>
  <c r="C8" i="27"/>
  <c r="Y7" i="27"/>
  <c r="X7" i="27"/>
  <c r="V7" i="27"/>
  <c r="U7" i="27"/>
  <c r="S7" i="27"/>
  <c r="R7" i="27"/>
  <c r="P7" i="27"/>
  <c r="O7" i="27"/>
  <c r="N7" i="27"/>
  <c r="M7" i="27"/>
  <c r="J7" i="27"/>
  <c r="I7" i="27"/>
  <c r="H7" i="27"/>
  <c r="G7" i="27"/>
  <c r="F7" i="27"/>
  <c r="E7" i="27"/>
  <c r="D7" i="27"/>
  <c r="C7" i="27"/>
  <c r="Y6" i="27"/>
  <c r="X6" i="27"/>
  <c r="V6" i="27"/>
  <c r="U6" i="27"/>
  <c r="S6" i="27"/>
  <c r="R6" i="27"/>
  <c r="P6" i="27"/>
  <c r="O6" i="27"/>
  <c r="N6" i="27"/>
  <c r="M6" i="27"/>
  <c r="J6" i="27"/>
  <c r="I6" i="27"/>
  <c r="H6" i="27"/>
  <c r="G6" i="27"/>
  <c r="F6" i="27"/>
  <c r="E6" i="27"/>
  <c r="D6" i="27"/>
  <c r="C6" i="27"/>
  <c r="Y5" i="27"/>
  <c r="X5" i="27"/>
  <c r="V5" i="27"/>
  <c r="U5" i="27"/>
  <c r="S5" i="27"/>
  <c r="R5" i="27"/>
  <c r="P5" i="27"/>
  <c r="O5" i="27"/>
  <c r="N5" i="27"/>
  <c r="M5" i="27"/>
  <c r="J5" i="27"/>
  <c r="I5" i="27"/>
  <c r="H5" i="27"/>
  <c r="G5" i="27"/>
  <c r="F5" i="27"/>
  <c r="E5" i="27"/>
  <c r="D5" i="27"/>
  <c r="C5" i="27"/>
  <c r="Y4" i="27"/>
  <c r="X4" i="27"/>
  <c r="V4" i="27"/>
  <c r="U4" i="27"/>
  <c r="S4" i="27"/>
  <c r="R4" i="27"/>
  <c r="P4" i="27"/>
  <c r="O4" i="27"/>
  <c r="N4" i="27"/>
  <c r="M4" i="27"/>
  <c r="J4" i="27"/>
  <c r="I4" i="27"/>
  <c r="H4" i="27"/>
  <c r="G4" i="27"/>
  <c r="F4" i="27"/>
  <c r="E4" i="27"/>
  <c r="D4" i="27"/>
  <c r="C4" i="27"/>
  <c r="Y3" i="27"/>
  <c r="X3" i="27"/>
  <c r="V3" i="27"/>
  <c r="U3" i="27"/>
  <c r="S3" i="27"/>
  <c r="R3" i="27"/>
  <c r="P3" i="27"/>
  <c r="O3" i="27"/>
  <c r="N3" i="27"/>
  <c r="M3" i="27"/>
  <c r="J3" i="27"/>
  <c r="I3" i="27"/>
  <c r="H3" i="27"/>
  <c r="G3" i="27"/>
  <c r="F3" i="27"/>
  <c r="E3" i="27"/>
  <c r="D3" i="27"/>
  <c r="C3" i="27"/>
  <c r="Y2" i="27"/>
  <c r="X2" i="27"/>
  <c r="V2" i="27"/>
  <c r="U2" i="27"/>
  <c r="S2" i="27"/>
  <c r="R2" i="27"/>
  <c r="P2" i="27"/>
  <c r="O2" i="27"/>
  <c r="N2" i="27"/>
  <c r="M2" i="27"/>
  <c r="J2" i="27"/>
  <c r="I2" i="27"/>
  <c r="H2" i="27"/>
  <c r="G2" i="27"/>
  <c r="F2" i="27"/>
  <c r="E2" i="27"/>
  <c r="D2" i="27"/>
  <c r="C2" i="27"/>
  <c r="B31" i="27"/>
  <c r="A31" i="27"/>
  <c r="BR31" i="26"/>
  <c r="BP31" i="26"/>
  <c r="BH31" i="26"/>
  <c r="Z31" i="27" s="1"/>
  <c r="BF31" i="26"/>
  <c r="Z30" i="27" s="1"/>
  <c r="BD31" i="26"/>
  <c r="Z29" i="27" s="1"/>
  <c r="Z28" i="27"/>
  <c r="AZ31" i="26"/>
  <c r="Z27" i="27" s="1"/>
  <c r="AX31" i="26"/>
  <c r="Z26" i="27" s="1"/>
  <c r="AV31" i="26"/>
  <c r="Z25" i="27" s="1"/>
  <c r="AT31" i="26"/>
  <c r="Z24" i="27" s="1"/>
  <c r="AR31" i="26"/>
  <c r="Z23" i="27" s="1"/>
  <c r="AP31" i="26"/>
  <c r="Z22" i="27" s="1"/>
  <c r="AN31" i="26"/>
  <c r="Z21" i="27" s="1"/>
  <c r="AL31" i="26"/>
  <c r="Z20" i="27" s="1"/>
  <c r="AJ31" i="26"/>
  <c r="Z19" i="27" s="1"/>
  <c r="AH31" i="26"/>
  <c r="Z18" i="27" s="1"/>
  <c r="AF31" i="26"/>
  <c r="Z17" i="27" s="1"/>
  <c r="AD31" i="26"/>
  <c r="Z16" i="27" s="1"/>
  <c r="AB31" i="26"/>
  <c r="Z15" i="27" s="1"/>
  <c r="Z31" i="26"/>
  <c r="Z14" i="27" s="1"/>
  <c r="X31" i="26"/>
  <c r="Z13" i="27" s="1"/>
  <c r="V31" i="26"/>
  <c r="Z12" i="27" s="1"/>
  <c r="T31" i="26"/>
  <c r="Z11" i="27" s="1"/>
  <c r="R31" i="26"/>
  <c r="Z10" i="27" s="1"/>
  <c r="P31" i="26"/>
  <c r="Z9" i="27" s="1"/>
  <c r="N31" i="26"/>
  <c r="Z8" i="27" s="1"/>
  <c r="L31" i="26"/>
  <c r="Z7" i="27" s="1"/>
  <c r="J31" i="26"/>
  <c r="Z6" i="27" s="1"/>
  <c r="H31" i="26"/>
  <c r="Z5" i="27" s="1"/>
  <c r="F31" i="26"/>
  <c r="Z4" i="27" s="1"/>
  <c r="D31" i="26"/>
  <c r="Z3" i="27" s="1"/>
  <c r="BU30" i="26"/>
  <c r="BS30" i="26"/>
  <c r="BO30" i="26"/>
  <c r="BM30" i="26"/>
  <c r="BN30" i="26" s="1"/>
  <c r="BL30" i="26"/>
  <c r="BI30" i="26"/>
  <c r="S31" i="28" s="1"/>
  <c r="BG30" i="26"/>
  <c r="S30" i="28" s="1"/>
  <c r="BE30" i="26"/>
  <c r="S29" i="28" s="1"/>
  <c r="S28" i="28"/>
  <c r="BA30" i="26"/>
  <c r="S27" i="28" s="1"/>
  <c r="AY30" i="26"/>
  <c r="S26" i="28" s="1"/>
  <c r="AW30" i="26"/>
  <c r="S25" i="28" s="1"/>
  <c r="AU30" i="26"/>
  <c r="S24" i="28" s="1"/>
  <c r="AS30" i="26"/>
  <c r="S23" i="28" s="1"/>
  <c r="AQ30" i="26"/>
  <c r="S22" i="28" s="1"/>
  <c r="AO30" i="26"/>
  <c r="S21" i="28" s="1"/>
  <c r="AM30" i="26"/>
  <c r="S20" i="28" s="1"/>
  <c r="AK30" i="26"/>
  <c r="S19" i="28" s="1"/>
  <c r="AI30" i="26"/>
  <c r="S18" i="28" s="1"/>
  <c r="AG30" i="26"/>
  <c r="S17" i="28" s="1"/>
  <c r="AE30" i="26"/>
  <c r="S16" i="28" s="1"/>
  <c r="AC30" i="26"/>
  <c r="S15" i="28" s="1"/>
  <c r="AA30" i="26"/>
  <c r="S14" i="28" s="1"/>
  <c r="Y30" i="26"/>
  <c r="S13" i="28" s="1"/>
  <c r="W30" i="26"/>
  <c r="S12" i="28" s="1"/>
  <c r="U30" i="26"/>
  <c r="S11" i="28" s="1"/>
  <c r="S30" i="26"/>
  <c r="S10" i="28" s="1"/>
  <c r="Q30" i="26"/>
  <c r="S9" i="28" s="1"/>
  <c r="O30" i="26"/>
  <c r="S8" i="28" s="1"/>
  <c r="M30" i="26"/>
  <c r="S7" i="28" s="1"/>
  <c r="K30" i="26"/>
  <c r="S6" i="28" s="1"/>
  <c r="I30" i="26"/>
  <c r="S5" i="28" s="1"/>
  <c r="G30" i="26"/>
  <c r="S4" i="28" s="1"/>
  <c r="E30" i="26"/>
  <c r="S3" i="28" s="1"/>
  <c r="BU29" i="26"/>
  <c r="BS29" i="26"/>
  <c r="BO29" i="26"/>
  <c r="BM29" i="26"/>
  <c r="BN29" i="26" s="1"/>
  <c r="BL29" i="26"/>
  <c r="BI29" i="26"/>
  <c r="R31" i="28" s="1"/>
  <c r="BG29" i="26"/>
  <c r="R30" i="28" s="1"/>
  <c r="BE29" i="26"/>
  <c r="R29" i="28" s="1"/>
  <c r="R28" i="28"/>
  <c r="BA29" i="26"/>
  <c r="R27" i="28" s="1"/>
  <c r="AY29" i="26"/>
  <c r="R26" i="28" s="1"/>
  <c r="AW29" i="26"/>
  <c r="R25" i="28" s="1"/>
  <c r="AU29" i="26"/>
  <c r="R24" i="28" s="1"/>
  <c r="AS29" i="26"/>
  <c r="R23" i="28" s="1"/>
  <c r="AQ29" i="26"/>
  <c r="R22" i="28" s="1"/>
  <c r="AO29" i="26"/>
  <c r="R21" i="28" s="1"/>
  <c r="AM29" i="26"/>
  <c r="R20" i="28" s="1"/>
  <c r="AK29" i="26"/>
  <c r="R19" i="28" s="1"/>
  <c r="AI29" i="26"/>
  <c r="R18" i="28" s="1"/>
  <c r="AG29" i="26"/>
  <c r="R17" i="28" s="1"/>
  <c r="AE29" i="26"/>
  <c r="R16" i="28" s="1"/>
  <c r="AC29" i="26"/>
  <c r="R15" i="28" s="1"/>
  <c r="AA29" i="26"/>
  <c r="R14" i="28" s="1"/>
  <c r="Y29" i="26"/>
  <c r="R13" i="28" s="1"/>
  <c r="W29" i="26"/>
  <c r="R12" i="28" s="1"/>
  <c r="U29" i="26"/>
  <c r="R11" i="28" s="1"/>
  <c r="S29" i="26"/>
  <c r="R10" i="28" s="1"/>
  <c r="Q29" i="26"/>
  <c r="R9" i="28" s="1"/>
  <c r="O29" i="26"/>
  <c r="R8" i="28" s="1"/>
  <c r="M29" i="26"/>
  <c r="R7" i="28" s="1"/>
  <c r="K29" i="26"/>
  <c r="R6" i="28" s="1"/>
  <c r="I29" i="26"/>
  <c r="R5" i="28" s="1"/>
  <c r="G29" i="26"/>
  <c r="R4" i="28" s="1"/>
  <c r="E29" i="26"/>
  <c r="R3" i="28" s="1"/>
  <c r="BL28" i="26"/>
  <c r="BR27" i="26"/>
  <c r="BP27" i="26"/>
  <c r="BH27" i="26"/>
  <c r="W31" i="27" s="1"/>
  <c r="BF27" i="26"/>
  <c r="W30" i="27" s="1"/>
  <c r="BD27" i="26"/>
  <c r="W29" i="27" s="1"/>
  <c r="W28" i="27"/>
  <c r="AZ27" i="26"/>
  <c r="W27" i="27" s="1"/>
  <c r="AX27" i="26"/>
  <c r="W26" i="27" s="1"/>
  <c r="AV27" i="26"/>
  <c r="W25" i="27" s="1"/>
  <c r="AT27" i="26"/>
  <c r="W24" i="27" s="1"/>
  <c r="AR27" i="26"/>
  <c r="W23" i="27" s="1"/>
  <c r="AP27" i="26"/>
  <c r="W22" i="27" s="1"/>
  <c r="AN27" i="26"/>
  <c r="W21" i="27" s="1"/>
  <c r="AL27" i="26"/>
  <c r="W20" i="27" s="1"/>
  <c r="AJ27" i="26"/>
  <c r="W19" i="27" s="1"/>
  <c r="AH27" i="26"/>
  <c r="W18" i="27" s="1"/>
  <c r="AF27" i="26"/>
  <c r="W17" i="27" s="1"/>
  <c r="AD27" i="26"/>
  <c r="W16" i="27" s="1"/>
  <c r="AB27" i="26"/>
  <c r="W15" i="27" s="1"/>
  <c r="Z27" i="26"/>
  <c r="W14" i="27" s="1"/>
  <c r="X27" i="26"/>
  <c r="W13" i="27" s="1"/>
  <c r="V27" i="26"/>
  <c r="W12" i="27" s="1"/>
  <c r="T27" i="26"/>
  <c r="W11" i="27" s="1"/>
  <c r="R27" i="26"/>
  <c r="W10" i="27" s="1"/>
  <c r="P27" i="26"/>
  <c r="W9" i="27" s="1"/>
  <c r="N27" i="26"/>
  <c r="W8" i="27" s="1"/>
  <c r="L27" i="26"/>
  <c r="W7" i="27" s="1"/>
  <c r="J27" i="26"/>
  <c r="W6" i="27" s="1"/>
  <c r="H27" i="26"/>
  <c r="W5" i="27" s="1"/>
  <c r="F27" i="26"/>
  <c r="W4" i="27" s="1"/>
  <c r="D27" i="26"/>
  <c r="BU26" i="26"/>
  <c r="BS26" i="26"/>
  <c r="BO26" i="26"/>
  <c r="BM26" i="26"/>
  <c r="BN26" i="26" s="1"/>
  <c r="BL26" i="26"/>
  <c r="BI26" i="26"/>
  <c r="Q31" i="28" s="1"/>
  <c r="BG26" i="26"/>
  <c r="Q30" i="28" s="1"/>
  <c r="BE26" i="26"/>
  <c r="Q29" i="28" s="1"/>
  <c r="Q28" i="28"/>
  <c r="BA26" i="26"/>
  <c r="Q27" i="28" s="1"/>
  <c r="AY26" i="26"/>
  <c r="Q26" i="28" s="1"/>
  <c r="AW26" i="26"/>
  <c r="Q25" i="28" s="1"/>
  <c r="AU26" i="26"/>
  <c r="Q24" i="28" s="1"/>
  <c r="AS26" i="26"/>
  <c r="Q23" i="28" s="1"/>
  <c r="AQ26" i="26"/>
  <c r="Q22" i="28" s="1"/>
  <c r="AO26" i="26"/>
  <c r="Q21" i="28" s="1"/>
  <c r="AM26" i="26"/>
  <c r="Q20" i="28" s="1"/>
  <c r="AK26" i="26"/>
  <c r="Q19" i="28" s="1"/>
  <c r="AI26" i="26"/>
  <c r="Q18" i="28" s="1"/>
  <c r="AG26" i="26"/>
  <c r="Q17" i="28" s="1"/>
  <c r="AE26" i="26"/>
  <c r="Q16" i="28" s="1"/>
  <c r="AC26" i="26"/>
  <c r="Q15" i="28" s="1"/>
  <c r="AA26" i="26"/>
  <c r="Q14" i="28" s="1"/>
  <c r="Y26" i="26"/>
  <c r="Q13" i="28" s="1"/>
  <c r="W26" i="26"/>
  <c r="Q12" i="28" s="1"/>
  <c r="U26" i="26"/>
  <c r="Q11" i="28" s="1"/>
  <c r="S26" i="26"/>
  <c r="Q10" i="28" s="1"/>
  <c r="Q26" i="26"/>
  <c r="Q9" i="28" s="1"/>
  <c r="O26" i="26"/>
  <c r="Q8" i="28" s="1"/>
  <c r="M26" i="26"/>
  <c r="Q7" i="28" s="1"/>
  <c r="K26" i="26"/>
  <c r="I26" i="26"/>
  <c r="Q5" i="28" s="1"/>
  <c r="G26" i="26"/>
  <c r="E26" i="26"/>
  <c r="Q3" i="28" s="1"/>
  <c r="Q2" i="28"/>
  <c r="BU25" i="26"/>
  <c r="BS25" i="26"/>
  <c r="BO25" i="26"/>
  <c r="BM25" i="26"/>
  <c r="BN25" i="26" s="1"/>
  <c r="BL25" i="26"/>
  <c r="BI25" i="26"/>
  <c r="P31" i="28" s="1"/>
  <c r="BG25" i="26"/>
  <c r="P30" i="28" s="1"/>
  <c r="BE25" i="26"/>
  <c r="P29" i="28" s="1"/>
  <c r="P28" i="28"/>
  <c r="BA25" i="26"/>
  <c r="P27" i="28" s="1"/>
  <c r="AY25" i="26"/>
  <c r="P26" i="28" s="1"/>
  <c r="AW25" i="26"/>
  <c r="P25" i="28" s="1"/>
  <c r="AU25" i="26"/>
  <c r="P24" i="28" s="1"/>
  <c r="AS25" i="26"/>
  <c r="P23" i="28" s="1"/>
  <c r="AQ25" i="26"/>
  <c r="P22" i="28" s="1"/>
  <c r="AO25" i="26"/>
  <c r="P21" i="28" s="1"/>
  <c r="AM25" i="26"/>
  <c r="P20" i="28" s="1"/>
  <c r="AK25" i="26"/>
  <c r="P19" i="28" s="1"/>
  <c r="AI25" i="26"/>
  <c r="P18" i="28" s="1"/>
  <c r="AG25" i="26"/>
  <c r="P17" i="28" s="1"/>
  <c r="AE25" i="26"/>
  <c r="P16" i="28" s="1"/>
  <c r="AC25" i="26"/>
  <c r="P15" i="28" s="1"/>
  <c r="AA25" i="26"/>
  <c r="P14" i="28" s="1"/>
  <c r="Y25" i="26"/>
  <c r="P13" i="28" s="1"/>
  <c r="W25" i="26"/>
  <c r="P12" i="28" s="1"/>
  <c r="U25" i="26"/>
  <c r="P11" i="28" s="1"/>
  <c r="S25" i="26"/>
  <c r="P10" i="28" s="1"/>
  <c r="Q25" i="26"/>
  <c r="P9" i="28" s="1"/>
  <c r="O25" i="26"/>
  <c r="P8" i="28" s="1"/>
  <c r="M25" i="26"/>
  <c r="P7" i="28" s="1"/>
  <c r="K25" i="26"/>
  <c r="P6" i="28" s="1"/>
  <c r="I25" i="26"/>
  <c r="P5" i="28" s="1"/>
  <c r="G25" i="26"/>
  <c r="P4" i="28" s="1"/>
  <c r="E25" i="26"/>
  <c r="P3" i="28" s="1"/>
  <c r="P2" i="28"/>
  <c r="BL24" i="26"/>
  <c r="BR23" i="26"/>
  <c r="BP23" i="26"/>
  <c r="BH23" i="26"/>
  <c r="T31" i="27" s="1"/>
  <c r="BF23" i="26"/>
  <c r="T30" i="27" s="1"/>
  <c r="BD23" i="26"/>
  <c r="T29" i="27" s="1"/>
  <c r="T28" i="27"/>
  <c r="AZ23" i="26"/>
  <c r="T27" i="27" s="1"/>
  <c r="AX23" i="26"/>
  <c r="T26" i="27" s="1"/>
  <c r="AV23" i="26"/>
  <c r="T25" i="27" s="1"/>
  <c r="AT23" i="26"/>
  <c r="T24" i="27" s="1"/>
  <c r="AR23" i="26"/>
  <c r="T23" i="27" s="1"/>
  <c r="AP23" i="26"/>
  <c r="T22" i="27" s="1"/>
  <c r="AN23" i="26"/>
  <c r="T21" i="27" s="1"/>
  <c r="AL23" i="26"/>
  <c r="T20" i="27" s="1"/>
  <c r="AJ23" i="26"/>
  <c r="T19" i="27" s="1"/>
  <c r="AH23" i="26"/>
  <c r="T18" i="27" s="1"/>
  <c r="AF23" i="26"/>
  <c r="T17" i="27" s="1"/>
  <c r="AD23" i="26"/>
  <c r="T16" i="27" s="1"/>
  <c r="AB23" i="26"/>
  <c r="T15" i="27" s="1"/>
  <c r="Z23" i="26"/>
  <c r="T14" i="27" s="1"/>
  <c r="X23" i="26"/>
  <c r="T13" i="27" s="1"/>
  <c r="V23" i="26"/>
  <c r="T12" i="27" s="1"/>
  <c r="T23" i="26"/>
  <c r="T11" i="27" s="1"/>
  <c r="R23" i="26"/>
  <c r="T10" i="27" s="1"/>
  <c r="P23" i="26"/>
  <c r="N23" i="26"/>
  <c r="T8" i="27" s="1"/>
  <c r="L23" i="26"/>
  <c r="T7" i="27" s="1"/>
  <c r="J23" i="26"/>
  <c r="T6" i="27" s="1"/>
  <c r="H23" i="26"/>
  <c r="T5" i="27" s="1"/>
  <c r="F23" i="26"/>
  <c r="T4" i="27" s="1"/>
  <c r="D23" i="26"/>
  <c r="T3" i="27" s="1"/>
  <c r="BU22" i="26"/>
  <c r="BS22" i="26"/>
  <c r="BO22" i="26"/>
  <c r="BM22" i="26"/>
  <c r="BN22" i="26" s="1"/>
  <c r="BL22" i="26"/>
  <c r="BI22" i="26"/>
  <c r="O31" i="28" s="1"/>
  <c r="BG22" i="26"/>
  <c r="O30" i="28" s="1"/>
  <c r="BE22" i="26"/>
  <c r="O29" i="28" s="1"/>
  <c r="O28" i="28"/>
  <c r="BA22" i="26"/>
  <c r="O27" i="28" s="1"/>
  <c r="AY22" i="26"/>
  <c r="O26" i="28" s="1"/>
  <c r="AW22" i="26"/>
  <c r="O25" i="28" s="1"/>
  <c r="AU22" i="26"/>
  <c r="O24" i="28" s="1"/>
  <c r="AS22" i="26"/>
  <c r="O23" i="28" s="1"/>
  <c r="AQ22" i="26"/>
  <c r="O22" i="28" s="1"/>
  <c r="AO22" i="26"/>
  <c r="O21" i="28" s="1"/>
  <c r="AM22" i="26"/>
  <c r="O20" i="28" s="1"/>
  <c r="AK22" i="26"/>
  <c r="O19" i="28" s="1"/>
  <c r="AI22" i="26"/>
  <c r="O18" i="28" s="1"/>
  <c r="AG22" i="26"/>
  <c r="O17" i="28" s="1"/>
  <c r="AE22" i="26"/>
  <c r="O16" i="28" s="1"/>
  <c r="AC22" i="26"/>
  <c r="O15" i="28" s="1"/>
  <c r="AA22" i="26"/>
  <c r="O14" i="28" s="1"/>
  <c r="Y22" i="26"/>
  <c r="O13" i="28" s="1"/>
  <c r="W22" i="26"/>
  <c r="O12" i="28" s="1"/>
  <c r="U22" i="26"/>
  <c r="O11" i="28" s="1"/>
  <c r="S22" i="26"/>
  <c r="O10" i="28" s="1"/>
  <c r="Q22" i="26"/>
  <c r="O9" i="28" s="1"/>
  <c r="O22" i="26"/>
  <c r="O8" i="28" s="1"/>
  <c r="M22" i="26"/>
  <c r="O7" i="28" s="1"/>
  <c r="K22" i="26"/>
  <c r="O6" i="28" s="1"/>
  <c r="I22" i="26"/>
  <c r="O5" i="28" s="1"/>
  <c r="G22" i="26"/>
  <c r="O4" i="28" s="1"/>
  <c r="E22" i="26"/>
  <c r="O3" i="28" s="1"/>
  <c r="BU21" i="26"/>
  <c r="BS21" i="26"/>
  <c r="BO21" i="26"/>
  <c r="BM21" i="26"/>
  <c r="BN21" i="26" s="1"/>
  <c r="BL21" i="26"/>
  <c r="BI21" i="26"/>
  <c r="N31" i="28" s="1"/>
  <c r="BG21" i="26"/>
  <c r="N30" i="28" s="1"/>
  <c r="BE21" i="26"/>
  <c r="N29" i="28" s="1"/>
  <c r="N28" i="28"/>
  <c r="BA21" i="26"/>
  <c r="N27" i="28" s="1"/>
  <c r="AY21" i="26"/>
  <c r="N26" i="28" s="1"/>
  <c r="AW21" i="26"/>
  <c r="N25" i="28" s="1"/>
  <c r="AU21" i="26"/>
  <c r="N24" i="28" s="1"/>
  <c r="AS21" i="26"/>
  <c r="N23" i="28" s="1"/>
  <c r="AQ21" i="26"/>
  <c r="N22" i="28" s="1"/>
  <c r="AO21" i="26"/>
  <c r="N21" i="28" s="1"/>
  <c r="AM21" i="26"/>
  <c r="N20" i="28" s="1"/>
  <c r="AK21" i="26"/>
  <c r="N19" i="28" s="1"/>
  <c r="AI21" i="26"/>
  <c r="N18" i="28" s="1"/>
  <c r="AG21" i="26"/>
  <c r="N17" i="28" s="1"/>
  <c r="AE21" i="26"/>
  <c r="N16" i="28" s="1"/>
  <c r="AC21" i="26"/>
  <c r="N15" i="28" s="1"/>
  <c r="AA21" i="26"/>
  <c r="N14" i="28" s="1"/>
  <c r="Y21" i="26"/>
  <c r="N13" i="28" s="1"/>
  <c r="W21" i="26"/>
  <c r="N12" i="28" s="1"/>
  <c r="U21" i="26"/>
  <c r="N11" i="28" s="1"/>
  <c r="S21" i="26"/>
  <c r="N10" i="28" s="1"/>
  <c r="Q21" i="26"/>
  <c r="N9" i="28" s="1"/>
  <c r="O21" i="26"/>
  <c r="N8" i="28" s="1"/>
  <c r="M21" i="26"/>
  <c r="N7" i="28" s="1"/>
  <c r="K21" i="26"/>
  <c r="N6" i="28" s="1"/>
  <c r="I21" i="26"/>
  <c r="N5" i="28" s="1"/>
  <c r="G21" i="26"/>
  <c r="N4" i="28" s="1"/>
  <c r="E21" i="26"/>
  <c r="N3" i="28" s="1"/>
  <c r="BL20" i="26"/>
  <c r="BR19" i="26"/>
  <c r="BP19" i="26"/>
  <c r="BH19" i="26"/>
  <c r="Q31" i="27" s="1"/>
  <c r="BF19" i="26"/>
  <c r="Q30" i="27" s="1"/>
  <c r="BD19" i="26"/>
  <c r="Q29" i="27" s="1"/>
  <c r="Q28" i="27"/>
  <c r="AZ19" i="26"/>
  <c r="Q27" i="27" s="1"/>
  <c r="AX19" i="26"/>
  <c r="Q26" i="27" s="1"/>
  <c r="AV19" i="26"/>
  <c r="Q25" i="27" s="1"/>
  <c r="AT19" i="26"/>
  <c r="Q24" i="27" s="1"/>
  <c r="AR19" i="26"/>
  <c r="Q23" i="27" s="1"/>
  <c r="AP19" i="26"/>
  <c r="Q22" i="27" s="1"/>
  <c r="AN19" i="26"/>
  <c r="Q21" i="27" s="1"/>
  <c r="AL19" i="26"/>
  <c r="Q20" i="27" s="1"/>
  <c r="AJ19" i="26"/>
  <c r="Q19" i="27" s="1"/>
  <c r="AH19" i="26"/>
  <c r="Q18" i="27" s="1"/>
  <c r="AF19" i="26"/>
  <c r="Q17" i="27" s="1"/>
  <c r="AD19" i="26"/>
  <c r="Q16" i="27" s="1"/>
  <c r="AB19" i="26"/>
  <c r="Q15" i="27" s="1"/>
  <c r="Z19" i="26"/>
  <c r="Q14" i="27" s="1"/>
  <c r="X19" i="26"/>
  <c r="Q13" i="27" s="1"/>
  <c r="V19" i="26"/>
  <c r="Q12" i="27" s="1"/>
  <c r="T19" i="26"/>
  <c r="Q11" i="27" s="1"/>
  <c r="R19" i="26"/>
  <c r="Q10" i="27" s="1"/>
  <c r="P19" i="26"/>
  <c r="Q9" i="27" s="1"/>
  <c r="N19" i="26"/>
  <c r="Q8" i="27" s="1"/>
  <c r="L19" i="26"/>
  <c r="Q7" i="27" s="1"/>
  <c r="J19" i="26"/>
  <c r="Q6" i="27" s="1"/>
  <c r="H19" i="26"/>
  <c r="Q5" i="27" s="1"/>
  <c r="F19" i="26"/>
  <c r="Q4" i="27" s="1"/>
  <c r="D19" i="26"/>
  <c r="Q3" i="27" s="1"/>
  <c r="BU18" i="26"/>
  <c r="BS18" i="26"/>
  <c r="BO18" i="26"/>
  <c r="BM18" i="26"/>
  <c r="BN18" i="26" s="1"/>
  <c r="BL18" i="26"/>
  <c r="BI18" i="26"/>
  <c r="M31" i="28" s="1"/>
  <c r="BG18" i="26"/>
  <c r="M30" i="28" s="1"/>
  <c r="BE18" i="26"/>
  <c r="M29" i="28" s="1"/>
  <c r="M28" i="28"/>
  <c r="BA18" i="26"/>
  <c r="M27" i="28" s="1"/>
  <c r="AY18" i="26"/>
  <c r="M26" i="28" s="1"/>
  <c r="AW18" i="26"/>
  <c r="M25" i="28" s="1"/>
  <c r="AU18" i="26"/>
  <c r="M24" i="28" s="1"/>
  <c r="AS18" i="26"/>
  <c r="M23" i="28" s="1"/>
  <c r="AQ18" i="26"/>
  <c r="M22" i="28" s="1"/>
  <c r="AO18" i="26"/>
  <c r="M21" i="28" s="1"/>
  <c r="AM18" i="26"/>
  <c r="M20" i="28" s="1"/>
  <c r="AK18" i="26"/>
  <c r="M19" i="28" s="1"/>
  <c r="AI18" i="26"/>
  <c r="M18" i="28" s="1"/>
  <c r="AG18" i="26"/>
  <c r="M17" i="28" s="1"/>
  <c r="AE18" i="26"/>
  <c r="M16" i="28" s="1"/>
  <c r="AC18" i="26"/>
  <c r="M15" i="28" s="1"/>
  <c r="AA18" i="26"/>
  <c r="M14" i="28" s="1"/>
  <c r="Y18" i="26"/>
  <c r="M13" i="28" s="1"/>
  <c r="W18" i="26"/>
  <c r="M12" i="28" s="1"/>
  <c r="U18" i="26"/>
  <c r="M11" i="28" s="1"/>
  <c r="S18" i="26"/>
  <c r="M10" i="28" s="1"/>
  <c r="Q18" i="26"/>
  <c r="M9" i="28" s="1"/>
  <c r="O18" i="26"/>
  <c r="M8" i="28" s="1"/>
  <c r="M18" i="26"/>
  <c r="M7" i="28" s="1"/>
  <c r="K18" i="26"/>
  <c r="M6" i="28" s="1"/>
  <c r="I18" i="26"/>
  <c r="M5" i="28" s="1"/>
  <c r="G18" i="26"/>
  <c r="M4" i="28" s="1"/>
  <c r="E18" i="26"/>
  <c r="M3" i="28" s="1"/>
  <c r="BU17" i="26"/>
  <c r="BS17" i="26"/>
  <c r="BO17" i="26"/>
  <c r="BM17" i="26"/>
  <c r="BN17" i="26" s="1"/>
  <c r="BL17" i="26"/>
  <c r="BI17" i="26"/>
  <c r="L31" i="28" s="1"/>
  <c r="BG17" i="26"/>
  <c r="L30" i="28" s="1"/>
  <c r="BE17" i="26"/>
  <c r="L29" i="28" s="1"/>
  <c r="L28" i="28"/>
  <c r="BA17" i="26"/>
  <c r="L27" i="28" s="1"/>
  <c r="AY17" i="26"/>
  <c r="L26" i="28" s="1"/>
  <c r="AW17" i="26"/>
  <c r="L25" i="28" s="1"/>
  <c r="AU17" i="26"/>
  <c r="L24" i="28" s="1"/>
  <c r="AS17" i="26"/>
  <c r="L23" i="28" s="1"/>
  <c r="AQ17" i="26"/>
  <c r="L22" i="28" s="1"/>
  <c r="AO17" i="26"/>
  <c r="L21" i="28" s="1"/>
  <c r="AM17" i="26"/>
  <c r="L20" i="28" s="1"/>
  <c r="AK17" i="26"/>
  <c r="L19" i="28" s="1"/>
  <c r="AI17" i="26"/>
  <c r="L18" i="28" s="1"/>
  <c r="AG17" i="26"/>
  <c r="L17" i="28" s="1"/>
  <c r="AE17" i="26"/>
  <c r="L16" i="28" s="1"/>
  <c r="AC17" i="26"/>
  <c r="L15" i="28" s="1"/>
  <c r="AA17" i="26"/>
  <c r="L14" i="28" s="1"/>
  <c r="Y17" i="26"/>
  <c r="L13" i="28" s="1"/>
  <c r="W17" i="26"/>
  <c r="L12" i="28" s="1"/>
  <c r="U17" i="26"/>
  <c r="L11" i="28" s="1"/>
  <c r="S17" i="26"/>
  <c r="L10" i="28" s="1"/>
  <c r="Q17" i="26"/>
  <c r="L9" i="28" s="1"/>
  <c r="O17" i="26"/>
  <c r="L8" i="28" s="1"/>
  <c r="M17" i="26"/>
  <c r="L7" i="28" s="1"/>
  <c r="K17" i="26"/>
  <c r="L6" i="28" s="1"/>
  <c r="I17" i="26"/>
  <c r="L5" i="28" s="1"/>
  <c r="G17" i="26"/>
  <c r="L4" i="28" s="1"/>
  <c r="E17" i="26"/>
  <c r="L3" i="28" s="1"/>
  <c r="L2" i="28"/>
  <c r="BL16" i="26"/>
  <c r="BU15" i="26"/>
  <c r="BS15" i="26"/>
  <c r="BO15" i="26"/>
  <c r="BM15" i="26"/>
  <c r="BN15" i="26" s="1"/>
  <c r="BL15" i="26"/>
  <c r="BI15" i="26"/>
  <c r="K31" i="28" s="1"/>
  <c r="BG15" i="26"/>
  <c r="K30" i="28" s="1"/>
  <c r="BE15" i="26"/>
  <c r="K29" i="28" s="1"/>
  <c r="K28" i="28"/>
  <c r="BA15" i="26"/>
  <c r="K27" i="28" s="1"/>
  <c r="AY15" i="26"/>
  <c r="K26" i="28" s="1"/>
  <c r="AW15" i="26"/>
  <c r="K25" i="28" s="1"/>
  <c r="AU15" i="26"/>
  <c r="K24" i="28" s="1"/>
  <c r="AS15" i="26"/>
  <c r="K23" i="28" s="1"/>
  <c r="AQ15" i="26"/>
  <c r="K22" i="28" s="1"/>
  <c r="AO15" i="26"/>
  <c r="K21" i="28" s="1"/>
  <c r="AM15" i="26"/>
  <c r="K20" i="28" s="1"/>
  <c r="AK15" i="26"/>
  <c r="K19" i="28" s="1"/>
  <c r="AI15" i="26"/>
  <c r="K18" i="28" s="1"/>
  <c r="AG15" i="26"/>
  <c r="K17" i="28" s="1"/>
  <c r="AE15" i="26"/>
  <c r="K16" i="28" s="1"/>
  <c r="AC15" i="26"/>
  <c r="K15" i="28" s="1"/>
  <c r="AA15" i="26"/>
  <c r="K14" i="28" s="1"/>
  <c r="Y15" i="26"/>
  <c r="K13" i="28" s="1"/>
  <c r="W15" i="26"/>
  <c r="K12" i="28" s="1"/>
  <c r="U15" i="26"/>
  <c r="K11" i="28" s="1"/>
  <c r="S15" i="26"/>
  <c r="K10" i="28" s="1"/>
  <c r="Q15" i="26"/>
  <c r="K9" i="28" s="1"/>
  <c r="O15" i="26"/>
  <c r="K8" i="28" s="1"/>
  <c r="M15" i="26"/>
  <c r="K7" i="28" s="1"/>
  <c r="K15" i="26"/>
  <c r="K6" i="28" s="1"/>
  <c r="I15" i="26"/>
  <c r="K5" i="28" s="1"/>
  <c r="G15" i="26"/>
  <c r="K4" i="28" s="1"/>
  <c r="E15" i="26"/>
  <c r="K3" i="28" s="1"/>
  <c r="BU14" i="26"/>
  <c r="BS14" i="26"/>
  <c r="BO14" i="26"/>
  <c r="BM14" i="26"/>
  <c r="BN14" i="26" s="1"/>
  <c r="BL14" i="26"/>
  <c r="BI14" i="26"/>
  <c r="J31" i="28" s="1"/>
  <c r="BG14" i="26"/>
  <c r="J30" i="28" s="1"/>
  <c r="BE14" i="26"/>
  <c r="J29" i="28" s="1"/>
  <c r="J28" i="28"/>
  <c r="BA14" i="26"/>
  <c r="J27" i="28" s="1"/>
  <c r="AY14" i="26"/>
  <c r="J26" i="28" s="1"/>
  <c r="AW14" i="26"/>
  <c r="J25" i="28" s="1"/>
  <c r="AU14" i="26"/>
  <c r="J24" i="28" s="1"/>
  <c r="AS14" i="26"/>
  <c r="J23" i="28" s="1"/>
  <c r="AQ14" i="26"/>
  <c r="J22" i="28" s="1"/>
  <c r="AO14" i="26"/>
  <c r="J21" i="28" s="1"/>
  <c r="AM14" i="26"/>
  <c r="J20" i="28" s="1"/>
  <c r="AK14" i="26"/>
  <c r="J19" i="28" s="1"/>
  <c r="AI14" i="26"/>
  <c r="J18" i="28" s="1"/>
  <c r="AG14" i="26"/>
  <c r="J17" i="28" s="1"/>
  <c r="AE14" i="26"/>
  <c r="J16" i="28" s="1"/>
  <c r="AC14" i="26"/>
  <c r="J15" i="28" s="1"/>
  <c r="AA14" i="26"/>
  <c r="J14" i="28" s="1"/>
  <c r="Y14" i="26"/>
  <c r="J13" i="28" s="1"/>
  <c r="W14" i="26"/>
  <c r="J12" i="28" s="1"/>
  <c r="U14" i="26"/>
  <c r="J11" i="28" s="1"/>
  <c r="S14" i="26"/>
  <c r="J10" i="28" s="1"/>
  <c r="Q14" i="26"/>
  <c r="J9" i="28" s="1"/>
  <c r="O14" i="26"/>
  <c r="J8" i="28" s="1"/>
  <c r="M14" i="26"/>
  <c r="J7" i="28" s="1"/>
  <c r="K14" i="26"/>
  <c r="J6" i="28" s="1"/>
  <c r="I14" i="26"/>
  <c r="J5" i="28" s="1"/>
  <c r="G14" i="26"/>
  <c r="J4" i="28" s="1"/>
  <c r="E14" i="26"/>
  <c r="J3" i="28" s="1"/>
  <c r="J2" i="28"/>
  <c r="BL13" i="26"/>
  <c r="BR12" i="26"/>
  <c r="BP12" i="26"/>
  <c r="BH12" i="26"/>
  <c r="L31" i="27" s="1"/>
  <c r="BF12" i="26"/>
  <c r="L30" i="27" s="1"/>
  <c r="BD12" i="26"/>
  <c r="L29" i="27" s="1"/>
  <c r="L28" i="27"/>
  <c r="AZ12" i="26"/>
  <c r="L27" i="27" s="1"/>
  <c r="AX12" i="26"/>
  <c r="L26" i="27" s="1"/>
  <c r="AV12" i="26"/>
  <c r="L25" i="27" s="1"/>
  <c r="AT12" i="26"/>
  <c r="L24" i="27" s="1"/>
  <c r="AR12" i="26"/>
  <c r="L23" i="27" s="1"/>
  <c r="AP12" i="26"/>
  <c r="L22" i="27" s="1"/>
  <c r="AN12" i="26"/>
  <c r="L21" i="27" s="1"/>
  <c r="AL12" i="26"/>
  <c r="L20" i="27" s="1"/>
  <c r="AJ12" i="26"/>
  <c r="L19" i="27" s="1"/>
  <c r="AH12" i="26"/>
  <c r="L18" i="27" s="1"/>
  <c r="AF12" i="26"/>
  <c r="L17" i="27" s="1"/>
  <c r="AD12" i="26"/>
  <c r="L16" i="27" s="1"/>
  <c r="AB12" i="26"/>
  <c r="L15" i="27" s="1"/>
  <c r="Z12" i="26"/>
  <c r="L14" i="27" s="1"/>
  <c r="X12" i="26"/>
  <c r="L13" i="27" s="1"/>
  <c r="V12" i="26"/>
  <c r="L12" i="27" s="1"/>
  <c r="T12" i="26"/>
  <c r="L11" i="27" s="1"/>
  <c r="R12" i="26"/>
  <c r="L10" i="27" s="1"/>
  <c r="P12" i="26"/>
  <c r="L9" i="27" s="1"/>
  <c r="N12" i="26"/>
  <c r="L8" i="27" s="1"/>
  <c r="L12" i="26"/>
  <c r="L7" i="27" s="1"/>
  <c r="J12" i="26"/>
  <c r="L6" i="27" s="1"/>
  <c r="H12" i="26"/>
  <c r="L5" i="27" s="1"/>
  <c r="F12" i="26"/>
  <c r="L4" i="27" s="1"/>
  <c r="D12" i="26"/>
  <c r="L3" i="27" s="1"/>
  <c r="BR11" i="26"/>
  <c r="BP11" i="26"/>
  <c r="BH11" i="26"/>
  <c r="K31" i="27" s="1"/>
  <c r="BF11" i="26"/>
  <c r="K30" i="27" s="1"/>
  <c r="BD11" i="26"/>
  <c r="K29" i="27" s="1"/>
  <c r="K28" i="27"/>
  <c r="AZ11" i="26"/>
  <c r="K27" i="27" s="1"/>
  <c r="AX11" i="26"/>
  <c r="K26" i="27" s="1"/>
  <c r="AV11" i="26"/>
  <c r="K25" i="27" s="1"/>
  <c r="AT11" i="26"/>
  <c r="K24" i="27" s="1"/>
  <c r="AR11" i="26"/>
  <c r="K23" i="27" s="1"/>
  <c r="AP11" i="26"/>
  <c r="K22" i="27" s="1"/>
  <c r="AN11" i="26"/>
  <c r="K21" i="27" s="1"/>
  <c r="AL11" i="26"/>
  <c r="K20" i="27" s="1"/>
  <c r="AJ11" i="26"/>
  <c r="K19" i="27" s="1"/>
  <c r="AH11" i="26"/>
  <c r="K18" i="27" s="1"/>
  <c r="AF11" i="26"/>
  <c r="K17" i="27" s="1"/>
  <c r="AD11" i="26"/>
  <c r="K16" i="27" s="1"/>
  <c r="AB11" i="26"/>
  <c r="K15" i="27" s="1"/>
  <c r="Z11" i="26"/>
  <c r="K14" i="27" s="1"/>
  <c r="X11" i="26"/>
  <c r="K13" i="27" s="1"/>
  <c r="V11" i="26"/>
  <c r="K12" i="27" s="1"/>
  <c r="T11" i="26"/>
  <c r="K11" i="27" s="1"/>
  <c r="R11" i="26"/>
  <c r="K10" i="27" s="1"/>
  <c r="P11" i="26"/>
  <c r="K9" i="27" s="1"/>
  <c r="N11" i="26"/>
  <c r="K8" i="27" s="1"/>
  <c r="L11" i="26"/>
  <c r="K7" i="27" s="1"/>
  <c r="J11" i="26"/>
  <c r="K6" i="27" s="1"/>
  <c r="H11" i="26"/>
  <c r="K5" i="27" s="1"/>
  <c r="F11" i="26"/>
  <c r="K4" i="27" s="1"/>
  <c r="D11" i="26"/>
  <c r="K3" i="27" s="1"/>
  <c r="K2" i="27"/>
  <c r="BU10" i="26"/>
  <c r="BS10" i="26"/>
  <c r="BO10" i="26"/>
  <c r="BM10" i="26"/>
  <c r="BN10" i="26" s="1"/>
  <c r="BL10" i="26"/>
  <c r="BI10" i="26"/>
  <c r="I31" i="28" s="1"/>
  <c r="BG10" i="26"/>
  <c r="I30" i="28" s="1"/>
  <c r="BE10" i="26"/>
  <c r="I29" i="28" s="1"/>
  <c r="I28" i="28"/>
  <c r="BA10" i="26"/>
  <c r="I27" i="28" s="1"/>
  <c r="AY10" i="26"/>
  <c r="I26" i="28" s="1"/>
  <c r="AW10" i="26"/>
  <c r="I25" i="28" s="1"/>
  <c r="AU10" i="26"/>
  <c r="I24" i="28" s="1"/>
  <c r="AS10" i="26"/>
  <c r="I23" i="28" s="1"/>
  <c r="AQ10" i="26"/>
  <c r="I22" i="28" s="1"/>
  <c r="AO10" i="26"/>
  <c r="I21" i="28" s="1"/>
  <c r="AM10" i="26"/>
  <c r="I20" i="28" s="1"/>
  <c r="AK10" i="26"/>
  <c r="I19" i="28" s="1"/>
  <c r="AI10" i="26"/>
  <c r="I18" i="28" s="1"/>
  <c r="AG10" i="26"/>
  <c r="I17" i="28" s="1"/>
  <c r="AE10" i="26"/>
  <c r="I16" i="28" s="1"/>
  <c r="AC10" i="26"/>
  <c r="I15" i="28" s="1"/>
  <c r="AA10" i="26"/>
  <c r="I14" i="28" s="1"/>
  <c r="Y10" i="26"/>
  <c r="I13" i="28" s="1"/>
  <c r="W10" i="26"/>
  <c r="I12" i="28" s="1"/>
  <c r="U10" i="26"/>
  <c r="I11" i="28" s="1"/>
  <c r="S10" i="26"/>
  <c r="I10" i="28" s="1"/>
  <c r="Q10" i="26"/>
  <c r="I9" i="28" s="1"/>
  <c r="O10" i="26"/>
  <c r="I8" i="28" s="1"/>
  <c r="M10" i="26"/>
  <c r="I7" i="28" s="1"/>
  <c r="K10" i="26"/>
  <c r="I6" i="28" s="1"/>
  <c r="I10" i="26"/>
  <c r="I5" i="28" s="1"/>
  <c r="G10" i="26"/>
  <c r="E10" i="26"/>
  <c r="I3" i="28" s="1"/>
  <c r="BU9" i="26"/>
  <c r="BS9" i="26"/>
  <c r="BO9" i="26"/>
  <c r="BM9" i="26"/>
  <c r="BN9" i="26" s="1"/>
  <c r="BL9" i="26"/>
  <c r="BI9" i="26"/>
  <c r="H31" i="28" s="1"/>
  <c r="BG9" i="26"/>
  <c r="H30" i="28" s="1"/>
  <c r="BE9" i="26"/>
  <c r="H29" i="28" s="1"/>
  <c r="H28" i="28"/>
  <c r="BA9" i="26"/>
  <c r="H27" i="28" s="1"/>
  <c r="AY9" i="26"/>
  <c r="H26" i="28" s="1"/>
  <c r="AW9" i="26"/>
  <c r="H25" i="28" s="1"/>
  <c r="AU9" i="26"/>
  <c r="H24" i="28" s="1"/>
  <c r="AS9" i="26"/>
  <c r="H23" i="28" s="1"/>
  <c r="AQ9" i="26"/>
  <c r="H22" i="28" s="1"/>
  <c r="AO9" i="26"/>
  <c r="H21" i="28" s="1"/>
  <c r="AM9" i="26"/>
  <c r="H20" i="28" s="1"/>
  <c r="AK9" i="26"/>
  <c r="H19" i="28" s="1"/>
  <c r="AI9" i="26"/>
  <c r="H18" i="28" s="1"/>
  <c r="AG9" i="26"/>
  <c r="H17" i="28" s="1"/>
  <c r="AE9" i="26"/>
  <c r="H16" i="28" s="1"/>
  <c r="AC9" i="26"/>
  <c r="H15" i="28" s="1"/>
  <c r="AA9" i="26"/>
  <c r="H14" i="28" s="1"/>
  <c r="Y9" i="26"/>
  <c r="H13" i="28" s="1"/>
  <c r="W9" i="26"/>
  <c r="H12" i="28" s="1"/>
  <c r="U9" i="26"/>
  <c r="H11" i="28" s="1"/>
  <c r="S9" i="26"/>
  <c r="H10" i="28" s="1"/>
  <c r="Q9" i="26"/>
  <c r="H9" i="28" s="1"/>
  <c r="O9" i="26"/>
  <c r="H8" i="28" s="1"/>
  <c r="M9" i="26"/>
  <c r="H7" i="28" s="1"/>
  <c r="K9" i="26"/>
  <c r="H6" i="28" s="1"/>
  <c r="I9" i="26"/>
  <c r="H5" i="28" s="1"/>
  <c r="G9" i="26"/>
  <c r="H4" i="28" s="1"/>
  <c r="E9" i="26"/>
  <c r="H3" i="28" s="1"/>
  <c r="BU8" i="26"/>
  <c r="BS8" i="26"/>
  <c r="BO8" i="26"/>
  <c r="BM8" i="26"/>
  <c r="BN8" i="26" s="1"/>
  <c r="BL8" i="26"/>
  <c r="BI8" i="26"/>
  <c r="G31" i="28" s="1"/>
  <c r="BG8" i="26"/>
  <c r="G30" i="28" s="1"/>
  <c r="BE8" i="26"/>
  <c r="G29" i="28" s="1"/>
  <c r="G28" i="28"/>
  <c r="BA8" i="26"/>
  <c r="G27" i="28" s="1"/>
  <c r="AY8" i="26"/>
  <c r="G26" i="28" s="1"/>
  <c r="AW8" i="26"/>
  <c r="G25" i="28" s="1"/>
  <c r="AU8" i="26"/>
  <c r="G24" i="28" s="1"/>
  <c r="AS8" i="26"/>
  <c r="G23" i="28" s="1"/>
  <c r="AQ8" i="26"/>
  <c r="G22" i="28" s="1"/>
  <c r="AO8" i="26"/>
  <c r="G21" i="28" s="1"/>
  <c r="AM8" i="26"/>
  <c r="G20" i="28" s="1"/>
  <c r="AK8" i="26"/>
  <c r="G19" i="28" s="1"/>
  <c r="AI8" i="26"/>
  <c r="G18" i="28" s="1"/>
  <c r="AG8" i="26"/>
  <c r="G17" i="28" s="1"/>
  <c r="AE8" i="26"/>
  <c r="G16" i="28" s="1"/>
  <c r="AC8" i="26"/>
  <c r="G15" i="28" s="1"/>
  <c r="AA8" i="26"/>
  <c r="G14" i="28" s="1"/>
  <c r="Y8" i="26"/>
  <c r="G13" i="28" s="1"/>
  <c r="W8" i="26"/>
  <c r="G12" i="28" s="1"/>
  <c r="U8" i="26"/>
  <c r="G11" i="28" s="1"/>
  <c r="S8" i="26"/>
  <c r="G10" i="28" s="1"/>
  <c r="Q8" i="26"/>
  <c r="G9" i="28" s="1"/>
  <c r="O8" i="26"/>
  <c r="G8" i="28" s="1"/>
  <c r="M8" i="26"/>
  <c r="G7" i="28" s="1"/>
  <c r="K8" i="26"/>
  <c r="G6" i="28" s="1"/>
  <c r="I8" i="26"/>
  <c r="G5" i="28" s="1"/>
  <c r="G8" i="26"/>
  <c r="G4" i="28" s="1"/>
  <c r="E8" i="26"/>
  <c r="G3" i="28" s="1"/>
  <c r="G2" i="28"/>
  <c r="BU7" i="26"/>
  <c r="BS7" i="26"/>
  <c r="BO7" i="26"/>
  <c r="BM7" i="26"/>
  <c r="BN7" i="26" s="1"/>
  <c r="BL7" i="26"/>
  <c r="BI7" i="26"/>
  <c r="F31" i="28" s="1"/>
  <c r="BG7" i="26"/>
  <c r="F30" i="28" s="1"/>
  <c r="BE7" i="26"/>
  <c r="F29" i="28" s="1"/>
  <c r="F28" i="28"/>
  <c r="BA7" i="26"/>
  <c r="F27" i="28" s="1"/>
  <c r="AY7" i="26"/>
  <c r="F26" i="28" s="1"/>
  <c r="AW7" i="26"/>
  <c r="F25" i="28" s="1"/>
  <c r="AU7" i="26"/>
  <c r="F24" i="28" s="1"/>
  <c r="AS7" i="26"/>
  <c r="F23" i="28" s="1"/>
  <c r="AQ7" i="26"/>
  <c r="F22" i="28" s="1"/>
  <c r="AO7" i="26"/>
  <c r="F21" i="28" s="1"/>
  <c r="AM7" i="26"/>
  <c r="F20" i="28" s="1"/>
  <c r="AK7" i="26"/>
  <c r="F19" i="28" s="1"/>
  <c r="AI7" i="26"/>
  <c r="F18" i="28" s="1"/>
  <c r="AG7" i="26"/>
  <c r="F17" i="28" s="1"/>
  <c r="AE7" i="26"/>
  <c r="F16" i="28" s="1"/>
  <c r="AC7" i="26"/>
  <c r="F15" i="28" s="1"/>
  <c r="AA7" i="26"/>
  <c r="F14" i="28" s="1"/>
  <c r="Y7" i="26"/>
  <c r="F13" i="28" s="1"/>
  <c r="W7" i="26"/>
  <c r="F12" i="28" s="1"/>
  <c r="U7" i="26"/>
  <c r="F11" i="28" s="1"/>
  <c r="S7" i="26"/>
  <c r="F10" i="28" s="1"/>
  <c r="Q7" i="26"/>
  <c r="F9" i="28" s="1"/>
  <c r="O7" i="26"/>
  <c r="F8" i="28" s="1"/>
  <c r="M7" i="26"/>
  <c r="F7" i="28" s="1"/>
  <c r="K7" i="26"/>
  <c r="F6" i="28" s="1"/>
  <c r="I7" i="26"/>
  <c r="F5" i="28" s="1"/>
  <c r="G7" i="26"/>
  <c r="F4" i="28" s="1"/>
  <c r="E7" i="26"/>
  <c r="F3" i="28" s="1"/>
  <c r="BU6" i="26"/>
  <c r="BS6" i="26"/>
  <c r="BO6" i="26"/>
  <c r="BM6" i="26"/>
  <c r="BN6" i="26" s="1"/>
  <c r="BL6" i="26"/>
  <c r="BI6" i="26"/>
  <c r="E31" i="28" s="1"/>
  <c r="BG6" i="26"/>
  <c r="E30" i="28" s="1"/>
  <c r="BE6" i="26"/>
  <c r="E29" i="28" s="1"/>
  <c r="E28" i="28"/>
  <c r="BA6" i="26"/>
  <c r="E27" i="28" s="1"/>
  <c r="AY6" i="26"/>
  <c r="E26" i="28" s="1"/>
  <c r="AW6" i="26"/>
  <c r="E25" i="28" s="1"/>
  <c r="AU6" i="26"/>
  <c r="E24" i="28" s="1"/>
  <c r="AS6" i="26"/>
  <c r="E23" i="28" s="1"/>
  <c r="AQ6" i="26"/>
  <c r="E22" i="28" s="1"/>
  <c r="AO6" i="26"/>
  <c r="E21" i="28" s="1"/>
  <c r="AM6" i="26"/>
  <c r="E20" i="28" s="1"/>
  <c r="AK6" i="26"/>
  <c r="E19" i="28" s="1"/>
  <c r="AI6" i="26"/>
  <c r="E18" i="28" s="1"/>
  <c r="AG6" i="26"/>
  <c r="E17" i="28" s="1"/>
  <c r="AE6" i="26"/>
  <c r="E16" i="28" s="1"/>
  <c r="AC6" i="26"/>
  <c r="E15" i="28" s="1"/>
  <c r="AA6" i="26"/>
  <c r="E14" i="28" s="1"/>
  <c r="Y6" i="26"/>
  <c r="E13" i="28" s="1"/>
  <c r="W6" i="26"/>
  <c r="E12" i="28" s="1"/>
  <c r="U6" i="26"/>
  <c r="E11" i="28" s="1"/>
  <c r="S6" i="26"/>
  <c r="E10" i="28" s="1"/>
  <c r="Q6" i="26"/>
  <c r="E9" i="28" s="1"/>
  <c r="O6" i="26"/>
  <c r="M6" i="26"/>
  <c r="E7" i="28" s="1"/>
  <c r="K6" i="26"/>
  <c r="E6" i="28" s="1"/>
  <c r="I6" i="26"/>
  <c r="E5" i="28" s="1"/>
  <c r="G6" i="26"/>
  <c r="E4" i="28" s="1"/>
  <c r="E6" i="26"/>
  <c r="E3" i="28" s="1"/>
  <c r="BL5" i="26"/>
  <c r="BU4" i="26"/>
  <c r="BS4" i="26"/>
  <c r="BR4" i="26"/>
  <c r="BP4" i="26"/>
  <c r="BO4" i="26"/>
  <c r="BM4" i="26"/>
  <c r="BN4" i="26" s="1"/>
  <c r="BL4" i="26"/>
  <c r="BU3" i="26"/>
  <c r="BS3" i="26"/>
  <c r="BO3" i="26"/>
  <c r="BM3" i="26"/>
  <c r="BN3" i="26" s="1"/>
  <c r="BL3" i="26"/>
  <c r="BI3" i="26"/>
  <c r="D31" i="28" s="1"/>
  <c r="BG3" i="26"/>
  <c r="D30" i="28" s="1"/>
  <c r="BE3" i="26"/>
  <c r="D29" i="28" s="1"/>
  <c r="D28" i="28"/>
  <c r="BA3" i="26"/>
  <c r="D27" i="28" s="1"/>
  <c r="AY3" i="26"/>
  <c r="D26" i="28" s="1"/>
  <c r="AW3" i="26"/>
  <c r="D25" i="28" s="1"/>
  <c r="AU3" i="26"/>
  <c r="D24" i="28" s="1"/>
  <c r="AS3" i="26"/>
  <c r="D23" i="28" s="1"/>
  <c r="AQ3" i="26"/>
  <c r="D22" i="28" s="1"/>
  <c r="AO3" i="26"/>
  <c r="D21" i="28" s="1"/>
  <c r="AM3" i="26"/>
  <c r="D20" i="28" s="1"/>
  <c r="AK3" i="26"/>
  <c r="D19" i="28" s="1"/>
  <c r="AI3" i="26"/>
  <c r="D18" i="28" s="1"/>
  <c r="AG3" i="26"/>
  <c r="D17" i="28" s="1"/>
  <c r="AE3" i="26"/>
  <c r="D16" i="28" s="1"/>
  <c r="AC3" i="26"/>
  <c r="D15" i="28" s="1"/>
  <c r="AA3" i="26"/>
  <c r="D14" i="28" s="1"/>
  <c r="Y3" i="26"/>
  <c r="D13" i="28" s="1"/>
  <c r="W3" i="26"/>
  <c r="D12" i="28" s="1"/>
  <c r="U3" i="26"/>
  <c r="D11" i="28" s="1"/>
  <c r="S3" i="26"/>
  <c r="D10" i="28" s="1"/>
  <c r="Q3" i="26"/>
  <c r="D9" i="28" s="1"/>
  <c r="O3" i="26"/>
  <c r="D8" i="28" s="1"/>
  <c r="M3" i="26"/>
  <c r="D7" i="28" s="1"/>
  <c r="K3" i="26"/>
  <c r="D6" i="28" s="1"/>
  <c r="I3" i="26"/>
  <c r="D5" i="28" s="1"/>
  <c r="G3" i="26"/>
  <c r="D4" i="28" s="1"/>
  <c r="E3" i="26"/>
  <c r="D3" i="28" s="1"/>
  <c r="B2" i="14"/>
  <c r="A2" i="14"/>
  <c r="BR8" i="32" l="1"/>
  <c r="BT10" i="32"/>
  <c r="BS11" i="32"/>
  <c r="BU12" i="32"/>
  <c r="BL23" i="32"/>
  <c r="BV7" i="32"/>
  <c r="BV26" i="32"/>
  <c r="Q2" i="34"/>
  <c r="W2" i="33"/>
  <c r="BT14" i="32"/>
  <c r="BT22" i="32"/>
  <c r="BT29" i="32"/>
  <c r="BP15" i="32"/>
  <c r="BQ15" i="32" s="1"/>
  <c r="BV17" i="32"/>
  <c r="BR18" i="32"/>
  <c r="M2" i="34"/>
  <c r="BO19" i="32"/>
  <c r="BS19" i="32"/>
  <c r="BR25" i="32"/>
  <c r="BV15" i="32"/>
  <c r="K2" i="34"/>
  <c r="BV3" i="32"/>
  <c r="BT7" i="32"/>
  <c r="BT15" i="32"/>
  <c r="BS23" i="32"/>
  <c r="BT25" i="32"/>
  <c r="BM31" i="32"/>
  <c r="BN31" i="32" s="1"/>
  <c r="Q2" i="33"/>
  <c r="N2" i="34"/>
  <c r="BL11" i="32"/>
  <c r="H2" i="34"/>
  <c r="BM12" i="32"/>
  <c r="BN12" i="32" s="1"/>
  <c r="L2" i="33"/>
  <c r="E2" i="34"/>
  <c r="I2" i="34"/>
  <c r="R2" i="34"/>
  <c r="BR9" i="32"/>
  <c r="BP17" i="32"/>
  <c r="BQ17" i="32" s="1"/>
  <c r="BR21" i="32"/>
  <c r="G2" i="34"/>
  <c r="J2" i="34"/>
  <c r="L2" i="34"/>
  <c r="P2" i="34"/>
  <c r="F2" i="34"/>
  <c r="O2" i="34"/>
  <c r="S2" i="34"/>
  <c r="K2" i="33"/>
  <c r="D2" i="34"/>
  <c r="BR3" i="32"/>
  <c r="BT3" i="32"/>
  <c r="A9" i="28"/>
  <c r="A10" i="28"/>
  <c r="A19" i="28"/>
  <c r="A4" i="28"/>
  <c r="A6" i="28"/>
  <c r="A17" i="28"/>
  <c r="A18" i="28"/>
  <c r="A25" i="28"/>
  <c r="A31" i="28"/>
  <c r="A7" i="28"/>
  <c r="A8" i="28"/>
  <c r="A11" i="28"/>
  <c r="A12" i="28"/>
  <c r="A23" i="28"/>
  <c r="A24" i="28"/>
  <c r="A2" i="28"/>
  <c r="A3" i="28"/>
  <c r="A5" i="28"/>
  <c r="A13" i="28"/>
  <c r="A14" i="28"/>
  <c r="A20" i="28"/>
  <c r="A26" i="28"/>
  <c r="A27" i="28"/>
  <c r="A15" i="28"/>
  <c r="A16" i="28"/>
  <c r="A21" i="28"/>
  <c r="A22" i="28"/>
  <c r="A28" i="28"/>
  <c r="A29" i="28"/>
  <c r="A30" i="28"/>
  <c r="E2" i="28"/>
  <c r="BO19" i="26"/>
  <c r="Q2" i="27"/>
  <c r="H2" i="28"/>
  <c r="BT10" i="26"/>
  <c r="I2" i="28"/>
  <c r="BO27" i="26"/>
  <c r="BT29" i="26"/>
  <c r="R2" i="28"/>
  <c r="S2" i="28"/>
  <c r="BM31" i="26"/>
  <c r="BN31" i="26" s="1"/>
  <c r="Z2" i="27"/>
  <c r="BP22" i="26"/>
  <c r="BQ22" i="26" s="1"/>
  <c r="BM23" i="26"/>
  <c r="BN23" i="26" s="1"/>
  <c r="T9" i="27"/>
  <c r="BP26" i="26"/>
  <c r="BQ26" i="26" s="1"/>
  <c r="Q4" i="28"/>
  <c r="W2" i="27"/>
  <c r="BV3" i="26"/>
  <c r="D2" i="28"/>
  <c r="BT6" i="26"/>
  <c r="E8" i="28"/>
  <c r="BS11" i="26"/>
  <c r="BM11" i="26"/>
  <c r="BN11" i="26" s="1"/>
  <c r="BU12" i="26"/>
  <c r="L2" i="27"/>
  <c r="BR10" i="26"/>
  <c r="I4" i="28"/>
  <c r="BO11" i="26"/>
  <c r="BV15" i="26"/>
  <c r="W3" i="27"/>
  <c r="K2" i="28"/>
  <c r="BV7" i="26"/>
  <c r="F2" i="28"/>
  <c r="BR8" i="26"/>
  <c r="BT14" i="26"/>
  <c r="BV17" i="26"/>
  <c r="BR18" i="26"/>
  <c r="BV18" i="26"/>
  <c r="BT22" i="26"/>
  <c r="O2" i="28"/>
  <c r="BR25" i="26"/>
  <c r="BV26" i="26"/>
  <c r="BR26" i="26"/>
  <c r="BT30" i="26"/>
  <c r="N2" i="28"/>
  <c r="Q6" i="28"/>
  <c r="BU19" i="26"/>
  <c r="BS23" i="26"/>
  <c r="T2" i="27"/>
  <c r="M2" i="28"/>
  <c r="B16" i="27"/>
  <c r="B8" i="27"/>
  <c r="B24" i="27"/>
  <c r="A3" i="12"/>
  <c r="B12" i="27"/>
  <c r="B28" i="27"/>
  <c r="B3" i="28"/>
  <c r="B5" i="28"/>
  <c r="B7" i="28"/>
  <c r="B9" i="28"/>
  <c r="B11" i="28"/>
  <c r="B13" i="28"/>
  <c r="B15" i="28"/>
  <c r="B17" i="28"/>
  <c r="B19" i="28"/>
  <c r="B21" i="28"/>
  <c r="B23" i="28"/>
  <c r="B25" i="28"/>
  <c r="B27" i="28"/>
  <c r="B29" i="28"/>
  <c r="B31" i="28"/>
  <c r="B4" i="27"/>
  <c r="B20" i="27"/>
  <c r="B2" i="28"/>
  <c r="B4" i="28"/>
  <c r="B6" i="28"/>
  <c r="B8" i="28"/>
  <c r="B10" i="28"/>
  <c r="B12" i="28"/>
  <c r="B14" i="28"/>
  <c r="B16" i="28"/>
  <c r="B18" i="28"/>
  <c r="B20" i="28"/>
  <c r="B22" i="28"/>
  <c r="B24" i="28"/>
  <c r="B26" i="28"/>
  <c r="B28" i="28"/>
  <c r="B30" i="28"/>
  <c r="A2" i="34"/>
  <c r="B2" i="34"/>
  <c r="BR6" i="32"/>
  <c r="BT8" i="32"/>
  <c r="BV10" i="32"/>
  <c r="BU11" i="32"/>
  <c r="BL12" i="32"/>
  <c r="BT18" i="32"/>
  <c r="BV22" i="32"/>
  <c r="BU23" i="32"/>
  <c r="BP26" i="32"/>
  <c r="BQ26" i="32" s="1"/>
  <c r="BM27" i="32"/>
  <c r="BN27" i="32" s="1"/>
  <c r="BR30" i="32"/>
  <c r="BO31" i="32"/>
  <c r="BT6" i="32"/>
  <c r="BV8" i="32"/>
  <c r="BP10" i="32"/>
  <c r="BQ10" i="32" s="1"/>
  <c r="BM11" i="32"/>
  <c r="BN11" i="32" s="1"/>
  <c r="BV18" i="32"/>
  <c r="BU19" i="32"/>
  <c r="BP22" i="32"/>
  <c r="BQ22" i="32" s="1"/>
  <c r="BM23" i="32"/>
  <c r="BN23" i="32" s="1"/>
  <c r="BR26" i="32"/>
  <c r="BO27" i="32"/>
  <c r="BT30" i="32"/>
  <c r="BV14" i="32"/>
  <c r="BV29" i="32"/>
  <c r="BR7" i="32"/>
  <c r="BT9" i="32"/>
  <c r="BO12" i="32"/>
  <c r="BP14" i="32"/>
  <c r="BQ14" i="32" s="1"/>
  <c r="BR15" i="32"/>
  <c r="BR17" i="32"/>
  <c r="BL19" i="32"/>
  <c r="BT21" i="32"/>
  <c r="BV25" i="32"/>
  <c r="BP29" i="32"/>
  <c r="BQ29" i="32" s="1"/>
  <c r="BS31" i="32"/>
  <c r="BP3" i="32"/>
  <c r="BQ3" i="32" s="1"/>
  <c r="BV6" i="32"/>
  <c r="BP8" i="32"/>
  <c r="BQ8" i="32" s="1"/>
  <c r="BR10" i="32"/>
  <c r="BO11" i="32"/>
  <c r="BP18" i="32"/>
  <c r="BQ18" i="32" s="1"/>
  <c r="BM19" i="32"/>
  <c r="BN19" i="32" s="1"/>
  <c r="BR22" i="32"/>
  <c r="BO23" i="32"/>
  <c r="BT26" i="32"/>
  <c r="BV30" i="32"/>
  <c r="BU31" i="32"/>
  <c r="BP7" i="32"/>
  <c r="BQ7" i="32" s="1"/>
  <c r="BV9" i="32"/>
  <c r="BR14" i="32"/>
  <c r="BT17" i="32"/>
  <c r="BV21" i="32"/>
  <c r="BP25" i="32"/>
  <c r="BQ25" i="32" s="1"/>
  <c r="BS27" i="32"/>
  <c r="BR29" i="32"/>
  <c r="BL31" i="32"/>
  <c r="BP6" i="32"/>
  <c r="BQ6" i="32" s="1"/>
  <c r="BS12" i="32"/>
  <c r="BU27" i="32"/>
  <c r="BP30" i="32"/>
  <c r="BQ30" i="32" s="1"/>
  <c r="BP9" i="32"/>
  <c r="BQ9" i="32" s="1"/>
  <c r="BP21" i="32"/>
  <c r="BQ21" i="32" s="1"/>
  <c r="BL27" i="32"/>
  <c r="A4" i="27"/>
  <c r="A8" i="27"/>
  <c r="A12" i="27"/>
  <c r="A16" i="27"/>
  <c r="A20" i="27"/>
  <c r="A24" i="27"/>
  <c r="A28" i="27"/>
  <c r="A5" i="27"/>
  <c r="A9" i="27"/>
  <c r="A13" i="27"/>
  <c r="A17" i="27"/>
  <c r="A21" i="27"/>
  <c r="A25" i="27"/>
  <c r="A29" i="27"/>
  <c r="B5" i="27"/>
  <c r="B9" i="27"/>
  <c r="B13" i="27"/>
  <c r="B17" i="27"/>
  <c r="B21" i="27"/>
  <c r="B25" i="27"/>
  <c r="B29" i="27"/>
  <c r="A6" i="27"/>
  <c r="A10" i="27"/>
  <c r="A14" i="27"/>
  <c r="A18" i="27"/>
  <c r="A22" i="27"/>
  <c r="A26" i="27"/>
  <c r="A30" i="27"/>
  <c r="B6" i="27"/>
  <c r="B10" i="27"/>
  <c r="B14" i="27"/>
  <c r="B18" i="27"/>
  <c r="B22" i="27"/>
  <c r="B26" i="27"/>
  <c r="B30" i="27"/>
  <c r="A3" i="27"/>
  <c r="A7" i="27"/>
  <c r="A11" i="27"/>
  <c r="A15" i="27"/>
  <c r="A19" i="27"/>
  <c r="A23" i="27"/>
  <c r="A27" i="27"/>
  <c r="B3" i="27"/>
  <c r="B7" i="27"/>
  <c r="B11" i="27"/>
  <c r="B15" i="27"/>
  <c r="B19" i="27"/>
  <c r="B23" i="27"/>
  <c r="B27" i="27"/>
  <c r="BR6" i="26"/>
  <c r="BT8" i="26"/>
  <c r="BV10" i="26"/>
  <c r="BU11" i="26"/>
  <c r="BL12" i="26"/>
  <c r="BT18" i="26"/>
  <c r="BV22" i="26"/>
  <c r="BU23" i="26"/>
  <c r="BM27" i="26"/>
  <c r="BN27" i="26" s="1"/>
  <c r="BR30" i="26"/>
  <c r="BO31" i="26"/>
  <c r="BP3" i="26"/>
  <c r="BQ3" i="26" s="1"/>
  <c r="BP7" i="26"/>
  <c r="BQ7" i="26" s="1"/>
  <c r="BR9" i="26"/>
  <c r="BL11" i="26"/>
  <c r="BM12" i="26"/>
  <c r="BN12" i="26" s="1"/>
  <c r="BV14" i="26"/>
  <c r="BP15" i="26"/>
  <c r="BQ15" i="26" s="1"/>
  <c r="BP17" i="26"/>
  <c r="BQ17" i="26" s="1"/>
  <c r="BS19" i="26"/>
  <c r="BR21" i="26"/>
  <c r="BL23" i="26"/>
  <c r="BT25" i="26"/>
  <c r="BV29" i="26"/>
  <c r="BR3" i="26"/>
  <c r="BR7" i="26"/>
  <c r="BT9" i="26"/>
  <c r="BO12" i="26"/>
  <c r="BP14" i="26"/>
  <c r="BQ14" i="26" s="1"/>
  <c r="BR15" i="26"/>
  <c r="BR17" i="26"/>
  <c r="BL19" i="26"/>
  <c r="BT21" i="26"/>
  <c r="BV25" i="26"/>
  <c r="BP29" i="26"/>
  <c r="BQ29" i="26" s="1"/>
  <c r="BS31" i="26"/>
  <c r="BP10" i="26"/>
  <c r="BQ10" i="26" s="1"/>
  <c r="BV6" i="26"/>
  <c r="BP8" i="26"/>
  <c r="BQ8" i="26" s="1"/>
  <c r="BP18" i="26"/>
  <c r="BQ18" i="26" s="1"/>
  <c r="BM19" i="26"/>
  <c r="BN19" i="26" s="1"/>
  <c r="BR22" i="26"/>
  <c r="BO23" i="26"/>
  <c r="BT26" i="26"/>
  <c r="BV30" i="26"/>
  <c r="BU31" i="26"/>
  <c r="BV8" i="26"/>
  <c r="BT3" i="26"/>
  <c r="BT7" i="26"/>
  <c r="BV9" i="26"/>
  <c r="BR14" i="26"/>
  <c r="BT15" i="26"/>
  <c r="BT17" i="26"/>
  <c r="BV21" i="26"/>
  <c r="BP25" i="26"/>
  <c r="BQ25" i="26" s="1"/>
  <c r="BS27" i="26"/>
  <c r="BR29" i="26"/>
  <c r="BL31" i="26"/>
  <c r="BP6" i="26"/>
  <c r="BQ6" i="26" s="1"/>
  <c r="BS12" i="26"/>
  <c r="BU27" i="26"/>
  <c r="BP30" i="26"/>
  <c r="BQ30" i="26" s="1"/>
  <c r="BP9" i="26"/>
  <c r="BQ9" i="26" s="1"/>
  <c r="BP21" i="26"/>
  <c r="BQ21" i="26" s="1"/>
  <c r="BL27" i="26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C31" i="14" l="1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17" i="14"/>
  <c r="B17" i="14"/>
  <c r="A18" i="14"/>
  <c r="B18" i="14"/>
  <c r="A19" i="14"/>
  <c r="B19" i="14"/>
  <c r="A20" i="14"/>
  <c r="B20" i="14"/>
  <c r="A21" i="14"/>
  <c r="B21" i="14"/>
  <c r="A22" i="14"/>
  <c r="B22" i="14"/>
  <c r="A23" i="14"/>
  <c r="B23" i="14"/>
  <c r="A24" i="14"/>
  <c r="B24" i="14"/>
  <c r="A25" i="14"/>
  <c r="B25" i="14"/>
  <c r="A26" i="14"/>
  <c r="B26" i="14"/>
  <c r="A27" i="14"/>
  <c r="B27" i="14"/>
  <c r="A28" i="14"/>
  <c r="B28" i="14"/>
  <c r="A29" i="14"/>
  <c r="B29" i="14"/>
  <c r="A30" i="14"/>
  <c r="B30" i="14"/>
  <c r="A31" i="14"/>
  <c r="B31" i="14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A17" i="12"/>
  <c r="B17" i="12"/>
  <c r="A18" i="12"/>
  <c r="B18" i="12"/>
  <c r="A19" i="12"/>
  <c r="B19" i="12"/>
  <c r="A20" i="12"/>
  <c r="B20" i="12"/>
  <c r="A21" i="12"/>
  <c r="B21" i="12"/>
  <c r="A22" i="12"/>
  <c r="B22" i="12"/>
  <c r="A23" i="12"/>
  <c r="B23" i="12"/>
  <c r="A24" i="12"/>
  <c r="B24" i="12"/>
  <c r="A25" i="12"/>
  <c r="B25" i="12"/>
  <c r="A26" i="12"/>
  <c r="B26" i="12"/>
  <c r="A27" i="12"/>
  <c r="B27" i="12"/>
  <c r="A28" i="12"/>
  <c r="B28" i="12"/>
  <c r="A29" i="12"/>
  <c r="B29" i="12"/>
  <c r="A30" i="12"/>
  <c r="B30" i="12"/>
  <c r="A31" i="12"/>
  <c r="B31" i="12"/>
  <c r="BL4" i="7"/>
  <c r="BM4" i="7"/>
  <c r="BN4" i="7" s="1"/>
  <c r="BO4" i="7"/>
  <c r="BP4" i="7"/>
  <c r="BR4" i="7"/>
  <c r="BS4" i="7"/>
  <c r="BU4" i="7"/>
  <c r="BW4" i="7"/>
  <c r="BL5" i="7"/>
  <c r="BL6" i="7"/>
  <c r="BN6" i="7"/>
  <c r="BO6" i="7"/>
  <c r="BS6" i="7"/>
  <c r="BU6" i="7"/>
  <c r="BW6" i="7"/>
  <c r="BL7" i="7"/>
  <c r="BM7" i="7"/>
  <c r="BN7" i="7" s="1"/>
  <c r="BO7" i="7"/>
  <c r="BS7" i="7"/>
  <c r="BU7" i="7"/>
  <c r="BW7" i="7"/>
  <c r="BL8" i="7"/>
  <c r="BM8" i="7"/>
  <c r="BN8" i="7" s="1"/>
  <c r="BO8" i="7"/>
  <c r="BS8" i="7"/>
  <c r="BU8" i="7"/>
  <c r="BW8" i="7"/>
  <c r="BL9" i="7"/>
  <c r="BM9" i="7"/>
  <c r="BN9" i="7" s="1"/>
  <c r="BO9" i="7"/>
  <c r="BS9" i="7"/>
  <c r="BU9" i="7"/>
  <c r="BW9" i="7"/>
  <c r="BL10" i="7"/>
  <c r="BM10" i="7"/>
  <c r="BN10" i="7" s="1"/>
  <c r="BO10" i="7"/>
  <c r="BS10" i="7"/>
  <c r="BU10" i="7"/>
  <c r="BW10" i="7"/>
  <c r="BP11" i="7"/>
  <c r="BR11" i="7"/>
  <c r="BP12" i="7"/>
  <c r="BR12" i="7"/>
  <c r="BL13" i="7"/>
  <c r="BL14" i="7"/>
  <c r="BM14" i="7"/>
  <c r="BN14" i="7" s="1"/>
  <c r="BO14" i="7"/>
  <c r="BS14" i="7"/>
  <c r="BU14" i="7"/>
  <c r="BW14" i="7"/>
  <c r="BL15" i="7"/>
  <c r="BM15" i="7"/>
  <c r="BN15" i="7" s="1"/>
  <c r="BO15" i="7"/>
  <c r="BS15" i="7"/>
  <c r="BU15" i="7"/>
  <c r="BW15" i="7"/>
  <c r="BL16" i="7"/>
  <c r="BL17" i="7"/>
  <c r="BM17" i="7"/>
  <c r="BN17" i="7" s="1"/>
  <c r="BO17" i="7"/>
  <c r="BS17" i="7"/>
  <c r="BU17" i="7"/>
  <c r="BW17" i="7"/>
  <c r="BL18" i="7"/>
  <c r="BM18" i="7"/>
  <c r="BN18" i="7" s="1"/>
  <c r="BO18" i="7"/>
  <c r="BS18" i="7"/>
  <c r="BU18" i="7"/>
  <c r="BW18" i="7"/>
  <c r="BP19" i="7"/>
  <c r="BR19" i="7"/>
  <c r="BL20" i="7"/>
  <c r="BL21" i="7"/>
  <c r="BM21" i="7"/>
  <c r="BN21" i="7" s="1"/>
  <c r="BO21" i="7"/>
  <c r="BS21" i="7"/>
  <c r="BU21" i="7"/>
  <c r="BW21" i="7"/>
  <c r="BL22" i="7"/>
  <c r="BM22" i="7"/>
  <c r="BN22" i="7" s="1"/>
  <c r="BO22" i="7"/>
  <c r="BS22" i="7"/>
  <c r="BU22" i="7"/>
  <c r="BW22" i="7"/>
  <c r="BP23" i="7"/>
  <c r="BR23" i="7"/>
  <c r="BL24" i="7"/>
  <c r="BL25" i="7"/>
  <c r="BM25" i="7"/>
  <c r="BN25" i="7" s="1"/>
  <c r="BO25" i="7"/>
  <c r="BS25" i="7"/>
  <c r="BU25" i="7"/>
  <c r="BW25" i="7"/>
  <c r="BL26" i="7"/>
  <c r="BM26" i="7"/>
  <c r="BN26" i="7" s="1"/>
  <c r="BO26" i="7"/>
  <c r="BS26" i="7"/>
  <c r="BU26" i="7"/>
  <c r="BW26" i="7"/>
  <c r="BP27" i="7"/>
  <c r="BR27" i="7"/>
  <c r="BL28" i="7"/>
  <c r="BL29" i="7"/>
  <c r="BM29" i="7"/>
  <c r="BN29" i="7" s="1"/>
  <c r="BO29" i="7"/>
  <c r="BS29" i="7"/>
  <c r="BU29" i="7"/>
  <c r="BW29" i="7"/>
  <c r="BL30" i="7"/>
  <c r="BM30" i="7"/>
  <c r="BN30" i="7" s="1"/>
  <c r="BO30" i="7"/>
  <c r="BS30" i="7"/>
  <c r="BU30" i="7"/>
  <c r="BW30" i="7"/>
  <c r="BP31" i="7"/>
  <c r="BR31" i="7"/>
  <c r="BW3" i="7"/>
  <c r="BU3" i="7"/>
  <c r="BS3" i="7"/>
  <c r="BO3" i="7"/>
  <c r="BM3" i="7"/>
  <c r="BN3" i="7" s="1"/>
  <c r="BL3" i="7"/>
  <c r="AE3" i="7" l="1"/>
  <c r="D16" i="14" s="1"/>
  <c r="AG3" i="7"/>
  <c r="D17" i="14" s="1"/>
  <c r="AI3" i="7"/>
  <c r="D18" i="14" s="1"/>
  <c r="AK3" i="7"/>
  <c r="D19" i="14" s="1"/>
  <c r="AM3" i="7"/>
  <c r="D20" i="14" s="1"/>
  <c r="AO3" i="7"/>
  <c r="D21" i="14" s="1"/>
  <c r="AQ3" i="7"/>
  <c r="D22" i="14" s="1"/>
  <c r="AS3" i="7"/>
  <c r="D23" i="14" s="1"/>
  <c r="AU3" i="7"/>
  <c r="D24" i="14" s="1"/>
  <c r="AW3" i="7"/>
  <c r="D25" i="14" s="1"/>
  <c r="AY3" i="7"/>
  <c r="D26" i="14" s="1"/>
  <c r="BA3" i="7"/>
  <c r="D27" i="14" s="1"/>
  <c r="BC3" i="7"/>
  <c r="D28" i="14" s="1"/>
  <c r="BE3" i="7"/>
  <c r="D29" i="14" s="1"/>
  <c r="BG3" i="7"/>
  <c r="D30" i="14" s="1"/>
  <c r="BI3" i="7"/>
  <c r="D31" i="14" s="1"/>
  <c r="AE6" i="7"/>
  <c r="E16" i="14" s="1"/>
  <c r="AG6" i="7"/>
  <c r="E17" i="14" s="1"/>
  <c r="AI6" i="7"/>
  <c r="E18" i="14" s="1"/>
  <c r="AK6" i="7"/>
  <c r="E19" i="14" s="1"/>
  <c r="AM6" i="7"/>
  <c r="E20" i="14" s="1"/>
  <c r="E21" i="14"/>
  <c r="AQ6" i="7"/>
  <c r="E22" i="14" s="1"/>
  <c r="AS6" i="7"/>
  <c r="E23" i="14" s="1"/>
  <c r="AU6" i="7"/>
  <c r="E24" i="14" s="1"/>
  <c r="AW6" i="7"/>
  <c r="E25" i="14" s="1"/>
  <c r="AY6" i="7"/>
  <c r="E26" i="14" s="1"/>
  <c r="BA6" i="7"/>
  <c r="E27" i="14" s="1"/>
  <c r="BC6" i="7"/>
  <c r="E28" i="14" s="1"/>
  <c r="BE6" i="7"/>
  <c r="E29" i="14" s="1"/>
  <c r="BG6" i="7"/>
  <c r="E30" i="14" s="1"/>
  <c r="BI6" i="7"/>
  <c r="E31" i="14" s="1"/>
  <c r="AE7" i="7"/>
  <c r="F16" i="14" s="1"/>
  <c r="AG7" i="7"/>
  <c r="F17" i="14" s="1"/>
  <c r="AI7" i="7"/>
  <c r="F18" i="14" s="1"/>
  <c r="AK7" i="7"/>
  <c r="F19" i="14" s="1"/>
  <c r="AM7" i="7"/>
  <c r="F20" i="14" s="1"/>
  <c r="AO7" i="7"/>
  <c r="F21" i="14" s="1"/>
  <c r="AQ7" i="7"/>
  <c r="F22" i="14" s="1"/>
  <c r="AS7" i="7"/>
  <c r="F23" i="14" s="1"/>
  <c r="AU7" i="7"/>
  <c r="F24" i="14" s="1"/>
  <c r="AW7" i="7"/>
  <c r="F25" i="14" s="1"/>
  <c r="AY7" i="7"/>
  <c r="F26" i="14" s="1"/>
  <c r="BA7" i="7"/>
  <c r="F27" i="14" s="1"/>
  <c r="BC7" i="7"/>
  <c r="F28" i="14" s="1"/>
  <c r="BE7" i="7"/>
  <c r="F29" i="14" s="1"/>
  <c r="BG7" i="7"/>
  <c r="F30" i="14" s="1"/>
  <c r="BI7" i="7"/>
  <c r="F31" i="14" s="1"/>
  <c r="AE8" i="7"/>
  <c r="G16" i="14" s="1"/>
  <c r="AG8" i="7"/>
  <c r="G17" i="14" s="1"/>
  <c r="AI8" i="7"/>
  <c r="G18" i="14" s="1"/>
  <c r="AK8" i="7"/>
  <c r="G19" i="14" s="1"/>
  <c r="AM8" i="7"/>
  <c r="G20" i="14" s="1"/>
  <c r="G21" i="14"/>
  <c r="AQ8" i="7"/>
  <c r="G22" i="14" s="1"/>
  <c r="AS8" i="7"/>
  <c r="G23" i="14" s="1"/>
  <c r="AU8" i="7"/>
  <c r="G24" i="14" s="1"/>
  <c r="AW8" i="7"/>
  <c r="G25" i="14" s="1"/>
  <c r="AY8" i="7"/>
  <c r="G26" i="14" s="1"/>
  <c r="BA8" i="7"/>
  <c r="G27" i="14" s="1"/>
  <c r="BC8" i="7"/>
  <c r="G28" i="14" s="1"/>
  <c r="BE8" i="7"/>
  <c r="G29" i="14" s="1"/>
  <c r="BG8" i="7"/>
  <c r="G30" i="14" s="1"/>
  <c r="BI8" i="7"/>
  <c r="G31" i="14" s="1"/>
  <c r="AE9" i="7"/>
  <c r="H16" i="14" s="1"/>
  <c r="AG9" i="7"/>
  <c r="H17" i="14" s="1"/>
  <c r="AI9" i="7"/>
  <c r="H18" i="14" s="1"/>
  <c r="AK9" i="7"/>
  <c r="H19" i="14" s="1"/>
  <c r="AM9" i="7"/>
  <c r="H20" i="14" s="1"/>
  <c r="AO9" i="7"/>
  <c r="H21" i="14" s="1"/>
  <c r="AQ9" i="7"/>
  <c r="H22" i="14" s="1"/>
  <c r="AS9" i="7"/>
  <c r="H23" i="14" s="1"/>
  <c r="AU9" i="7"/>
  <c r="H24" i="14" s="1"/>
  <c r="AW9" i="7"/>
  <c r="H25" i="14" s="1"/>
  <c r="AY9" i="7"/>
  <c r="H26" i="14" s="1"/>
  <c r="BA9" i="7"/>
  <c r="H27" i="14" s="1"/>
  <c r="BC9" i="7"/>
  <c r="H28" i="14" s="1"/>
  <c r="BE9" i="7"/>
  <c r="H29" i="14" s="1"/>
  <c r="BG9" i="7"/>
  <c r="H30" i="14" s="1"/>
  <c r="BI9" i="7"/>
  <c r="H31" i="14" s="1"/>
  <c r="AE10" i="7"/>
  <c r="I16" i="14" s="1"/>
  <c r="AG10" i="7"/>
  <c r="I17" i="14" s="1"/>
  <c r="AI10" i="7"/>
  <c r="I18" i="14" s="1"/>
  <c r="AK10" i="7"/>
  <c r="I19" i="14" s="1"/>
  <c r="AM10" i="7"/>
  <c r="I20" i="14" s="1"/>
  <c r="AO10" i="7"/>
  <c r="I21" i="14" s="1"/>
  <c r="AQ10" i="7"/>
  <c r="I22" i="14" s="1"/>
  <c r="AS10" i="7"/>
  <c r="I23" i="14" s="1"/>
  <c r="AU10" i="7"/>
  <c r="I24" i="14" s="1"/>
  <c r="AW10" i="7"/>
  <c r="I25" i="14" s="1"/>
  <c r="AY10" i="7"/>
  <c r="I26" i="14" s="1"/>
  <c r="BA10" i="7"/>
  <c r="I27" i="14" s="1"/>
  <c r="BC10" i="7"/>
  <c r="I28" i="14" s="1"/>
  <c r="BE10" i="7"/>
  <c r="I29" i="14" s="1"/>
  <c r="BG10" i="7"/>
  <c r="I30" i="14" s="1"/>
  <c r="BI10" i="7"/>
  <c r="I31" i="14" s="1"/>
  <c r="AD11" i="7"/>
  <c r="K16" i="12" s="1"/>
  <c r="AF11" i="7"/>
  <c r="K17" i="12" s="1"/>
  <c r="AH11" i="7"/>
  <c r="K18" i="12" s="1"/>
  <c r="AJ11" i="7"/>
  <c r="K19" i="12" s="1"/>
  <c r="AL11" i="7"/>
  <c r="K20" i="12" s="1"/>
  <c r="K21" i="12"/>
  <c r="AP11" i="7"/>
  <c r="K22" i="12" s="1"/>
  <c r="AR11" i="7"/>
  <c r="K23" i="12" s="1"/>
  <c r="AT11" i="7"/>
  <c r="K24" i="12" s="1"/>
  <c r="AV11" i="7"/>
  <c r="K25" i="12" s="1"/>
  <c r="AX11" i="7"/>
  <c r="K26" i="12" s="1"/>
  <c r="AZ11" i="7"/>
  <c r="K27" i="12" s="1"/>
  <c r="BB11" i="7"/>
  <c r="K28" i="12" s="1"/>
  <c r="BD11" i="7"/>
  <c r="K29" i="12" s="1"/>
  <c r="BF11" i="7"/>
  <c r="K30" i="12" s="1"/>
  <c r="BH11" i="7"/>
  <c r="K31" i="12" s="1"/>
  <c r="AD12" i="7"/>
  <c r="L16" i="12" s="1"/>
  <c r="AF12" i="7"/>
  <c r="L17" i="12" s="1"/>
  <c r="AH12" i="7"/>
  <c r="L18" i="12" s="1"/>
  <c r="AJ12" i="7"/>
  <c r="L19" i="12" s="1"/>
  <c r="AL12" i="7"/>
  <c r="L20" i="12" s="1"/>
  <c r="L21" i="12"/>
  <c r="AP12" i="7"/>
  <c r="L22" i="12" s="1"/>
  <c r="AR12" i="7"/>
  <c r="L23" i="12" s="1"/>
  <c r="AT12" i="7"/>
  <c r="L24" i="12" s="1"/>
  <c r="AV12" i="7"/>
  <c r="L25" i="12" s="1"/>
  <c r="AX12" i="7"/>
  <c r="L26" i="12" s="1"/>
  <c r="AZ12" i="7"/>
  <c r="L27" i="12" s="1"/>
  <c r="BB12" i="7"/>
  <c r="L28" i="12" s="1"/>
  <c r="BD12" i="7"/>
  <c r="L29" i="12" s="1"/>
  <c r="BF12" i="7"/>
  <c r="L30" i="12" s="1"/>
  <c r="BH12" i="7"/>
  <c r="L31" i="12" s="1"/>
  <c r="AE14" i="7"/>
  <c r="J16" i="14" s="1"/>
  <c r="AG14" i="7"/>
  <c r="J17" i="14" s="1"/>
  <c r="AI14" i="7"/>
  <c r="J18" i="14" s="1"/>
  <c r="AK14" i="7"/>
  <c r="J19" i="14" s="1"/>
  <c r="AM14" i="7"/>
  <c r="J20" i="14" s="1"/>
  <c r="AO14" i="7"/>
  <c r="J21" i="14" s="1"/>
  <c r="AQ14" i="7"/>
  <c r="J22" i="14" s="1"/>
  <c r="AS14" i="7"/>
  <c r="J23" i="14" s="1"/>
  <c r="AU14" i="7"/>
  <c r="J24" i="14" s="1"/>
  <c r="AW14" i="7"/>
  <c r="J25" i="14" s="1"/>
  <c r="AY14" i="7"/>
  <c r="J26" i="14" s="1"/>
  <c r="BA14" i="7"/>
  <c r="J27" i="14" s="1"/>
  <c r="BC14" i="7"/>
  <c r="J28" i="14" s="1"/>
  <c r="BE14" i="7"/>
  <c r="J29" i="14" s="1"/>
  <c r="BG14" i="7"/>
  <c r="J30" i="14" s="1"/>
  <c r="BI14" i="7"/>
  <c r="J31" i="14" s="1"/>
  <c r="AE15" i="7"/>
  <c r="K16" i="14" s="1"/>
  <c r="AG15" i="7"/>
  <c r="K17" i="14" s="1"/>
  <c r="AI15" i="7"/>
  <c r="K18" i="14" s="1"/>
  <c r="AK15" i="7"/>
  <c r="K19" i="14" s="1"/>
  <c r="AM15" i="7"/>
  <c r="K20" i="14" s="1"/>
  <c r="AO15" i="7"/>
  <c r="K21" i="14" s="1"/>
  <c r="AQ15" i="7"/>
  <c r="K22" i="14" s="1"/>
  <c r="AS15" i="7"/>
  <c r="K23" i="14" s="1"/>
  <c r="AU15" i="7"/>
  <c r="K24" i="14" s="1"/>
  <c r="AW15" i="7"/>
  <c r="K25" i="14" s="1"/>
  <c r="AY15" i="7"/>
  <c r="K26" i="14" s="1"/>
  <c r="BA15" i="7"/>
  <c r="K27" i="14" s="1"/>
  <c r="BC15" i="7"/>
  <c r="K28" i="14" s="1"/>
  <c r="BE15" i="7"/>
  <c r="K29" i="14" s="1"/>
  <c r="BG15" i="7"/>
  <c r="K30" i="14" s="1"/>
  <c r="BI15" i="7"/>
  <c r="K31" i="14" s="1"/>
  <c r="AE17" i="7"/>
  <c r="L16" i="14" s="1"/>
  <c r="AG17" i="7"/>
  <c r="L17" i="14" s="1"/>
  <c r="AI17" i="7"/>
  <c r="L18" i="14" s="1"/>
  <c r="AK17" i="7"/>
  <c r="L19" i="14" s="1"/>
  <c r="AM17" i="7"/>
  <c r="L20" i="14" s="1"/>
  <c r="AO17" i="7"/>
  <c r="L21" i="14" s="1"/>
  <c r="AQ17" i="7"/>
  <c r="L22" i="14" s="1"/>
  <c r="AS17" i="7"/>
  <c r="L23" i="14" s="1"/>
  <c r="AU17" i="7"/>
  <c r="L24" i="14" s="1"/>
  <c r="AW17" i="7"/>
  <c r="L25" i="14" s="1"/>
  <c r="AY17" i="7"/>
  <c r="L26" i="14" s="1"/>
  <c r="BA17" i="7"/>
  <c r="L27" i="14" s="1"/>
  <c r="BC17" i="7"/>
  <c r="L28" i="14" s="1"/>
  <c r="BE17" i="7"/>
  <c r="L29" i="14" s="1"/>
  <c r="BG17" i="7"/>
  <c r="L30" i="14" s="1"/>
  <c r="BI17" i="7"/>
  <c r="L31" i="14" s="1"/>
  <c r="AE18" i="7"/>
  <c r="M16" i="14" s="1"/>
  <c r="AG18" i="7"/>
  <c r="M17" i="14" s="1"/>
  <c r="AI18" i="7"/>
  <c r="M18" i="14" s="1"/>
  <c r="AK18" i="7"/>
  <c r="M19" i="14" s="1"/>
  <c r="AM18" i="7"/>
  <c r="M20" i="14" s="1"/>
  <c r="AO18" i="7"/>
  <c r="M21" i="14" s="1"/>
  <c r="AQ18" i="7"/>
  <c r="M22" i="14" s="1"/>
  <c r="AS18" i="7"/>
  <c r="M23" i="14" s="1"/>
  <c r="AU18" i="7"/>
  <c r="M24" i="14" s="1"/>
  <c r="AW18" i="7"/>
  <c r="M25" i="14" s="1"/>
  <c r="AY18" i="7"/>
  <c r="M26" i="14" s="1"/>
  <c r="BA18" i="7"/>
  <c r="M27" i="14" s="1"/>
  <c r="BC18" i="7"/>
  <c r="M28" i="14" s="1"/>
  <c r="BE18" i="7"/>
  <c r="M29" i="14" s="1"/>
  <c r="BG18" i="7"/>
  <c r="M30" i="14" s="1"/>
  <c r="BI18" i="7"/>
  <c r="M31" i="14" s="1"/>
  <c r="AD19" i="7"/>
  <c r="Q16" i="12" s="1"/>
  <c r="AF19" i="7"/>
  <c r="Q17" i="12" s="1"/>
  <c r="AH19" i="7"/>
  <c r="Q18" i="12" s="1"/>
  <c r="AJ19" i="7"/>
  <c r="Q19" i="12" s="1"/>
  <c r="AL19" i="7"/>
  <c r="Q20" i="12" s="1"/>
  <c r="Q21" i="12"/>
  <c r="AP19" i="7"/>
  <c r="Q22" i="12" s="1"/>
  <c r="AR19" i="7"/>
  <c r="Q23" i="12" s="1"/>
  <c r="AT19" i="7"/>
  <c r="Q24" i="12" s="1"/>
  <c r="AV19" i="7"/>
  <c r="Q25" i="12" s="1"/>
  <c r="AX19" i="7"/>
  <c r="Q26" i="12" s="1"/>
  <c r="AZ19" i="7"/>
  <c r="Q27" i="12" s="1"/>
  <c r="BB19" i="7"/>
  <c r="Q28" i="12" s="1"/>
  <c r="BD19" i="7"/>
  <c r="Q29" i="12" s="1"/>
  <c r="BF19" i="7"/>
  <c r="Q30" i="12" s="1"/>
  <c r="BH19" i="7"/>
  <c r="Q31" i="12" s="1"/>
  <c r="AE21" i="7"/>
  <c r="N16" i="14" s="1"/>
  <c r="AG21" i="7"/>
  <c r="N17" i="14" s="1"/>
  <c r="AI21" i="7"/>
  <c r="N18" i="14" s="1"/>
  <c r="AK21" i="7"/>
  <c r="N19" i="14" s="1"/>
  <c r="AM21" i="7"/>
  <c r="N20" i="14" s="1"/>
  <c r="AO21" i="7"/>
  <c r="N21" i="14" s="1"/>
  <c r="AQ21" i="7"/>
  <c r="N22" i="14" s="1"/>
  <c r="AS21" i="7"/>
  <c r="N23" i="14" s="1"/>
  <c r="AU21" i="7"/>
  <c r="N24" i="14" s="1"/>
  <c r="AW21" i="7"/>
  <c r="N25" i="14" s="1"/>
  <c r="AY21" i="7"/>
  <c r="N26" i="14" s="1"/>
  <c r="BA21" i="7"/>
  <c r="N27" i="14" s="1"/>
  <c r="BC21" i="7"/>
  <c r="N28" i="14" s="1"/>
  <c r="BE21" i="7"/>
  <c r="N29" i="14" s="1"/>
  <c r="BG21" i="7"/>
  <c r="N30" i="14" s="1"/>
  <c r="BI21" i="7"/>
  <c r="N31" i="14" s="1"/>
  <c r="AE22" i="7"/>
  <c r="O16" i="14" s="1"/>
  <c r="AG22" i="7"/>
  <c r="O17" i="14" s="1"/>
  <c r="AI22" i="7"/>
  <c r="O18" i="14" s="1"/>
  <c r="AK22" i="7"/>
  <c r="O19" i="14" s="1"/>
  <c r="AM22" i="7"/>
  <c r="O20" i="14" s="1"/>
  <c r="AO22" i="7"/>
  <c r="O21" i="14" s="1"/>
  <c r="AQ22" i="7"/>
  <c r="O22" i="14" s="1"/>
  <c r="AS22" i="7"/>
  <c r="O23" i="14" s="1"/>
  <c r="AU22" i="7"/>
  <c r="O24" i="14" s="1"/>
  <c r="AW22" i="7"/>
  <c r="O25" i="14" s="1"/>
  <c r="AY22" i="7"/>
  <c r="O26" i="14" s="1"/>
  <c r="BA22" i="7"/>
  <c r="O27" i="14" s="1"/>
  <c r="BC22" i="7"/>
  <c r="O28" i="14" s="1"/>
  <c r="BE22" i="7"/>
  <c r="O29" i="14" s="1"/>
  <c r="BG22" i="7"/>
  <c r="O30" i="14" s="1"/>
  <c r="BI22" i="7"/>
  <c r="O31" i="14" s="1"/>
  <c r="AD23" i="7"/>
  <c r="T16" i="12" s="1"/>
  <c r="AF23" i="7"/>
  <c r="T17" i="12" s="1"/>
  <c r="AH23" i="7"/>
  <c r="T18" i="12" s="1"/>
  <c r="AJ23" i="7"/>
  <c r="T19" i="12" s="1"/>
  <c r="AL23" i="7"/>
  <c r="T20" i="12" s="1"/>
  <c r="T21" i="12"/>
  <c r="AP23" i="7"/>
  <c r="T22" i="12" s="1"/>
  <c r="AR23" i="7"/>
  <c r="T23" i="12" s="1"/>
  <c r="AT23" i="7"/>
  <c r="T24" i="12" s="1"/>
  <c r="AV23" i="7"/>
  <c r="T25" i="12" s="1"/>
  <c r="AX23" i="7"/>
  <c r="T26" i="12" s="1"/>
  <c r="AZ23" i="7"/>
  <c r="T27" i="12" s="1"/>
  <c r="BB23" i="7"/>
  <c r="T28" i="12" s="1"/>
  <c r="BD23" i="7"/>
  <c r="T29" i="12" s="1"/>
  <c r="BF23" i="7"/>
  <c r="T30" i="12" s="1"/>
  <c r="BH23" i="7"/>
  <c r="T31" i="12" s="1"/>
  <c r="AE25" i="7"/>
  <c r="P16" i="14" s="1"/>
  <c r="AG25" i="7"/>
  <c r="P17" i="14" s="1"/>
  <c r="AI25" i="7"/>
  <c r="P18" i="14" s="1"/>
  <c r="AK25" i="7"/>
  <c r="P19" i="14" s="1"/>
  <c r="AM25" i="7"/>
  <c r="P20" i="14" s="1"/>
  <c r="AO25" i="7"/>
  <c r="P21" i="14" s="1"/>
  <c r="AQ25" i="7"/>
  <c r="P22" i="14" s="1"/>
  <c r="AS25" i="7"/>
  <c r="P23" i="14" s="1"/>
  <c r="AU25" i="7"/>
  <c r="P24" i="14" s="1"/>
  <c r="AW25" i="7"/>
  <c r="P25" i="14" s="1"/>
  <c r="AY25" i="7"/>
  <c r="P26" i="14" s="1"/>
  <c r="BA25" i="7"/>
  <c r="P27" i="14" s="1"/>
  <c r="BC25" i="7"/>
  <c r="P28" i="14" s="1"/>
  <c r="BE25" i="7"/>
  <c r="P29" i="14" s="1"/>
  <c r="BG25" i="7"/>
  <c r="P30" i="14" s="1"/>
  <c r="BI25" i="7"/>
  <c r="P31" i="14" s="1"/>
  <c r="AE26" i="7"/>
  <c r="Q16" i="14" s="1"/>
  <c r="AG26" i="7"/>
  <c r="Q17" i="14" s="1"/>
  <c r="AI26" i="7"/>
  <c r="Q18" i="14" s="1"/>
  <c r="AK26" i="7"/>
  <c r="Q19" i="14" s="1"/>
  <c r="AM26" i="7"/>
  <c r="Q20" i="14" s="1"/>
  <c r="AO26" i="7"/>
  <c r="Q21" i="14" s="1"/>
  <c r="AQ26" i="7"/>
  <c r="Q22" i="14" s="1"/>
  <c r="AS26" i="7"/>
  <c r="Q23" i="14" s="1"/>
  <c r="AU26" i="7"/>
  <c r="Q24" i="14" s="1"/>
  <c r="AW26" i="7"/>
  <c r="Q25" i="14" s="1"/>
  <c r="AY26" i="7"/>
  <c r="Q26" i="14" s="1"/>
  <c r="BA26" i="7"/>
  <c r="Q27" i="14" s="1"/>
  <c r="BC26" i="7"/>
  <c r="Q28" i="14" s="1"/>
  <c r="BE26" i="7"/>
  <c r="Q29" i="14" s="1"/>
  <c r="BG26" i="7"/>
  <c r="Q30" i="14" s="1"/>
  <c r="BI26" i="7"/>
  <c r="Q31" i="14" s="1"/>
  <c r="AD27" i="7"/>
  <c r="W16" i="12" s="1"/>
  <c r="AF27" i="7"/>
  <c r="W17" i="12" s="1"/>
  <c r="AH27" i="7"/>
  <c r="W18" i="12" s="1"/>
  <c r="AJ27" i="7"/>
  <c r="W19" i="12" s="1"/>
  <c r="AL27" i="7"/>
  <c r="W20" i="12" s="1"/>
  <c r="W21" i="12"/>
  <c r="AP27" i="7"/>
  <c r="W22" i="12" s="1"/>
  <c r="AR27" i="7"/>
  <c r="W23" i="12" s="1"/>
  <c r="AT27" i="7"/>
  <c r="W24" i="12" s="1"/>
  <c r="AV27" i="7"/>
  <c r="W25" i="12" s="1"/>
  <c r="AX27" i="7"/>
  <c r="W26" i="12" s="1"/>
  <c r="AZ27" i="7"/>
  <c r="W27" i="12" s="1"/>
  <c r="BB27" i="7"/>
  <c r="W28" i="12" s="1"/>
  <c r="BD27" i="7"/>
  <c r="W29" i="12" s="1"/>
  <c r="BF27" i="7"/>
  <c r="W30" i="12" s="1"/>
  <c r="BH27" i="7"/>
  <c r="W31" i="12" s="1"/>
  <c r="AE29" i="7"/>
  <c r="R16" i="14" s="1"/>
  <c r="AG29" i="7"/>
  <c r="R17" i="14" s="1"/>
  <c r="AI29" i="7"/>
  <c r="R18" i="14" s="1"/>
  <c r="AK29" i="7"/>
  <c r="R19" i="14" s="1"/>
  <c r="AM29" i="7"/>
  <c r="R20" i="14" s="1"/>
  <c r="AO29" i="7"/>
  <c r="R21" i="14" s="1"/>
  <c r="AQ29" i="7"/>
  <c r="R22" i="14" s="1"/>
  <c r="AS29" i="7"/>
  <c r="R23" i="14" s="1"/>
  <c r="AU29" i="7"/>
  <c r="R24" i="14" s="1"/>
  <c r="AW29" i="7"/>
  <c r="R25" i="14" s="1"/>
  <c r="AY29" i="7"/>
  <c r="R26" i="14" s="1"/>
  <c r="BA29" i="7"/>
  <c r="R27" i="14" s="1"/>
  <c r="BC29" i="7"/>
  <c r="R28" i="14" s="1"/>
  <c r="BE29" i="7"/>
  <c r="R29" i="14" s="1"/>
  <c r="BG29" i="7"/>
  <c r="R30" i="14" s="1"/>
  <c r="BI29" i="7"/>
  <c r="R31" i="14" s="1"/>
  <c r="AE30" i="7"/>
  <c r="S16" i="14" s="1"/>
  <c r="AG30" i="7"/>
  <c r="S17" i="14" s="1"/>
  <c r="AI30" i="7"/>
  <c r="S18" i="14" s="1"/>
  <c r="AK30" i="7"/>
  <c r="S19" i="14" s="1"/>
  <c r="AM30" i="7"/>
  <c r="S20" i="14" s="1"/>
  <c r="AO30" i="7"/>
  <c r="S21" i="14" s="1"/>
  <c r="AQ30" i="7"/>
  <c r="S22" i="14" s="1"/>
  <c r="AS30" i="7"/>
  <c r="S23" i="14" s="1"/>
  <c r="AU30" i="7"/>
  <c r="S24" i="14" s="1"/>
  <c r="AW30" i="7"/>
  <c r="S25" i="14" s="1"/>
  <c r="AY30" i="7"/>
  <c r="S26" i="14" s="1"/>
  <c r="BA30" i="7"/>
  <c r="S27" i="14" s="1"/>
  <c r="BC30" i="7"/>
  <c r="S28" i="14" s="1"/>
  <c r="BE30" i="7"/>
  <c r="S29" i="14" s="1"/>
  <c r="BG30" i="7"/>
  <c r="S30" i="14" s="1"/>
  <c r="BI30" i="7"/>
  <c r="S31" i="14" s="1"/>
  <c r="AD31" i="7"/>
  <c r="Z16" i="12" s="1"/>
  <c r="AF31" i="7"/>
  <c r="Z17" i="12" s="1"/>
  <c r="AH31" i="7"/>
  <c r="Z18" i="12" s="1"/>
  <c r="AJ31" i="7"/>
  <c r="Z19" i="12" s="1"/>
  <c r="AL31" i="7"/>
  <c r="Z20" i="12" s="1"/>
  <c r="Z21" i="12"/>
  <c r="AP31" i="7"/>
  <c r="Z22" i="12" s="1"/>
  <c r="AR31" i="7"/>
  <c r="Z23" i="12" s="1"/>
  <c r="AT31" i="7"/>
  <c r="Z24" i="12" s="1"/>
  <c r="AV31" i="7"/>
  <c r="Z25" i="12" s="1"/>
  <c r="AX31" i="7"/>
  <c r="Z26" i="12" s="1"/>
  <c r="AZ31" i="7"/>
  <c r="Z27" i="12" s="1"/>
  <c r="BB31" i="7"/>
  <c r="Z28" i="12" s="1"/>
  <c r="BD31" i="7"/>
  <c r="Z29" i="12" s="1"/>
  <c r="BF31" i="7"/>
  <c r="Z30" i="12" s="1"/>
  <c r="BH31" i="7"/>
  <c r="Z31" i="12" s="1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D31" i="7"/>
  <c r="Z3" i="12" s="1"/>
  <c r="F31" i="7"/>
  <c r="Z4" i="12" s="1"/>
  <c r="H31" i="7"/>
  <c r="Z5" i="12" s="1"/>
  <c r="J31" i="7"/>
  <c r="Z6" i="12" s="1"/>
  <c r="L31" i="7"/>
  <c r="N31" i="7"/>
  <c r="Z8" i="12" s="1"/>
  <c r="P31" i="7"/>
  <c r="Z9" i="12" s="1"/>
  <c r="R31" i="7"/>
  <c r="Z10" i="12" s="1"/>
  <c r="T31" i="7"/>
  <c r="Z11" i="12" s="1"/>
  <c r="V31" i="7"/>
  <c r="Z12" i="12" s="1"/>
  <c r="X31" i="7"/>
  <c r="Z13" i="12" s="1"/>
  <c r="Z31" i="7"/>
  <c r="Z14" i="12" s="1"/>
  <c r="AB31" i="7"/>
  <c r="Z15" i="12" s="1"/>
  <c r="D27" i="7"/>
  <c r="W3" i="12" s="1"/>
  <c r="F27" i="7"/>
  <c r="W4" i="12" s="1"/>
  <c r="H27" i="7"/>
  <c r="W5" i="12" s="1"/>
  <c r="J27" i="7"/>
  <c r="W6" i="12" s="1"/>
  <c r="L27" i="7"/>
  <c r="N27" i="7"/>
  <c r="W8" i="12" s="1"/>
  <c r="P27" i="7"/>
  <c r="W9" i="12" s="1"/>
  <c r="R27" i="7"/>
  <c r="W10" i="12" s="1"/>
  <c r="T27" i="7"/>
  <c r="W11" i="12" s="1"/>
  <c r="V27" i="7"/>
  <c r="W12" i="12" s="1"/>
  <c r="X27" i="7"/>
  <c r="W13" i="12" s="1"/>
  <c r="Z27" i="7"/>
  <c r="W14" i="12" s="1"/>
  <c r="AB27" i="7"/>
  <c r="W15" i="12" s="1"/>
  <c r="D23" i="7"/>
  <c r="T3" i="12" s="1"/>
  <c r="F23" i="7"/>
  <c r="T4" i="12" s="1"/>
  <c r="H23" i="7"/>
  <c r="T5" i="12" s="1"/>
  <c r="J23" i="7"/>
  <c r="T6" i="12" s="1"/>
  <c r="L23" i="7"/>
  <c r="T7" i="12" s="1"/>
  <c r="N23" i="7"/>
  <c r="T8" i="12" s="1"/>
  <c r="P23" i="7"/>
  <c r="T9" i="12" s="1"/>
  <c r="R23" i="7"/>
  <c r="T23" i="7"/>
  <c r="V23" i="7"/>
  <c r="T12" i="12" s="1"/>
  <c r="X23" i="7"/>
  <c r="T13" i="12" s="1"/>
  <c r="Z23" i="7"/>
  <c r="T14" i="12" s="1"/>
  <c r="AB23" i="7"/>
  <c r="T15" i="12" s="1"/>
  <c r="D19" i="7"/>
  <c r="Q3" i="12" s="1"/>
  <c r="F19" i="7"/>
  <c r="Q4" i="12" s="1"/>
  <c r="H19" i="7"/>
  <c r="Q5" i="12" s="1"/>
  <c r="J19" i="7"/>
  <c r="Q6" i="12" s="1"/>
  <c r="L19" i="7"/>
  <c r="Q7" i="12" s="1"/>
  <c r="N19" i="7"/>
  <c r="Q8" i="12" s="1"/>
  <c r="P19" i="7"/>
  <c r="Q9" i="12" s="1"/>
  <c r="R19" i="7"/>
  <c r="Q10" i="12" s="1"/>
  <c r="T19" i="7"/>
  <c r="Q11" i="12" s="1"/>
  <c r="V19" i="7"/>
  <c r="Q12" i="12" s="1"/>
  <c r="X19" i="7"/>
  <c r="Q13" i="12" s="1"/>
  <c r="Z19" i="7"/>
  <c r="Q14" i="12" s="1"/>
  <c r="AB19" i="7"/>
  <c r="Q15" i="12" s="1"/>
  <c r="D11" i="7"/>
  <c r="F11" i="7"/>
  <c r="K4" i="12" s="1"/>
  <c r="H11" i="7"/>
  <c r="K5" i="12" s="1"/>
  <c r="J11" i="7"/>
  <c r="K6" i="12" s="1"/>
  <c r="L11" i="7"/>
  <c r="K7" i="12" s="1"/>
  <c r="N11" i="7"/>
  <c r="P11" i="7"/>
  <c r="K9" i="12" s="1"/>
  <c r="R11" i="7"/>
  <c r="K10" i="12" s="1"/>
  <c r="T11" i="7"/>
  <c r="K11" i="12" s="1"/>
  <c r="V11" i="7"/>
  <c r="K12" i="12" s="1"/>
  <c r="X11" i="7"/>
  <c r="K13" i="12" s="1"/>
  <c r="Z11" i="7"/>
  <c r="K14" i="12" s="1"/>
  <c r="AB11" i="7"/>
  <c r="K15" i="12" s="1"/>
  <c r="D12" i="7"/>
  <c r="F12" i="7"/>
  <c r="L4" i="12" s="1"/>
  <c r="H12" i="7"/>
  <c r="L5" i="12" s="1"/>
  <c r="J12" i="7"/>
  <c r="L6" i="12" s="1"/>
  <c r="L12" i="7"/>
  <c r="L7" i="12" s="1"/>
  <c r="N12" i="7"/>
  <c r="L8" i="12" s="1"/>
  <c r="P12" i="7"/>
  <c r="L9" i="12" s="1"/>
  <c r="R12" i="7"/>
  <c r="L10" i="12" s="1"/>
  <c r="T12" i="7"/>
  <c r="V12" i="7"/>
  <c r="L12" i="12" s="1"/>
  <c r="X12" i="7"/>
  <c r="L13" i="12" s="1"/>
  <c r="Z12" i="7"/>
  <c r="L14" i="12" s="1"/>
  <c r="AB12" i="7"/>
  <c r="L15" i="12" s="1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Y2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X2" i="12"/>
  <c r="W7" i="12"/>
  <c r="V15" i="12"/>
  <c r="V14" i="12"/>
  <c r="V13" i="12"/>
  <c r="V12" i="12"/>
  <c r="V11" i="12"/>
  <c r="V10" i="12"/>
  <c r="V9" i="12"/>
  <c r="V8" i="12"/>
  <c r="V7" i="12"/>
  <c r="V6" i="12"/>
  <c r="V5" i="12"/>
  <c r="V4" i="12"/>
  <c r="V3" i="12"/>
  <c r="V2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U2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B23" i="7"/>
  <c r="B19" i="7"/>
  <c r="S15" i="12"/>
  <c r="R15" i="12"/>
  <c r="P15" i="12"/>
  <c r="O15" i="12"/>
  <c r="N15" i="12"/>
  <c r="M15" i="12"/>
  <c r="J15" i="12"/>
  <c r="I15" i="12"/>
  <c r="H15" i="12"/>
  <c r="G15" i="12"/>
  <c r="E15" i="12"/>
  <c r="S14" i="12"/>
  <c r="R14" i="12"/>
  <c r="P14" i="12"/>
  <c r="O14" i="12"/>
  <c r="N14" i="12"/>
  <c r="M14" i="12"/>
  <c r="J14" i="12"/>
  <c r="I14" i="12"/>
  <c r="H14" i="12"/>
  <c r="G14" i="12"/>
  <c r="E14" i="12"/>
  <c r="S13" i="12"/>
  <c r="R13" i="12"/>
  <c r="P13" i="12"/>
  <c r="O13" i="12"/>
  <c r="N13" i="12"/>
  <c r="M13" i="12"/>
  <c r="J13" i="12"/>
  <c r="I13" i="12"/>
  <c r="H13" i="12"/>
  <c r="G13" i="12"/>
  <c r="E13" i="12"/>
  <c r="S12" i="12"/>
  <c r="R12" i="12"/>
  <c r="P12" i="12"/>
  <c r="O12" i="12"/>
  <c r="N12" i="12"/>
  <c r="M12" i="12"/>
  <c r="J12" i="12"/>
  <c r="I12" i="12"/>
  <c r="H12" i="12"/>
  <c r="G12" i="12"/>
  <c r="E12" i="12"/>
  <c r="T11" i="12"/>
  <c r="S11" i="12"/>
  <c r="R11" i="12"/>
  <c r="P11" i="12"/>
  <c r="O11" i="12"/>
  <c r="N11" i="12"/>
  <c r="M11" i="12"/>
  <c r="L11" i="12"/>
  <c r="J11" i="12"/>
  <c r="I11" i="12"/>
  <c r="H11" i="12"/>
  <c r="G11" i="12"/>
  <c r="E11" i="12"/>
  <c r="T10" i="12"/>
  <c r="S10" i="12"/>
  <c r="R10" i="12"/>
  <c r="P10" i="12"/>
  <c r="O10" i="12"/>
  <c r="N10" i="12"/>
  <c r="M10" i="12"/>
  <c r="J10" i="12"/>
  <c r="I10" i="12"/>
  <c r="H10" i="12"/>
  <c r="G10" i="12"/>
  <c r="E10" i="12"/>
  <c r="S9" i="12"/>
  <c r="R9" i="12"/>
  <c r="P9" i="12"/>
  <c r="O9" i="12"/>
  <c r="N9" i="12"/>
  <c r="M9" i="12"/>
  <c r="J9" i="12"/>
  <c r="I9" i="12"/>
  <c r="H9" i="12"/>
  <c r="G9" i="12"/>
  <c r="E9" i="12"/>
  <c r="S8" i="12"/>
  <c r="R8" i="12"/>
  <c r="P8" i="12"/>
  <c r="O8" i="12"/>
  <c r="N8" i="12"/>
  <c r="M8" i="12"/>
  <c r="K8" i="12"/>
  <c r="J8" i="12"/>
  <c r="I8" i="12"/>
  <c r="H8" i="12"/>
  <c r="G8" i="12"/>
  <c r="E8" i="12"/>
  <c r="S7" i="12"/>
  <c r="R7" i="12"/>
  <c r="P7" i="12"/>
  <c r="O7" i="12"/>
  <c r="N7" i="12"/>
  <c r="M7" i="12"/>
  <c r="J7" i="12"/>
  <c r="I7" i="12"/>
  <c r="H7" i="12"/>
  <c r="G7" i="12"/>
  <c r="E7" i="12"/>
  <c r="S6" i="12"/>
  <c r="R6" i="12"/>
  <c r="P6" i="12"/>
  <c r="O6" i="12"/>
  <c r="N6" i="12"/>
  <c r="M6" i="12"/>
  <c r="J6" i="12"/>
  <c r="I6" i="12"/>
  <c r="H6" i="12"/>
  <c r="G6" i="12"/>
  <c r="E6" i="12"/>
  <c r="S5" i="12"/>
  <c r="R5" i="12"/>
  <c r="P5" i="12"/>
  <c r="O5" i="12"/>
  <c r="N5" i="12"/>
  <c r="M5" i="12"/>
  <c r="J5" i="12"/>
  <c r="I5" i="12"/>
  <c r="H5" i="12"/>
  <c r="G5" i="12"/>
  <c r="E5" i="12"/>
  <c r="S4" i="12"/>
  <c r="R4" i="12"/>
  <c r="P4" i="12"/>
  <c r="O4" i="12"/>
  <c r="N4" i="12"/>
  <c r="M4" i="12"/>
  <c r="J4" i="12"/>
  <c r="I4" i="12"/>
  <c r="H4" i="12"/>
  <c r="G4" i="12"/>
  <c r="E4" i="12"/>
  <c r="S3" i="12"/>
  <c r="R3" i="12"/>
  <c r="P3" i="12"/>
  <c r="O3" i="12"/>
  <c r="N3" i="12"/>
  <c r="M3" i="12"/>
  <c r="L3" i="12"/>
  <c r="J3" i="12"/>
  <c r="I3" i="12"/>
  <c r="H3" i="12"/>
  <c r="G3" i="12"/>
  <c r="E3" i="12"/>
  <c r="S2" i="12"/>
  <c r="R2" i="12"/>
  <c r="P2" i="12"/>
  <c r="O2" i="12"/>
  <c r="N2" i="12"/>
  <c r="M2" i="12"/>
  <c r="J2" i="12"/>
  <c r="I2" i="12"/>
  <c r="H2" i="12"/>
  <c r="G2" i="12"/>
  <c r="E2" i="12"/>
  <c r="C3" i="7"/>
  <c r="D2" i="14" s="1"/>
  <c r="E3" i="7"/>
  <c r="D3" i="14" s="1"/>
  <c r="G3" i="7"/>
  <c r="D4" i="14" s="1"/>
  <c r="I3" i="7"/>
  <c r="D5" i="14" s="1"/>
  <c r="K3" i="7"/>
  <c r="D6" i="14" s="1"/>
  <c r="M3" i="7"/>
  <c r="D7" i="14" s="1"/>
  <c r="O3" i="7"/>
  <c r="D8" i="14" s="1"/>
  <c r="Q3" i="7"/>
  <c r="D9" i="14" s="1"/>
  <c r="S3" i="7"/>
  <c r="D10" i="14" s="1"/>
  <c r="U3" i="7"/>
  <c r="D11" i="14" s="1"/>
  <c r="W3" i="7"/>
  <c r="D12" i="14" s="1"/>
  <c r="Y3" i="7"/>
  <c r="D13" i="14" s="1"/>
  <c r="AA3" i="7"/>
  <c r="D14" i="14" s="1"/>
  <c r="AC3" i="7"/>
  <c r="D15" i="14" s="1"/>
  <c r="E6" i="7"/>
  <c r="E3" i="14" s="1"/>
  <c r="G6" i="7"/>
  <c r="E4" i="14" s="1"/>
  <c r="I6" i="7"/>
  <c r="E5" i="14" s="1"/>
  <c r="K6" i="7"/>
  <c r="E6" i="14" s="1"/>
  <c r="M6" i="7"/>
  <c r="E7" i="14" s="1"/>
  <c r="O6" i="7"/>
  <c r="E8" i="14" s="1"/>
  <c r="Q6" i="7"/>
  <c r="E9" i="14" s="1"/>
  <c r="S6" i="7"/>
  <c r="E10" i="14" s="1"/>
  <c r="U6" i="7"/>
  <c r="E11" i="14" s="1"/>
  <c r="W6" i="7"/>
  <c r="E12" i="14" s="1"/>
  <c r="Y6" i="7"/>
  <c r="E13" i="14" s="1"/>
  <c r="AA6" i="7"/>
  <c r="E14" i="14" s="1"/>
  <c r="AC6" i="7"/>
  <c r="E15" i="14" s="1"/>
  <c r="E7" i="7"/>
  <c r="F3" i="14" s="1"/>
  <c r="G7" i="7"/>
  <c r="F4" i="14" s="1"/>
  <c r="I7" i="7"/>
  <c r="F5" i="14" s="1"/>
  <c r="K7" i="7"/>
  <c r="F6" i="14" s="1"/>
  <c r="M7" i="7"/>
  <c r="F7" i="14" s="1"/>
  <c r="O7" i="7"/>
  <c r="F8" i="14" s="1"/>
  <c r="Q7" i="7"/>
  <c r="F9" i="14" s="1"/>
  <c r="S7" i="7"/>
  <c r="F10" i="14" s="1"/>
  <c r="U7" i="7"/>
  <c r="F11" i="14" s="1"/>
  <c r="W7" i="7"/>
  <c r="F12" i="14" s="1"/>
  <c r="Y7" i="7"/>
  <c r="F13" i="14" s="1"/>
  <c r="AA7" i="7"/>
  <c r="F14" i="14" s="1"/>
  <c r="AC7" i="7"/>
  <c r="F15" i="14" s="1"/>
  <c r="E8" i="7"/>
  <c r="G3" i="14" s="1"/>
  <c r="G8" i="7"/>
  <c r="G4" i="14" s="1"/>
  <c r="I8" i="7"/>
  <c r="G5" i="14" s="1"/>
  <c r="K8" i="7"/>
  <c r="G6" i="14" s="1"/>
  <c r="M8" i="7"/>
  <c r="G7" i="14" s="1"/>
  <c r="O8" i="7"/>
  <c r="G8" i="14" s="1"/>
  <c r="Q8" i="7"/>
  <c r="G9" i="14" s="1"/>
  <c r="S8" i="7"/>
  <c r="G10" i="14" s="1"/>
  <c r="U8" i="7"/>
  <c r="G11" i="14" s="1"/>
  <c r="W8" i="7"/>
  <c r="G12" i="14" s="1"/>
  <c r="Y8" i="7"/>
  <c r="G13" i="14" s="1"/>
  <c r="AA8" i="7"/>
  <c r="G14" i="14" s="1"/>
  <c r="AC8" i="7"/>
  <c r="G15" i="14" s="1"/>
  <c r="E9" i="7"/>
  <c r="H3" i="14" s="1"/>
  <c r="G9" i="7"/>
  <c r="H4" i="14" s="1"/>
  <c r="I9" i="7"/>
  <c r="H5" i="14" s="1"/>
  <c r="K9" i="7"/>
  <c r="H6" i="14" s="1"/>
  <c r="M9" i="7"/>
  <c r="H7" i="14" s="1"/>
  <c r="O9" i="7"/>
  <c r="H8" i="14" s="1"/>
  <c r="Q9" i="7"/>
  <c r="H9" i="14" s="1"/>
  <c r="S9" i="7"/>
  <c r="H10" i="14" s="1"/>
  <c r="U9" i="7"/>
  <c r="H11" i="14" s="1"/>
  <c r="W9" i="7"/>
  <c r="H12" i="14" s="1"/>
  <c r="Y9" i="7"/>
  <c r="H13" i="14" s="1"/>
  <c r="AA9" i="7"/>
  <c r="H14" i="14" s="1"/>
  <c r="AC9" i="7"/>
  <c r="H15" i="14" s="1"/>
  <c r="E10" i="7"/>
  <c r="I3" i="14" s="1"/>
  <c r="G10" i="7"/>
  <c r="I4" i="14" s="1"/>
  <c r="I10" i="7"/>
  <c r="I5" i="14" s="1"/>
  <c r="K10" i="7"/>
  <c r="I6" i="14" s="1"/>
  <c r="M10" i="7"/>
  <c r="I7" i="14" s="1"/>
  <c r="O10" i="7"/>
  <c r="I8" i="14" s="1"/>
  <c r="Q10" i="7"/>
  <c r="I9" i="14" s="1"/>
  <c r="S10" i="7"/>
  <c r="I10" i="14" s="1"/>
  <c r="U10" i="7"/>
  <c r="I11" i="14" s="1"/>
  <c r="W10" i="7"/>
  <c r="I12" i="14" s="1"/>
  <c r="Y10" i="7"/>
  <c r="I13" i="14" s="1"/>
  <c r="AA10" i="7"/>
  <c r="I14" i="14" s="1"/>
  <c r="AC10" i="7"/>
  <c r="I15" i="14" s="1"/>
  <c r="E14" i="7"/>
  <c r="J3" i="14" s="1"/>
  <c r="G14" i="7"/>
  <c r="J4" i="14" s="1"/>
  <c r="I14" i="7"/>
  <c r="J5" i="14" s="1"/>
  <c r="K14" i="7"/>
  <c r="J6" i="14" s="1"/>
  <c r="M14" i="7"/>
  <c r="J7" i="14" s="1"/>
  <c r="O14" i="7"/>
  <c r="J8" i="14" s="1"/>
  <c r="Q14" i="7"/>
  <c r="J9" i="14" s="1"/>
  <c r="S14" i="7"/>
  <c r="J10" i="14" s="1"/>
  <c r="U14" i="7"/>
  <c r="J11" i="14" s="1"/>
  <c r="W14" i="7"/>
  <c r="J12" i="14" s="1"/>
  <c r="Y14" i="7"/>
  <c r="J13" i="14" s="1"/>
  <c r="AA14" i="7"/>
  <c r="J14" i="14" s="1"/>
  <c r="AC14" i="7"/>
  <c r="J15" i="14" s="1"/>
  <c r="E15" i="7"/>
  <c r="K3" i="14" s="1"/>
  <c r="G15" i="7"/>
  <c r="K4" i="14" s="1"/>
  <c r="I15" i="7"/>
  <c r="K5" i="14" s="1"/>
  <c r="K15" i="7"/>
  <c r="K6" i="14" s="1"/>
  <c r="M15" i="7"/>
  <c r="K7" i="14" s="1"/>
  <c r="O15" i="7"/>
  <c r="K8" i="14" s="1"/>
  <c r="Q15" i="7"/>
  <c r="K9" i="14" s="1"/>
  <c r="S15" i="7"/>
  <c r="K10" i="14" s="1"/>
  <c r="U15" i="7"/>
  <c r="K11" i="14" s="1"/>
  <c r="W15" i="7"/>
  <c r="K12" i="14" s="1"/>
  <c r="Y15" i="7"/>
  <c r="K13" i="14" s="1"/>
  <c r="AA15" i="7"/>
  <c r="K14" i="14" s="1"/>
  <c r="AC15" i="7"/>
  <c r="K15" i="14" s="1"/>
  <c r="E17" i="7"/>
  <c r="L3" i="14" s="1"/>
  <c r="G17" i="7"/>
  <c r="L4" i="14" s="1"/>
  <c r="I17" i="7"/>
  <c r="L5" i="14" s="1"/>
  <c r="K17" i="7"/>
  <c r="L6" i="14" s="1"/>
  <c r="M17" i="7"/>
  <c r="L7" i="14" s="1"/>
  <c r="O17" i="7"/>
  <c r="L8" i="14" s="1"/>
  <c r="Q17" i="7"/>
  <c r="L9" i="14" s="1"/>
  <c r="S17" i="7"/>
  <c r="L10" i="14" s="1"/>
  <c r="U17" i="7"/>
  <c r="L11" i="14" s="1"/>
  <c r="W17" i="7"/>
  <c r="L12" i="14" s="1"/>
  <c r="Y17" i="7"/>
  <c r="L13" i="14" s="1"/>
  <c r="AA17" i="7"/>
  <c r="L14" i="14" s="1"/>
  <c r="AC17" i="7"/>
  <c r="L15" i="14" s="1"/>
  <c r="E18" i="7"/>
  <c r="M3" i="14" s="1"/>
  <c r="G18" i="7"/>
  <c r="M4" i="14" s="1"/>
  <c r="I18" i="7"/>
  <c r="M5" i="14" s="1"/>
  <c r="K18" i="7"/>
  <c r="M6" i="14" s="1"/>
  <c r="M18" i="7"/>
  <c r="M7" i="14" s="1"/>
  <c r="O18" i="7"/>
  <c r="M8" i="14" s="1"/>
  <c r="Q18" i="7"/>
  <c r="M9" i="14" s="1"/>
  <c r="S18" i="7"/>
  <c r="M10" i="14" s="1"/>
  <c r="U18" i="7"/>
  <c r="M11" i="14" s="1"/>
  <c r="W18" i="7"/>
  <c r="M12" i="14" s="1"/>
  <c r="Y18" i="7"/>
  <c r="M13" i="14" s="1"/>
  <c r="AA18" i="7"/>
  <c r="M14" i="14" s="1"/>
  <c r="AC18" i="7"/>
  <c r="M15" i="14" s="1"/>
  <c r="E21" i="7"/>
  <c r="N3" i="14" s="1"/>
  <c r="G21" i="7"/>
  <c r="N4" i="14" s="1"/>
  <c r="I21" i="7"/>
  <c r="N5" i="14" s="1"/>
  <c r="K21" i="7"/>
  <c r="N6" i="14" s="1"/>
  <c r="M21" i="7"/>
  <c r="N7" i="14" s="1"/>
  <c r="O21" i="7"/>
  <c r="N8" i="14" s="1"/>
  <c r="Q21" i="7"/>
  <c r="N9" i="14" s="1"/>
  <c r="S21" i="7"/>
  <c r="N10" i="14" s="1"/>
  <c r="U21" i="7"/>
  <c r="N11" i="14" s="1"/>
  <c r="W21" i="7"/>
  <c r="N12" i="14" s="1"/>
  <c r="Y21" i="7"/>
  <c r="N13" i="14" s="1"/>
  <c r="AA21" i="7"/>
  <c r="N14" i="14" s="1"/>
  <c r="AC21" i="7"/>
  <c r="N15" i="14" s="1"/>
  <c r="E22" i="7"/>
  <c r="O3" i="14" s="1"/>
  <c r="G22" i="7"/>
  <c r="O4" i="14" s="1"/>
  <c r="I22" i="7"/>
  <c r="O5" i="14" s="1"/>
  <c r="K22" i="7"/>
  <c r="O6" i="14" s="1"/>
  <c r="M22" i="7"/>
  <c r="O7" i="14" s="1"/>
  <c r="O22" i="7"/>
  <c r="O8" i="14" s="1"/>
  <c r="Q22" i="7"/>
  <c r="O9" i="14" s="1"/>
  <c r="S22" i="7"/>
  <c r="O10" i="14" s="1"/>
  <c r="U22" i="7"/>
  <c r="O11" i="14" s="1"/>
  <c r="W22" i="7"/>
  <c r="O12" i="14" s="1"/>
  <c r="Y22" i="7"/>
  <c r="O13" i="14" s="1"/>
  <c r="AA22" i="7"/>
  <c r="O14" i="14" s="1"/>
  <c r="AC22" i="7"/>
  <c r="O15" i="14" s="1"/>
  <c r="E25" i="7"/>
  <c r="P3" i="14" s="1"/>
  <c r="G25" i="7"/>
  <c r="P4" i="14" s="1"/>
  <c r="I25" i="7"/>
  <c r="P5" i="14" s="1"/>
  <c r="K25" i="7"/>
  <c r="P6" i="14" s="1"/>
  <c r="M25" i="7"/>
  <c r="P7" i="14" s="1"/>
  <c r="O25" i="7"/>
  <c r="P8" i="14" s="1"/>
  <c r="Q25" i="7"/>
  <c r="P9" i="14" s="1"/>
  <c r="S25" i="7"/>
  <c r="P10" i="14" s="1"/>
  <c r="U25" i="7"/>
  <c r="P11" i="14" s="1"/>
  <c r="W25" i="7"/>
  <c r="P12" i="14" s="1"/>
  <c r="Y25" i="7"/>
  <c r="P13" i="14" s="1"/>
  <c r="AA25" i="7"/>
  <c r="P14" i="14" s="1"/>
  <c r="AC25" i="7"/>
  <c r="P15" i="14" s="1"/>
  <c r="E26" i="7"/>
  <c r="Q3" i="14" s="1"/>
  <c r="G26" i="7"/>
  <c r="Q4" i="14" s="1"/>
  <c r="I26" i="7"/>
  <c r="Q5" i="14" s="1"/>
  <c r="K26" i="7"/>
  <c r="Q6" i="14" s="1"/>
  <c r="M26" i="7"/>
  <c r="Q7" i="14" s="1"/>
  <c r="O26" i="7"/>
  <c r="Q8" i="14" s="1"/>
  <c r="Q26" i="7"/>
  <c r="Q9" i="14" s="1"/>
  <c r="S26" i="7"/>
  <c r="Q10" i="14" s="1"/>
  <c r="U26" i="7"/>
  <c r="Q11" i="14" s="1"/>
  <c r="W26" i="7"/>
  <c r="Q12" i="14" s="1"/>
  <c r="Y26" i="7"/>
  <c r="Q13" i="14" s="1"/>
  <c r="AA26" i="7"/>
  <c r="Q14" i="14" s="1"/>
  <c r="AC26" i="7"/>
  <c r="Q15" i="14" s="1"/>
  <c r="E29" i="7"/>
  <c r="R3" i="14" s="1"/>
  <c r="G29" i="7"/>
  <c r="R4" i="14" s="1"/>
  <c r="I29" i="7"/>
  <c r="R5" i="14" s="1"/>
  <c r="K29" i="7"/>
  <c r="R6" i="14" s="1"/>
  <c r="M29" i="7"/>
  <c r="R7" i="14" s="1"/>
  <c r="O29" i="7"/>
  <c r="R8" i="14" s="1"/>
  <c r="Q29" i="7"/>
  <c r="R9" i="14" s="1"/>
  <c r="S29" i="7"/>
  <c r="R10" i="14" s="1"/>
  <c r="U29" i="7"/>
  <c r="R11" i="14" s="1"/>
  <c r="W29" i="7"/>
  <c r="R12" i="14" s="1"/>
  <c r="Y29" i="7"/>
  <c r="R13" i="14" s="1"/>
  <c r="AA29" i="7"/>
  <c r="R14" i="14" s="1"/>
  <c r="AC29" i="7"/>
  <c r="R15" i="14" s="1"/>
  <c r="E30" i="7"/>
  <c r="S3" i="14" s="1"/>
  <c r="G30" i="7"/>
  <c r="S4" i="14" s="1"/>
  <c r="I30" i="7"/>
  <c r="S5" i="14" s="1"/>
  <c r="K30" i="7"/>
  <c r="S6" i="14" s="1"/>
  <c r="M30" i="7"/>
  <c r="S7" i="14" s="1"/>
  <c r="O30" i="7"/>
  <c r="S8" i="14" s="1"/>
  <c r="Q30" i="7"/>
  <c r="S9" i="14" s="1"/>
  <c r="S30" i="7"/>
  <c r="S10" i="14" s="1"/>
  <c r="U30" i="7"/>
  <c r="S11" i="14" s="1"/>
  <c r="W30" i="7"/>
  <c r="S12" i="14" s="1"/>
  <c r="Y30" i="7"/>
  <c r="S13" i="14" s="1"/>
  <c r="AA30" i="7"/>
  <c r="S14" i="14" s="1"/>
  <c r="AC30" i="7"/>
  <c r="S15" i="14" s="1"/>
  <c r="B31" i="7"/>
  <c r="B27" i="7"/>
  <c r="B12" i="7"/>
  <c r="B11" i="7"/>
  <c r="K2" i="12" s="1"/>
  <c r="C30" i="7"/>
  <c r="S2" i="14" s="1"/>
  <c r="C29" i="7"/>
  <c r="C26" i="7"/>
  <c r="Q2" i="14" s="1"/>
  <c r="C25" i="7"/>
  <c r="C22" i="7"/>
  <c r="C21" i="7"/>
  <c r="C18" i="7"/>
  <c r="C17" i="7"/>
  <c r="C15" i="7"/>
  <c r="C14" i="7"/>
  <c r="C7" i="7"/>
  <c r="F2" i="14" s="1"/>
  <c r="C8" i="7"/>
  <c r="C9" i="7"/>
  <c r="C10" i="7"/>
  <c r="I2" i="14" s="1"/>
  <c r="C6" i="7"/>
  <c r="BP6" i="7" l="1"/>
  <c r="T2" i="12"/>
  <c r="BO23" i="7"/>
  <c r="BO31" i="7"/>
  <c r="BP8" i="7"/>
  <c r="BQ8" i="7" s="1"/>
  <c r="BT8" i="7"/>
  <c r="BV8" i="7"/>
  <c r="BX8" i="7"/>
  <c r="BR8" i="7"/>
  <c r="BX9" i="7"/>
  <c r="BP9" i="7"/>
  <c r="BQ9" i="7" s="1"/>
  <c r="BR9" i="7"/>
  <c r="BT9" i="7"/>
  <c r="BV9" i="7"/>
  <c r="J2" i="14"/>
  <c r="BT14" i="7"/>
  <c r="BV14" i="7"/>
  <c r="BX14" i="7"/>
  <c r="BR14" i="7"/>
  <c r="BP14" i="7"/>
  <c r="BQ14" i="7" s="1"/>
  <c r="BR18" i="7"/>
  <c r="BP18" i="7"/>
  <c r="BQ18" i="7" s="1"/>
  <c r="BT18" i="7"/>
  <c r="BX18" i="7"/>
  <c r="BV18" i="7"/>
  <c r="BL12" i="7"/>
  <c r="BM12" i="7"/>
  <c r="BN12" i="7" s="1"/>
  <c r="BW12" i="7"/>
  <c r="BO12" i="7"/>
  <c r="BS12" i="7"/>
  <c r="BU12" i="7"/>
  <c r="Q2" i="12"/>
  <c r="BM19" i="7"/>
  <c r="BN19" i="7" s="1"/>
  <c r="BW19" i="7"/>
  <c r="BO19" i="7"/>
  <c r="BS19" i="7"/>
  <c r="BU19" i="7"/>
  <c r="BL19" i="7"/>
  <c r="BV7" i="7"/>
  <c r="BP7" i="7"/>
  <c r="BQ7" i="7" s="1"/>
  <c r="BX7" i="7"/>
  <c r="BT7" i="7"/>
  <c r="BR7" i="7"/>
  <c r="BW31" i="7"/>
  <c r="BL31" i="7"/>
  <c r="BS31" i="7"/>
  <c r="BU31" i="7"/>
  <c r="BM31" i="7"/>
  <c r="BN31" i="7" s="1"/>
  <c r="BW23" i="7"/>
  <c r="BL23" i="7"/>
  <c r="BS23" i="7"/>
  <c r="BM23" i="7"/>
  <c r="BN23" i="7" s="1"/>
  <c r="BU23" i="7"/>
  <c r="BO27" i="7"/>
  <c r="BU27" i="7"/>
  <c r="BS27" i="7"/>
  <c r="BL27" i="7"/>
  <c r="BW27" i="7"/>
  <c r="BM27" i="7"/>
  <c r="BN27" i="7" s="1"/>
  <c r="BT22" i="7"/>
  <c r="BV22" i="7"/>
  <c r="BP22" i="7"/>
  <c r="BQ22" i="7" s="1"/>
  <c r="BX22" i="7"/>
  <c r="BR22" i="7"/>
  <c r="P2" i="14"/>
  <c r="BX25" i="7"/>
  <c r="BP25" i="7"/>
  <c r="BQ25" i="7" s="1"/>
  <c r="BR25" i="7"/>
  <c r="BT25" i="7"/>
  <c r="BV25" i="7"/>
  <c r="L2" i="12"/>
  <c r="G2" i="14"/>
  <c r="BT26" i="7"/>
  <c r="BV26" i="7"/>
  <c r="BR26" i="7"/>
  <c r="BP26" i="7"/>
  <c r="BQ26" i="7" s="1"/>
  <c r="BX26" i="7"/>
  <c r="Z2" i="12"/>
  <c r="K2" i="14"/>
  <c r="BV15" i="7"/>
  <c r="BX15" i="7"/>
  <c r="BP15" i="7"/>
  <c r="BQ15" i="7" s="1"/>
  <c r="BT15" i="7"/>
  <c r="BR15" i="7"/>
  <c r="R2" i="14"/>
  <c r="BX29" i="7"/>
  <c r="BP29" i="7"/>
  <c r="BQ29" i="7" s="1"/>
  <c r="BR29" i="7"/>
  <c r="BV29" i="7"/>
  <c r="BT29" i="7"/>
  <c r="N2" i="14"/>
  <c r="BX21" i="7"/>
  <c r="BP21" i="7"/>
  <c r="BQ21" i="7" s="1"/>
  <c r="BR21" i="7"/>
  <c r="BT21" i="7"/>
  <c r="BV21" i="7"/>
  <c r="BR3" i="7"/>
  <c r="BP3" i="7"/>
  <c r="BX3" i="7"/>
  <c r="BV3" i="7"/>
  <c r="BT3" i="7"/>
  <c r="BR6" i="7"/>
  <c r="BT6" i="7"/>
  <c r="BV6" i="7"/>
  <c r="BQ6" i="7"/>
  <c r="BX6" i="7"/>
  <c r="BT30" i="7"/>
  <c r="BP30" i="7"/>
  <c r="BQ30" i="7" s="1"/>
  <c r="BV30" i="7"/>
  <c r="BX30" i="7"/>
  <c r="BR30" i="7"/>
  <c r="BT10" i="7"/>
  <c r="BV10" i="7"/>
  <c r="BR10" i="7"/>
  <c r="BX10" i="7"/>
  <c r="BP10" i="7"/>
  <c r="BQ10" i="7" s="1"/>
  <c r="L2" i="14"/>
  <c r="BV17" i="7"/>
  <c r="BX17" i="7"/>
  <c r="BP17" i="7"/>
  <c r="BQ17" i="7" s="1"/>
  <c r="BT17" i="7"/>
  <c r="BR17" i="7"/>
  <c r="BS11" i="7"/>
  <c r="BW11" i="7"/>
  <c r="BU11" i="7"/>
  <c r="BM11" i="7"/>
  <c r="BN11" i="7" s="1"/>
  <c r="BL11" i="7"/>
  <c r="BO11" i="7"/>
  <c r="E2" i="14"/>
  <c r="K3" i="12"/>
  <c r="Z7" i="12"/>
  <c r="W2" i="12"/>
  <c r="H2" i="14"/>
  <c r="M2" i="14"/>
  <c r="O2" i="14"/>
  <c r="BQ3" i="7" l="1"/>
</calcChain>
</file>

<file path=xl/sharedStrings.xml><?xml version="1.0" encoding="utf-8"?>
<sst xmlns="http://schemas.openxmlformats.org/spreadsheetml/2006/main" count="1249" uniqueCount="59">
  <si>
    <t>MEAN</t>
  </si>
  <si>
    <t>SD</t>
  </si>
  <si>
    <t>N</t>
  </si>
  <si>
    <t>–</t>
  </si>
  <si>
    <t>Body length</t>
  </si>
  <si>
    <t>Papilla on leg IV length</t>
  </si>
  <si>
    <t>CHARACTER</t>
  </si>
  <si>
    <t>RANGE</t>
  </si>
  <si>
    <t>SPECIMEN</t>
  </si>
  <si>
    <t>µm</t>
  </si>
  <si>
    <t>Claw 1 lengths</t>
  </si>
  <si>
    <t>Claw 2 lengths</t>
  </si>
  <si>
    <t>Claw 3 lengths</t>
  </si>
  <si>
    <t>Claw 4 lengths</t>
  </si>
  <si>
    <t>Head appendages lengths</t>
  </si>
  <si>
    <r>
      <t xml:space="preserve">     Cirrus </t>
    </r>
    <r>
      <rPr>
        <i/>
        <sz val="10"/>
        <rFont val="Calibri"/>
        <family val="2"/>
        <charset val="238"/>
      </rPr>
      <t>internus</t>
    </r>
  </si>
  <si>
    <t xml:space="preserve">     Cephalic papilla</t>
  </si>
  <si>
    <r>
      <t xml:space="preserve">     Cirrus </t>
    </r>
    <r>
      <rPr>
        <i/>
        <sz val="10"/>
        <rFont val="Calibri"/>
        <family val="2"/>
        <charset val="238"/>
      </rPr>
      <t>externus</t>
    </r>
  </si>
  <si>
    <r>
      <t xml:space="preserve">     Cirrus </t>
    </r>
    <r>
      <rPr>
        <i/>
        <sz val="10"/>
        <rFont val="Calibri"/>
        <family val="2"/>
        <charset val="238"/>
      </rPr>
      <t>A</t>
    </r>
  </si>
  <si>
    <t xml:space="preserve">     Clava</t>
  </si>
  <si>
    <t>Body appendages lengths</t>
  </si>
  <si>
    <t>Scapular plate length</t>
  </si>
  <si>
    <t xml:space="preserve">     Branch</t>
  </si>
  <si>
    <t xml:space="preserve">     Spur</t>
  </si>
  <si>
    <t xml:space="preserve">     Spur/branch length ratio</t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</si>
  <si>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3</t>
    </r>
  </si>
  <si>
    <r>
      <t xml:space="preserve">     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</si>
  <si>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     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</si>
  <si>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sc</t>
  </si>
  <si>
    <t>Individual</t>
  </si>
  <si>
    <r>
      <t xml:space="preserve">Cirrus </t>
    </r>
    <r>
      <rPr>
        <i/>
        <sz val="10"/>
        <rFont val="Calibri"/>
        <family val="2"/>
        <charset val="238"/>
      </rPr>
      <t>internus</t>
    </r>
  </si>
  <si>
    <t>Cephalic papilla</t>
  </si>
  <si>
    <r>
      <t xml:space="preserve">Cirrus </t>
    </r>
    <r>
      <rPr>
        <i/>
        <sz val="10"/>
        <rFont val="Calibri"/>
        <family val="2"/>
        <charset val="238"/>
      </rPr>
      <t>externus</t>
    </r>
  </si>
  <si>
    <t>Clava</t>
  </si>
  <si>
    <r>
      <t xml:space="preserve">Cirrus </t>
    </r>
    <r>
      <rPr>
        <i/>
        <sz val="10"/>
        <rFont val="Calibri"/>
        <family val="2"/>
        <charset val="238"/>
      </rPr>
      <t>A</t>
    </r>
  </si>
  <si>
    <r>
      <t xml:space="preserve">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</si>
  <si>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</si>
  <si>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Species</t>
  </si>
  <si>
    <t>Population</t>
  </si>
  <si>
    <t>Claw 1 branch</t>
  </si>
  <si>
    <t>Claw 1 spur</t>
  </si>
  <si>
    <t>Claw 1 spur/branch length ratio</t>
  </si>
  <si>
    <t>Claw 2 branch</t>
  </si>
  <si>
    <t>Claw 2 spur</t>
  </si>
  <si>
    <t>Claw 2 spur/branch length ratio</t>
  </si>
  <si>
    <t>Claw 3 branch</t>
  </si>
  <si>
    <t>Claw 3 spur</t>
  </si>
  <si>
    <t>Claw 3 spur/branch length ratio</t>
  </si>
  <si>
    <t>Claw 4 branch</t>
  </si>
  <si>
    <t>Claw 4 spur</t>
  </si>
  <si>
    <t>Claw 4 spur/branch length ratio</t>
  </si>
  <si>
    <r>
      <t xml:space="preserve">     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d</t>
    </r>
  </si>
  <si>
    <r>
      <t xml:space="preserve">Cirrus </t>
    </r>
    <r>
      <rPr>
        <i/>
        <sz val="10"/>
        <rFont val="Calibri"/>
        <family val="2"/>
        <charset val="238"/>
      </rPr>
      <t>C</t>
    </r>
    <r>
      <rPr>
        <i/>
        <vertAlign val="superscript"/>
        <sz val="10"/>
        <rFont val="Calibri"/>
        <family val="2"/>
        <charset val="238"/>
      </rPr>
      <t>d</t>
    </r>
  </si>
  <si>
    <t>GB.033</t>
  </si>
  <si>
    <t>1 (NEO)</t>
  </si>
  <si>
    <t>Neotype</t>
  </si>
  <si>
    <t>1(ALL)</t>
  </si>
  <si>
    <t>Allotype</t>
  </si>
  <si>
    <t>Hypechiniscus gladiator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</si>
</sst>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Calibri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color rgb="FF0000CC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7">
    <xf numFmtId="0" fontId="0" fillId="0" borderId="0" xfId="0"/>
    <xf numFmtId="1" fontId="8" fillId="0" borderId="1" xfId="0" applyNumberFormat="1" applyFont="1" applyFill="1" applyBorder="1" applyAlignment="1" applyProtection="1">
      <alignment horizontal="center" vertical="top"/>
    </xf>
    <xf numFmtId="164" fontId="8" fillId="0" borderId="2" xfId="0" applyNumberFormat="1" applyFont="1" applyFill="1" applyBorder="1" applyAlignment="1" applyProtection="1">
      <alignment horizontal="center" vertical="top"/>
    </xf>
    <xf numFmtId="164" fontId="8" fillId="2" borderId="3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 applyProtection="1">
      <alignment horizontal="center" vertical="top"/>
    </xf>
    <xf numFmtId="0" fontId="9" fillId="0" borderId="1" xfId="0" applyFont="1" applyFill="1" applyBorder="1" applyAlignment="1" applyProtection="1">
      <alignment horizontal="right" vertical="top"/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left" vertical="top"/>
      <protection locked="0"/>
    </xf>
    <xf numFmtId="164" fontId="10" fillId="0" borderId="2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4" xfId="0" applyFont="1" applyFill="1" applyBorder="1" applyAlignment="1" applyProtection="1">
      <alignment horizontal="left" vertical="top"/>
      <protection locked="0"/>
    </xf>
    <xf numFmtId="164" fontId="10" fillId="2" borderId="3" xfId="0" applyNumberFormat="1" applyFont="1" applyFill="1" applyBorder="1" applyAlignment="1" applyProtection="1">
      <alignment horizontal="center" vertical="top"/>
      <protection locked="0"/>
    </xf>
    <xf numFmtId="164" fontId="10" fillId="0" borderId="5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NumberFormat="1" applyFont="1" applyFill="1" applyBorder="1" applyAlignment="1" applyProtection="1">
      <alignment horizontal="center" vertical="top"/>
      <protection locked="0"/>
    </xf>
    <xf numFmtId="1" fontId="10" fillId="0" borderId="6" xfId="0" applyNumberFormat="1" applyFont="1" applyFill="1" applyBorder="1" applyAlignment="1" applyProtection="1">
      <alignment horizontal="center" vertical="top"/>
    </xf>
    <xf numFmtId="1" fontId="10" fillId="0" borderId="0" xfId="0" applyNumberFormat="1" applyFont="1" applyFill="1" applyBorder="1" applyAlignment="1" applyProtection="1">
      <alignment horizontal="right" vertical="center"/>
    </xf>
    <xf numFmtId="1" fontId="10" fillId="0" borderId="0" xfId="0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left" vertical="center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left" vertical="center"/>
    </xf>
    <xf numFmtId="1" fontId="10" fillId="0" borderId="8" xfId="0" applyNumberFormat="1" applyFon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top"/>
    </xf>
    <xf numFmtId="164" fontId="10" fillId="0" borderId="0" xfId="0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left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left" vertical="center"/>
    </xf>
    <xf numFmtId="164" fontId="10" fillId="0" borderId="8" xfId="0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/>
    </xf>
    <xf numFmtId="164" fontId="11" fillId="0" borderId="9" xfId="0" applyNumberFormat="1" applyFont="1" applyFill="1" applyBorder="1" applyAlignment="1" applyProtection="1">
      <alignment horizontal="center" vertical="center"/>
    </xf>
    <xf numFmtId="9" fontId="10" fillId="0" borderId="0" xfId="2" applyFont="1" applyFill="1" applyBorder="1" applyAlignment="1" applyProtection="1">
      <alignment horizontal="right" vertical="center"/>
    </xf>
    <xf numFmtId="9" fontId="10" fillId="0" borderId="0" xfId="2" applyFont="1" applyFill="1" applyBorder="1" applyAlignment="1" applyProtection="1">
      <alignment horizontal="left" vertical="center"/>
    </xf>
    <xf numFmtId="9" fontId="10" fillId="0" borderId="8" xfId="2" applyFont="1" applyFill="1" applyBorder="1" applyAlignment="1" applyProtection="1">
      <alignment horizontal="center" vertical="center"/>
    </xf>
    <xf numFmtId="9" fontId="10" fillId="0" borderId="0" xfId="2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top"/>
    </xf>
    <xf numFmtId="9" fontId="10" fillId="0" borderId="11" xfId="2" applyFont="1" applyFill="1" applyBorder="1" applyAlignment="1" applyProtection="1">
      <alignment horizontal="right" vertical="center"/>
    </xf>
    <xf numFmtId="1" fontId="10" fillId="0" borderId="12" xfId="0" applyNumberFormat="1" applyFont="1" applyFill="1" applyBorder="1" applyAlignment="1" applyProtection="1">
      <alignment horizontal="center" vertical="center"/>
    </xf>
    <xf numFmtId="9" fontId="10" fillId="0" borderId="12" xfId="2" applyFont="1" applyFill="1" applyBorder="1" applyAlignment="1" applyProtection="1">
      <alignment horizontal="left" vertical="center"/>
    </xf>
    <xf numFmtId="1" fontId="11" fillId="0" borderId="12" xfId="0" applyNumberFormat="1" applyFont="1" applyFill="1" applyBorder="1" applyAlignment="1" applyProtection="1">
      <alignment horizontal="right" vertical="center"/>
    </xf>
    <xf numFmtId="1" fontId="11" fillId="0" borderId="12" xfId="0" applyNumberFormat="1" applyFont="1" applyFill="1" applyBorder="1" applyAlignment="1" applyProtection="1">
      <alignment horizontal="center" vertical="center"/>
    </xf>
    <xf numFmtId="1" fontId="11" fillId="0" borderId="13" xfId="0" applyNumberFormat="1" applyFont="1" applyFill="1" applyBorder="1" applyAlignment="1" applyProtection="1">
      <alignment horizontal="left" vertical="center"/>
    </xf>
    <xf numFmtId="9" fontId="10" fillId="0" borderId="11" xfId="2" applyFont="1" applyFill="1" applyBorder="1" applyAlignment="1" applyProtection="1">
      <alignment horizontal="center" vertical="center"/>
    </xf>
    <xf numFmtId="1" fontId="11" fillId="0" borderId="13" xfId="0" applyNumberFormat="1" applyFont="1" applyFill="1" applyBorder="1" applyAlignment="1" applyProtection="1">
      <alignment horizontal="center" vertical="center"/>
    </xf>
    <xf numFmtId="9" fontId="10" fillId="0" borderId="12" xfId="2" applyFont="1" applyFill="1" applyBorder="1" applyAlignment="1" applyProtection="1">
      <alignment horizontal="center" vertical="center"/>
    </xf>
    <xf numFmtId="1" fontId="11" fillId="0" borderId="14" xfId="0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12" xfId="0" applyFont="1" applyFill="1" applyBorder="1" applyAlignment="1" applyProtection="1">
      <alignment horizontal="left" vertical="top" wrapText="1"/>
    </xf>
    <xf numFmtId="0" fontId="9" fillId="0" borderId="15" xfId="0" applyFont="1" applyFill="1" applyBorder="1" applyAlignment="1" applyProtection="1">
      <alignment horizontal="center" vertical="top"/>
    </xf>
    <xf numFmtId="0" fontId="12" fillId="0" borderId="16" xfId="0" applyFont="1" applyFill="1" applyBorder="1" applyAlignment="1" applyProtection="1">
      <alignment horizontal="center" vertical="top"/>
    </xf>
    <xf numFmtId="0" fontId="12" fillId="0" borderId="17" xfId="0" applyFont="1" applyFill="1" applyBorder="1" applyAlignment="1" applyProtection="1">
      <alignment horizontal="center" vertical="top"/>
    </xf>
    <xf numFmtId="0" fontId="12" fillId="0" borderId="15" xfId="0" applyFont="1" applyFill="1" applyBorder="1" applyAlignment="1" applyProtection="1">
      <alignment horizontal="center" vertical="top"/>
    </xf>
    <xf numFmtId="0" fontId="6" fillId="0" borderId="1" xfId="1" applyFont="1" applyBorder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9" fontId="13" fillId="0" borderId="1" xfId="2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0" fillId="0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top"/>
    </xf>
    <xf numFmtId="9" fontId="14" fillId="3" borderId="24" xfId="2" applyFont="1" applyFill="1" applyBorder="1" applyAlignment="1">
      <alignment horizontal="center"/>
    </xf>
    <xf numFmtId="164" fontId="15" fillId="3" borderId="24" xfId="0" applyNumberFormat="1" applyFont="1" applyFill="1" applyBorder="1" applyAlignment="1">
      <alignment horizontal="center"/>
    </xf>
    <xf numFmtId="9" fontId="13" fillId="3" borderId="24" xfId="2" applyFont="1" applyFill="1" applyBorder="1" applyAlignment="1">
      <alignment horizontal="center"/>
    </xf>
    <xf numFmtId="164" fontId="8" fillId="3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top"/>
    </xf>
    <xf numFmtId="0" fontId="12" fillId="0" borderId="16" xfId="0" applyFont="1" applyFill="1" applyBorder="1" applyAlignment="1" applyProtection="1">
      <alignment horizontal="center" vertical="top"/>
    </xf>
    <xf numFmtId="164" fontId="5" fillId="0" borderId="5" xfId="1" applyNumberForma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9" fontId="0" fillId="0" borderId="5" xfId="2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164" fontId="5" fillId="0" borderId="1" xfId="1" applyNumberForma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9" fillId="0" borderId="15" xfId="0" applyFont="1" applyFill="1" applyBorder="1" applyAlignment="1" applyProtection="1">
      <alignment horizontal="center" vertical="top"/>
    </xf>
    <xf numFmtId="0" fontId="12" fillId="0" borderId="15" xfId="0" applyFont="1" applyFill="1" applyBorder="1" applyAlignment="1" applyProtection="1">
      <alignment horizontal="center" vertical="top"/>
    </xf>
    <xf numFmtId="1" fontId="8" fillId="0" borderId="0" xfId="0" applyNumberFormat="1" applyFont="1" applyFill="1" applyBorder="1" applyAlignment="1" applyProtection="1">
      <alignment horizontal="center" vertical="top"/>
    </xf>
    <xf numFmtId="164" fontId="10" fillId="0" borderId="0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horizontal="center" vertical="top"/>
    </xf>
    <xf numFmtId="9" fontId="13" fillId="0" borderId="0" xfId="2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/>
      <protection locked="0"/>
    </xf>
    <xf numFmtId="0" fontId="9" fillId="0" borderId="21" xfId="0" applyFont="1" applyFill="1" applyBorder="1" applyAlignment="1" applyProtection="1">
      <alignment horizontal="left" vertical="top"/>
    </xf>
    <xf numFmtId="0" fontId="9" fillId="0" borderId="17" xfId="0" applyFont="1" applyFill="1" applyBorder="1" applyAlignment="1" applyProtection="1">
      <alignment horizontal="left" vertical="top"/>
    </xf>
    <xf numFmtId="0" fontId="9" fillId="0" borderId="22" xfId="0" applyFont="1" applyFill="1" applyBorder="1" applyAlignment="1" applyProtection="1">
      <alignment horizontal="center" vertical="top"/>
    </xf>
    <xf numFmtId="0" fontId="9" fillId="0" borderId="23" xfId="0" applyFont="1" applyFill="1" applyBorder="1" applyAlignment="1" applyProtection="1">
      <alignment horizontal="center" vertical="top"/>
    </xf>
    <xf numFmtId="0" fontId="9" fillId="0" borderId="18" xfId="0" applyFont="1" applyFill="1" applyBorder="1" applyAlignment="1" applyProtection="1">
      <alignment horizontal="center" vertical="top"/>
    </xf>
    <xf numFmtId="0" fontId="9" fillId="0" borderId="19" xfId="0" applyFont="1" applyFill="1" applyBorder="1" applyAlignment="1" applyProtection="1">
      <alignment horizontal="center" vertical="top"/>
    </xf>
    <xf numFmtId="0" fontId="9" fillId="0" borderId="20" xfId="0" applyFont="1" applyFill="1" applyBorder="1" applyAlignment="1" applyProtection="1">
      <alignment horizontal="center" vertical="top"/>
    </xf>
    <xf numFmtId="0" fontId="9" fillId="0" borderId="15" xfId="0" applyFont="1" applyFill="1" applyBorder="1" applyAlignment="1" applyProtection="1">
      <alignment horizontal="center" vertical="top"/>
    </xf>
    <xf numFmtId="0" fontId="12" fillId="0" borderId="15" xfId="0" applyFont="1" applyFill="1" applyBorder="1" applyAlignment="1" applyProtection="1">
      <alignment horizontal="center" vertical="top"/>
    </xf>
    <xf numFmtId="0" fontId="12" fillId="0" borderId="16" xfId="0" applyFont="1" applyFill="1" applyBorder="1" applyAlignment="1" applyProtection="1">
      <alignment horizontal="center" vertical="top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5">
    <cellStyle name="Normal 2" xfId="1" xr:uid="{00000000-0005-0000-0000-000000000000}"/>
    <cellStyle name="Normalny" xfId="0" builtinId="0"/>
    <cellStyle name="Normalny 2" xfId="4" xr:uid="{00000000-0005-0000-0000-000002000000}"/>
    <cellStyle name="Percent 2" xfId="3" xr:uid="{00000000-0005-0000-0000-000003000000}"/>
    <cellStyle name="Procentowy" xfId="2" builtinId="5"/>
  </cellStyles>
  <dxfs count="0"/>
  <tableStyles count="0" defaultTableStyle="TableStyleMedium9" defaultPivotStyle="PivotStyleLight16"/>
  <colors>
    <mruColors>
      <color rgb="FF66FF66"/>
      <color rgb="FF00FF00"/>
      <color rgb="FF00CC00"/>
      <color rgb="FF006600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3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8</v>
      </c>
      <c r="B1" s="114" t="s">
        <v>54</v>
      </c>
      <c r="C1" s="114"/>
      <c r="D1" s="114">
        <v>2</v>
      </c>
      <c r="E1" s="114"/>
      <c r="F1" s="114">
        <v>3</v>
      </c>
      <c r="G1" s="114"/>
      <c r="H1" s="114">
        <v>4</v>
      </c>
      <c r="I1" s="114"/>
      <c r="J1" s="114">
        <v>5</v>
      </c>
      <c r="K1" s="114"/>
      <c r="L1" s="114">
        <v>6</v>
      </c>
      <c r="M1" s="114"/>
      <c r="N1" s="114">
        <v>7</v>
      </c>
      <c r="O1" s="114"/>
      <c r="P1" s="114">
        <v>8</v>
      </c>
      <c r="Q1" s="114"/>
      <c r="R1" s="114">
        <v>9</v>
      </c>
      <c r="S1" s="114"/>
      <c r="T1" s="114">
        <v>10</v>
      </c>
      <c r="U1" s="114"/>
      <c r="V1" s="114">
        <v>11</v>
      </c>
      <c r="W1" s="114"/>
      <c r="X1" s="113">
        <v>12</v>
      </c>
      <c r="Y1" s="113"/>
      <c r="Z1" s="113">
        <v>13</v>
      </c>
      <c r="AA1" s="113"/>
      <c r="AB1" s="113">
        <v>14</v>
      </c>
      <c r="AC1" s="113"/>
      <c r="AD1" s="113">
        <v>15</v>
      </c>
      <c r="AE1" s="113"/>
      <c r="AF1" s="113">
        <v>16</v>
      </c>
      <c r="AG1" s="113"/>
      <c r="AH1" s="113">
        <v>17</v>
      </c>
      <c r="AI1" s="113"/>
      <c r="AJ1" s="113">
        <v>18</v>
      </c>
      <c r="AK1" s="113"/>
      <c r="AL1" s="113">
        <v>19</v>
      </c>
      <c r="AM1" s="113"/>
      <c r="AN1" s="113">
        <v>20</v>
      </c>
      <c r="AO1" s="113"/>
      <c r="AP1" s="113">
        <v>21</v>
      </c>
      <c r="AQ1" s="113"/>
      <c r="AR1" s="113">
        <v>22</v>
      </c>
      <c r="AS1" s="113"/>
      <c r="AT1" s="113">
        <v>23</v>
      </c>
      <c r="AU1" s="113"/>
      <c r="AV1" s="113">
        <v>24</v>
      </c>
      <c r="AW1" s="113"/>
      <c r="AX1" s="113">
        <v>25</v>
      </c>
      <c r="AY1" s="113"/>
      <c r="AZ1" s="113">
        <v>26</v>
      </c>
      <c r="BA1" s="113"/>
      <c r="BB1" s="113">
        <v>27</v>
      </c>
      <c r="BC1" s="113"/>
      <c r="BD1" s="113">
        <v>28</v>
      </c>
      <c r="BE1" s="113"/>
      <c r="BF1" s="113">
        <v>29</v>
      </c>
      <c r="BG1" s="113"/>
      <c r="BH1" s="113">
        <v>30</v>
      </c>
      <c r="BI1" s="113"/>
      <c r="BK1" s="115" t="s">
        <v>6</v>
      </c>
      <c r="BL1" s="117" t="s">
        <v>2</v>
      </c>
      <c r="BM1" s="119" t="s">
        <v>7</v>
      </c>
      <c r="BN1" s="119"/>
      <c r="BO1" s="119"/>
      <c r="BP1" s="119"/>
      <c r="BQ1" s="119"/>
      <c r="BR1" s="120"/>
      <c r="BS1" s="119" t="s">
        <v>0</v>
      </c>
      <c r="BT1" s="120"/>
      <c r="BU1" s="119" t="s">
        <v>1</v>
      </c>
      <c r="BV1" s="121"/>
      <c r="BW1" s="119" t="s">
        <v>55</v>
      </c>
      <c r="BX1" s="119"/>
    </row>
    <row r="2" spans="1:76" ht="12.75" customHeight="1" x14ac:dyDescent="0.2">
      <c r="A2" s="7" t="s">
        <v>6</v>
      </c>
      <c r="B2" s="8" t="s">
        <v>9</v>
      </c>
      <c r="C2" s="9" t="s">
        <v>28</v>
      </c>
      <c r="D2" s="8" t="s">
        <v>9</v>
      </c>
      <c r="E2" s="9" t="s">
        <v>28</v>
      </c>
      <c r="F2" s="8" t="s">
        <v>9</v>
      </c>
      <c r="G2" s="9" t="s">
        <v>28</v>
      </c>
      <c r="H2" s="8" t="s">
        <v>9</v>
      </c>
      <c r="I2" s="9" t="s">
        <v>28</v>
      </c>
      <c r="J2" s="8" t="s">
        <v>9</v>
      </c>
      <c r="K2" s="9" t="s">
        <v>28</v>
      </c>
      <c r="L2" s="8" t="s">
        <v>9</v>
      </c>
      <c r="M2" s="9" t="s">
        <v>28</v>
      </c>
      <c r="N2" s="8" t="s">
        <v>9</v>
      </c>
      <c r="O2" s="9" t="s">
        <v>28</v>
      </c>
      <c r="P2" s="8" t="s">
        <v>9</v>
      </c>
      <c r="Q2" s="9" t="s">
        <v>28</v>
      </c>
      <c r="R2" s="8" t="s">
        <v>9</v>
      </c>
      <c r="S2" s="9" t="s">
        <v>28</v>
      </c>
      <c r="T2" s="8" t="s">
        <v>9</v>
      </c>
      <c r="U2" s="9" t="s">
        <v>28</v>
      </c>
      <c r="V2" s="8" t="s">
        <v>9</v>
      </c>
      <c r="W2" s="9" t="s">
        <v>28</v>
      </c>
      <c r="X2" s="8" t="s">
        <v>9</v>
      </c>
      <c r="Y2" s="9" t="s">
        <v>28</v>
      </c>
      <c r="Z2" s="8" t="s">
        <v>9</v>
      </c>
      <c r="AA2" s="9" t="s">
        <v>28</v>
      </c>
      <c r="AB2" s="8" t="s">
        <v>9</v>
      </c>
      <c r="AC2" s="9" t="s">
        <v>28</v>
      </c>
      <c r="AD2" s="8" t="s">
        <v>9</v>
      </c>
      <c r="AE2" s="9" t="s">
        <v>28</v>
      </c>
      <c r="AF2" s="8" t="s">
        <v>9</v>
      </c>
      <c r="AG2" s="9" t="s">
        <v>28</v>
      </c>
      <c r="AH2" s="8" t="s">
        <v>9</v>
      </c>
      <c r="AI2" s="9" t="s">
        <v>28</v>
      </c>
      <c r="AJ2" s="8" t="s">
        <v>9</v>
      </c>
      <c r="AK2" s="9" t="s">
        <v>28</v>
      </c>
      <c r="AL2" s="8" t="s">
        <v>9</v>
      </c>
      <c r="AM2" s="9" t="s">
        <v>28</v>
      </c>
      <c r="AN2" s="8" t="s">
        <v>9</v>
      </c>
      <c r="AO2" s="9" t="s">
        <v>28</v>
      </c>
      <c r="AP2" s="8" t="s">
        <v>9</v>
      </c>
      <c r="AQ2" s="9" t="s">
        <v>28</v>
      </c>
      <c r="AR2" s="8" t="s">
        <v>9</v>
      </c>
      <c r="AS2" s="9" t="s">
        <v>28</v>
      </c>
      <c r="AT2" s="8" t="s">
        <v>9</v>
      </c>
      <c r="AU2" s="9" t="s">
        <v>28</v>
      </c>
      <c r="AV2" s="8" t="s">
        <v>9</v>
      </c>
      <c r="AW2" s="9" t="s">
        <v>28</v>
      </c>
      <c r="AX2" s="8" t="s">
        <v>9</v>
      </c>
      <c r="AY2" s="9" t="s">
        <v>28</v>
      </c>
      <c r="AZ2" s="8" t="s">
        <v>9</v>
      </c>
      <c r="BA2" s="9" t="s">
        <v>28</v>
      </c>
      <c r="BB2" s="8" t="s">
        <v>9</v>
      </c>
      <c r="BC2" s="9" t="s">
        <v>28</v>
      </c>
      <c r="BD2" s="8" t="s">
        <v>9</v>
      </c>
      <c r="BE2" s="9" t="s">
        <v>28</v>
      </c>
      <c r="BF2" s="8" t="s">
        <v>9</v>
      </c>
      <c r="BG2" s="9" t="s">
        <v>28</v>
      </c>
      <c r="BH2" s="8" t="s">
        <v>9</v>
      </c>
      <c r="BI2" s="9" t="s">
        <v>28</v>
      </c>
      <c r="BK2" s="116"/>
      <c r="BL2" s="118"/>
      <c r="BM2" s="122" t="s">
        <v>9</v>
      </c>
      <c r="BN2" s="122"/>
      <c r="BO2" s="122"/>
      <c r="BP2" s="123" t="s">
        <v>28</v>
      </c>
      <c r="BQ2" s="123"/>
      <c r="BR2" s="124"/>
      <c r="BS2" s="59" t="s">
        <v>9</v>
      </c>
      <c r="BT2" s="60" t="s">
        <v>28</v>
      </c>
      <c r="BU2" s="59" t="s">
        <v>9</v>
      </c>
      <c r="BV2" s="61" t="s">
        <v>28</v>
      </c>
      <c r="BW2" s="59" t="s">
        <v>9</v>
      </c>
      <c r="BX2" s="62" t="s">
        <v>28</v>
      </c>
    </row>
    <row r="3" spans="1:76" ht="12.75" customHeight="1" x14ac:dyDescent="0.2">
      <c r="A3" s="10" t="s">
        <v>4</v>
      </c>
      <c r="B3" s="11">
        <v>235</v>
      </c>
      <c r="C3" s="1">
        <f>IF(AND((B3&gt;0),(B$4&gt;0)),(B3/B$4*100),"")</f>
        <v>1021.7391304347826</v>
      </c>
      <c r="D3" s="11">
        <v>221</v>
      </c>
      <c r="E3" s="1">
        <f>IF(AND((D3&gt;0),(D$4&gt;0)),(D3/D$4*100),"")</f>
        <v>920.83333333333337</v>
      </c>
      <c r="F3" s="11">
        <v>245</v>
      </c>
      <c r="G3" s="1">
        <f>IF(AND((F3&gt;0),(F$4&gt;0)),(F3/F$4*100),"")</f>
        <v>1025.1046025104604</v>
      </c>
      <c r="H3" s="11">
        <v>246</v>
      </c>
      <c r="I3" s="1">
        <f>IF(AND((H3&gt;0),(H$4&gt;0)),(H3/H$4*100),"")</f>
        <v>1016.5289256198347</v>
      </c>
      <c r="J3" s="11">
        <v>284</v>
      </c>
      <c r="K3" s="1">
        <f>IF(AND((J3&gt;0),(J$4&gt;0)),(J3/J$4*100),"")</f>
        <v>1014.2857142857142</v>
      </c>
      <c r="L3" s="11">
        <v>194</v>
      </c>
      <c r="M3" s="1">
        <f>IF(AND((L3&gt;0),(L$4&gt;0)),(L3/L$4*100),"")</f>
        <v>894.00921658986169</v>
      </c>
      <c r="N3" s="11">
        <v>237</v>
      </c>
      <c r="O3" s="1">
        <f>IF(AND((N3&gt;0),(N$4&gt;0)),(N3/N$4*100),"")</f>
        <v>929.41176470588243</v>
      </c>
      <c r="P3" s="11">
        <v>251</v>
      </c>
      <c r="Q3" s="1">
        <f>IF(AND((P3&gt;0),(P$4&gt;0)),(P3/P$4*100),"")</f>
        <v>1041.4937759336099</v>
      </c>
      <c r="R3" s="11">
        <v>252</v>
      </c>
      <c r="S3" s="1">
        <f>IF(AND((R3&gt;0),(R$4&gt;0)),(R3/R$4*100),"")</f>
        <v>950.94339622641508</v>
      </c>
      <c r="T3" s="11">
        <v>223</v>
      </c>
      <c r="U3" s="1">
        <f>IF(AND((T3&gt;0),(T$4&gt;0)),(T3/T$4*100),"")</f>
        <v>948.936170212766</v>
      </c>
      <c r="V3" s="11">
        <v>252</v>
      </c>
      <c r="W3" s="1">
        <f>IF(AND((V3&gt;0),(V$4&gt;0)),(V3/V$4*100),"")</f>
        <v>992.12598425196848</v>
      </c>
      <c r="X3" s="11">
        <v>272</v>
      </c>
      <c r="Y3" s="1">
        <f>IF(AND((X3&gt;0),(X$4&gt;0)),(X3/X$4*100),"")</f>
        <v>947.73519163763069</v>
      </c>
      <c r="Z3" s="11">
        <v>300</v>
      </c>
      <c r="AA3" s="1">
        <f>IF(AND((Z3&gt;0),(Z$4&gt;0)),(Z3/Z$4*100),"")</f>
        <v>974.02597402597394</v>
      </c>
      <c r="AB3" s="11">
        <v>210</v>
      </c>
      <c r="AC3" s="1">
        <f>IF(AND((AB3&gt;0),(AB$4&gt;0)),(AB3/AB$4*100),"")</f>
        <v>795.4545454545455</v>
      </c>
      <c r="AD3" s="11">
        <v>244</v>
      </c>
      <c r="AE3" s="1">
        <f t="shared" ref="AE3" si="0">IF(AND((AD3&gt;0),(AD$4&gt;0)),(AD3/AD$4*100),"")</f>
        <v>953.125</v>
      </c>
      <c r="AF3" s="11">
        <v>261</v>
      </c>
      <c r="AG3" s="1">
        <f t="shared" ref="AG3" si="1">IF(AND((AF3&gt;0),(AF$4&gt;0)),(AF3/AF$4*100),"")</f>
        <v>938.84892086330933</v>
      </c>
      <c r="AH3" s="11">
        <v>263</v>
      </c>
      <c r="AI3" s="1">
        <f t="shared" ref="AI3" si="2">IF(AND((AH3&gt;0),(AH$4&gt;0)),(AH3/AH$4*100),"")</f>
        <v>922.80701754385962</v>
      </c>
      <c r="AJ3" s="11">
        <v>212</v>
      </c>
      <c r="AK3" s="1">
        <f t="shared" ref="AK3" si="3">IF(AND((AJ3&gt;0),(AJ$4&gt;0)),(AJ3/AJ$4*100),"")</f>
        <v>976.95852534562209</v>
      </c>
      <c r="AL3" s="11">
        <v>280</v>
      </c>
      <c r="AM3" s="1">
        <f t="shared" ref="AM3" si="4">IF(AND((AL3&gt;0),(AL$4&gt;0)),(AL3/AL$4*100),"")</f>
        <v>972.22222222222217</v>
      </c>
      <c r="AN3" s="11">
        <v>235</v>
      </c>
      <c r="AO3" s="1">
        <f t="shared" ref="AO3" si="5">IF(AND((AN3&gt;0),(AN$4&gt;0)),(AN3/AN$4*100),"")</f>
        <v>991.56118143459912</v>
      </c>
      <c r="AP3" s="11">
        <v>249</v>
      </c>
      <c r="AQ3" s="1">
        <f t="shared" ref="AQ3" si="6">IF(AND((AP3&gt;0),(AP$4&gt;0)),(AP3/AP$4*100),"")</f>
        <v>925.65055762081784</v>
      </c>
      <c r="AR3" s="11">
        <v>271</v>
      </c>
      <c r="AS3" s="1">
        <f t="shared" ref="AS3" si="7">IF(AND((AR3&gt;0),(AR$4&gt;0)),(AR3/AR$4*100),"")</f>
        <v>865.8146964856229</v>
      </c>
      <c r="AT3" s="11">
        <v>272</v>
      </c>
      <c r="AU3" s="1">
        <f t="shared" ref="AU3" si="8">IF(AND((AT3&gt;0),(AT$4&gt;0)),(AT3/AT$4*100),"")</f>
        <v>1075.098814229249</v>
      </c>
      <c r="AV3" s="11">
        <v>238</v>
      </c>
      <c r="AW3" s="1">
        <f t="shared" ref="AW3" si="9">IF(AND((AV3&gt;0),(AV$4&gt;0)),(AV3/AV$4*100),"")</f>
        <v>1008.4745762711864</v>
      </c>
      <c r="AX3" s="11">
        <v>239</v>
      </c>
      <c r="AY3" s="1">
        <f t="shared" ref="AY3" si="10">IF(AND((AX3&gt;0),(AX$4&gt;0)),(AX3/AX$4*100),"")</f>
        <v>987.60330578512401</v>
      </c>
      <c r="AZ3" s="11">
        <v>226</v>
      </c>
      <c r="BA3" s="1">
        <f t="shared" ref="BA3" si="11">IF(AND((AZ3&gt;0),(AZ$4&gt;0)),(AZ3/AZ$4*100),"")</f>
        <v>986.89956331877738</v>
      </c>
      <c r="BB3" s="11">
        <v>282</v>
      </c>
      <c r="BC3" s="1">
        <f t="shared" ref="BC3" si="12">IF(AND((BB3&gt;0),(BB$4&gt;0)),(BB3/BB$4*100),"")</f>
        <v>1101.5625</v>
      </c>
      <c r="BD3" s="11">
        <v>207</v>
      </c>
      <c r="BE3" s="1">
        <f t="shared" ref="BE3" si="13">IF(AND((BD3&gt;0),(BD$4&gt;0)),(BD3/BD$4*100),"")</f>
        <v>981.04265402843589</v>
      </c>
      <c r="BF3" s="11">
        <v>245</v>
      </c>
      <c r="BG3" s="1">
        <f t="shared" ref="BG3" si="14">IF(AND((BF3&gt;0),(BF$4&gt;0)),(BF3/BF$4*100),"")</f>
        <v>953.30739299610889</v>
      </c>
      <c r="BH3" s="11">
        <v>238</v>
      </c>
      <c r="BI3" s="1">
        <f t="shared" ref="BI3" si="15">IF(AND((BH3&gt;0),(BH$4&gt;0)),(BH3/BH$4*100),"")</f>
        <v>1039.3013100436681</v>
      </c>
      <c r="BJ3" s="12"/>
      <c r="BK3" s="55" t="s">
        <v>4</v>
      </c>
      <c r="BL3" s="20">
        <f>COUNT(B3,D3,F3,H3,J3,L3,N3,P3,R3,T3,V3,X3,Z3,AB3,AD3,AF3,AH3,AJ3,AL3,AN3,AP3,AR3,AT3,AV3,AX3,AZ3,BB3,BD3,BF3,BH3)</f>
        <v>30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194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300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795.4545454545455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1101.5625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246.13333333333333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971.7635321137127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25.014110960144809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61.427553954442153</v>
      </c>
      <c r="BW3" s="22">
        <f>IF(COUNT(B3)&gt;0,B3,"?")</f>
        <v>235</v>
      </c>
      <c r="BX3" s="25">
        <f>IF(COUNT(C3)&gt;0,C3,"?")</f>
        <v>1021.7391304347826</v>
      </c>
    </row>
    <row r="4" spans="1:76" ht="12.75" customHeight="1" x14ac:dyDescent="0.2">
      <c r="A4" s="13" t="s">
        <v>21</v>
      </c>
      <c r="B4" s="14">
        <v>23</v>
      </c>
      <c r="C4" s="2" t="s">
        <v>3</v>
      </c>
      <c r="D4" s="14">
        <v>24</v>
      </c>
      <c r="E4" s="2" t="s">
        <v>3</v>
      </c>
      <c r="F4" s="14">
        <v>23.9</v>
      </c>
      <c r="G4" s="2" t="s">
        <v>3</v>
      </c>
      <c r="H4" s="14">
        <v>24.2</v>
      </c>
      <c r="I4" s="2" t="s">
        <v>3</v>
      </c>
      <c r="J4" s="14">
        <v>28</v>
      </c>
      <c r="K4" s="2" t="s">
        <v>3</v>
      </c>
      <c r="L4" s="14">
        <v>21.7</v>
      </c>
      <c r="M4" s="2" t="s">
        <v>3</v>
      </c>
      <c r="N4" s="14">
        <v>25.5</v>
      </c>
      <c r="O4" s="2" t="s">
        <v>3</v>
      </c>
      <c r="P4" s="14">
        <v>24.1</v>
      </c>
      <c r="Q4" s="2" t="s">
        <v>3</v>
      </c>
      <c r="R4" s="14">
        <v>26.5</v>
      </c>
      <c r="S4" s="2" t="s">
        <v>3</v>
      </c>
      <c r="T4" s="14">
        <v>23.5</v>
      </c>
      <c r="U4" s="2" t="s">
        <v>3</v>
      </c>
      <c r="V4" s="14">
        <v>25.4</v>
      </c>
      <c r="W4" s="2" t="s">
        <v>3</v>
      </c>
      <c r="X4" s="14">
        <v>28.7</v>
      </c>
      <c r="Y4" s="2" t="s">
        <v>3</v>
      </c>
      <c r="Z4" s="14">
        <v>30.8</v>
      </c>
      <c r="AA4" s="2" t="s">
        <v>3</v>
      </c>
      <c r="AB4" s="14">
        <v>26.4</v>
      </c>
      <c r="AC4" s="2" t="s">
        <v>3</v>
      </c>
      <c r="AD4" s="14">
        <v>25.6</v>
      </c>
      <c r="AE4" s="2" t="s">
        <v>3</v>
      </c>
      <c r="AF4" s="14">
        <v>27.8</v>
      </c>
      <c r="AG4" s="2" t="s">
        <v>3</v>
      </c>
      <c r="AH4" s="14">
        <v>28.5</v>
      </c>
      <c r="AI4" s="2" t="s">
        <v>3</v>
      </c>
      <c r="AJ4" s="14">
        <v>21.7</v>
      </c>
      <c r="AK4" s="2" t="s">
        <v>3</v>
      </c>
      <c r="AL4" s="14">
        <v>28.8</v>
      </c>
      <c r="AM4" s="2" t="s">
        <v>3</v>
      </c>
      <c r="AN4" s="14">
        <v>23.7</v>
      </c>
      <c r="AO4" s="2" t="s">
        <v>3</v>
      </c>
      <c r="AP4" s="14">
        <v>26.9</v>
      </c>
      <c r="AQ4" s="2" t="s">
        <v>3</v>
      </c>
      <c r="AR4" s="14">
        <v>31.3</v>
      </c>
      <c r="AS4" s="2" t="s">
        <v>3</v>
      </c>
      <c r="AT4" s="14">
        <v>25.3</v>
      </c>
      <c r="AU4" s="2" t="s">
        <v>3</v>
      </c>
      <c r="AV4" s="14">
        <v>23.6</v>
      </c>
      <c r="AW4" s="2" t="s">
        <v>3</v>
      </c>
      <c r="AX4" s="14">
        <v>24.2</v>
      </c>
      <c r="AY4" s="2" t="s">
        <v>3</v>
      </c>
      <c r="AZ4" s="14">
        <v>22.9</v>
      </c>
      <c r="BA4" s="2" t="s">
        <v>3</v>
      </c>
      <c r="BB4" s="14">
        <v>25.6</v>
      </c>
      <c r="BC4" s="2" t="s">
        <v>3</v>
      </c>
      <c r="BD4" s="14">
        <v>21.1</v>
      </c>
      <c r="BE4" s="2" t="s">
        <v>3</v>
      </c>
      <c r="BF4" s="14">
        <v>25.7</v>
      </c>
      <c r="BG4" s="2" t="s">
        <v>3</v>
      </c>
      <c r="BH4" s="14">
        <v>22.9</v>
      </c>
      <c r="BI4" s="2" t="s">
        <v>3</v>
      </c>
      <c r="BK4" s="56" t="s">
        <v>21</v>
      </c>
      <c r="BL4" s="30">
        <f t="shared" ref="BL4:BL31" si="16">COUNT(B4,D4,F4,H4,J4,L4,N4,P4,R4,T4,V4,X4,Z4,AB4,AD4,AF4,AH4,AJ4,AL4,AN4,AP4,AR4,AT4,AV4,AX4,AZ4,BB4,BD4,BF4,BH4)</f>
        <v>30</v>
      </c>
      <c r="BM4" s="31">
        <f t="shared" ref="BM4:BM31" si="17">IF(SUM(B4,D4,F4,H4,J4,L4,N4,P4,R4,T4,V4,X4,Z4,AB4,AD4,AF4,AH4,AJ4,AL4,AN4,AP4,AR4,AT4,AV4,AX4,AZ4,BB4,BD4,BF4,BH4)&gt;0,MIN(B4,D4,F4,H4,J4,L4,N4,P4,R4,T4,V4,X4,Z4,AB4,AD4,AF4,AH4,AJ4,AL4,AN4,AP4,AR4,AT4,AV4,AX4,AZ4,BB4,BD4,BF4,BH4),"")</f>
        <v>21.1</v>
      </c>
      <c r="BN4" s="32" t="str">
        <f t="shared" ref="BN4:BN31" si="18">IF(COUNT(BM4)&gt;0,"–","?")</f>
        <v>–</v>
      </c>
      <c r="BO4" s="33">
        <f t="shared" ref="BO4:BO30" si="19">IF(SUM(B4,D4,F4,H4,J4,L4,N4,P4,R4,T4,V4,X4,Z4,AB4,AD4)&gt;0,MAX(B4,D4,F4,H4,J4,L4,N4,P4,R4,T4,V4,X4,Z4,AB4,AD4),"")</f>
        <v>30.8</v>
      </c>
      <c r="BP4" s="34" t="str">
        <f t="shared" ref="BP4:BP31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1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S31" si="22">IF(SUM(B4,D4,F4,H4,J4,L4,N4,P4,R4,T4,V4,X4,Z4,AB4,AD4,AF4,AH4,AJ4,AL4,AN4,AP4,AR4,AT4,AV4,AX4,AZ4,BB4,BD4,BF4,BH4)&gt;0,AVERAGE(B4,D4,F4,H4,J4,L4,N4,P4,R4,T4,V4,X4,Z4,AB4,AD4,AF4,AH4,AJ4,AL4,AN4,AP4,AR4,AT4,AV4,AX4,AZ4,BB4,BD4,BF4,BH4),"?")</f>
        <v>25.376666666666669</v>
      </c>
      <c r="BT4" s="38" t="s">
        <v>3</v>
      </c>
      <c r="BU4" s="32">
        <f t="shared" ref="BU4:BU31" si="23">IF(COUNT(B4,D4,F4,H4,J4,L4,N4,P4,R4,T4,V4,X4,Z4,AB4,AD4,AF4,AH4,AJ4,AL4,AN4,AP4,AR4,AT4,AV4,AX4,AZ4,BB4,BD4,BF4,BH4)&gt;1,STDEV(B4,D4,F4,H4,J4,L4,N4,P4,R4,T4,V4,X4,Z4,AB4,AD4,AF4,AH4,AJ4,AL4,AN4,AP4,AR4,AT4,AV4,AX4,AZ4,BB4,BD4,BF4,BH4),"?")</f>
        <v>2.5986313816067153</v>
      </c>
      <c r="BV4" s="39" t="s">
        <v>3</v>
      </c>
      <c r="BW4" s="32">
        <f t="shared" ref="BW4:BW31" si="24">IF(COUNT(B4)&gt;0,B4,"?")</f>
        <v>23</v>
      </c>
      <c r="BX4" s="35" t="s">
        <v>3</v>
      </c>
    </row>
    <row r="5" spans="1:76" ht="12.75" customHeight="1" x14ac:dyDescent="0.2">
      <c r="A5" s="16" t="s">
        <v>14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14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15</v>
      </c>
      <c r="B6" s="18">
        <v>9.1999999999999993</v>
      </c>
      <c r="C6" s="4">
        <f>IF(AND((B6&gt;0),(B$4&gt;0)),(B6/B$4*100),"")</f>
        <v>40</v>
      </c>
      <c r="D6" s="18">
        <v>10.1</v>
      </c>
      <c r="E6" s="4">
        <f>IF(AND((D6&gt;0),(D$4&gt;0)),(D6/D$4*100),"")</f>
        <v>42.083333333333336</v>
      </c>
      <c r="F6" s="18">
        <v>9.8000000000000007</v>
      </c>
      <c r="G6" s="4">
        <f>IF(AND((F6&gt;0),(F$4&gt;0)),(F6/F$4*100),"")</f>
        <v>41.004184100418414</v>
      </c>
      <c r="H6" s="18">
        <v>10.8</v>
      </c>
      <c r="I6" s="4">
        <f>IF(AND((H6&gt;0),(H$4&gt;0)),(H6/H$4*100),"")</f>
        <v>44.628099173553728</v>
      </c>
      <c r="J6" s="18">
        <v>15</v>
      </c>
      <c r="K6" s="4">
        <f>IF(AND((J6&gt;0),(J$4&gt;0)),(J6/J$4*100),"")</f>
        <v>53.571428571428569</v>
      </c>
      <c r="L6" s="18">
        <v>10.7</v>
      </c>
      <c r="M6" s="4">
        <f>IF(AND((L6&gt;0),(L$4&gt;0)),(L6/L$4*100),"")</f>
        <v>49.308755760368662</v>
      </c>
      <c r="N6" s="18">
        <v>11.6</v>
      </c>
      <c r="O6" s="4">
        <f>IF(AND((N6&gt;0),(N$4&gt;0)),(N6/N$4*100),"")</f>
        <v>45.490196078431374</v>
      </c>
      <c r="P6" s="18">
        <v>11</v>
      </c>
      <c r="Q6" s="4">
        <f>IF(AND((P6&gt;0),(P$4&gt;0)),(P6/P$4*100),"")</f>
        <v>45.643153526970956</v>
      </c>
      <c r="R6" s="18">
        <v>11</v>
      </c>
      <c r="S6" s="4">
        <f>IF(AND((R6&gt;0),(R$4&gt;0)),(R6/R$4*100),"")</f>
        <v>41.509433962264154</v>
      </c>
      <c r="T6" s="18">
        <v>11.4</v>
      </c>
      <c r="U6" s="4">
        <f>IF(AND((T6&gt;0),(T$4&gt;0)),(T6/T$4*100),"")</f>
        <v>48.510638297872347</v>
      </c>
      <c r="V6" s="18">
        <v>11.8</v>
      </c>
      <c r="W6" s="4">
        <f>IF(AND((V6&gt;0),(V$4&gt;0)),(V6/V$4*100),"")</f>
        <v>46.456692913385837</v>
      </c>
      <c r="X6" s="18">
        <v>10.6</v>
      </c>
      <c r="Y6" s="4">
        <f>IF(AND((X6&gt;0),(X$4&gt;0)),(X6/X$4*100),"")</f>
        <v>36.933797909407666</v>
      </c>
      <c r="Z6" s="18">
        <v>12.5</v>
      </c>
      <c r="AA6" s="4">
        <f>IF(AND((Z6&gt;0),(Z$4&gt;0)),(Z6/Z$4*100),"")</f>
        <v>40.584415584415581</v>
      </c>
      <c r="AB6" s="18">
        <v>11</v>
      </c>
      <c r="AC6" s="4">
        <f>IF(AND((AB6&gt;0),(AB$4&gt;0)),(AB6/AB$4*100),"")</f>
        <v>41.666666666666671</v>
      </c>
      <c r="AD6" s="18">
        <v>10.5</v>
      </c>
      <c r="AE6" s="4">
        <f t="shared" ref="AE6" si="25">IF(AND((AD6&gt;0),(AD$4&gt;0)),(AD6/AD$4*100),"")</f>
        <v>41.015625</v>
      </c>
      <c r="AF6" s="18">
        <v>11.6</v>
      </c>
      <c r="AG6" s="4">
        <f t="shared" ref="AG6" si="26">IF(AND((AF6&gt;0),(AF$4&gt;0)),(AF6/AF$4*100),"")</f>
        <v>41.726618705035968</v>
      </c>
      <c r="AH6" s="18">
        <v>12.6</v>
      </c>
      <c r="AI6" s="4">
        <f t="shared" ref="AI6" si="27">IF(AND((AH6&gt;0),(AH$4&gt;0)),(AH6/AH$4*100),"")</f>
        <v>44.210526315789473</v>
      </c>
      <c r="AJ6" s="18"/>
      <c r="AK6" s="4" t="str">
        <f t="shared" ref="AK6" si="28">IF(AND((AJ6&gt;0),(AJ$4&gt;0)),(AJ6/AJ$4*100),"")</f>
        <v/>
      </c>
      <c r="AL6" s="18">
        <v>12.4</v>
      </c>
      <c r="AM6" s="4">
        <f t="shared" ref="AM6:AO6" si="29">IF(AND((AL6&gt;0),(AL$4&gt;0)),(AL6/AL$4*100),"")</f>
        <v>43.055555555555557</v>
      </c>
      <c r="AN6" s="18">
        <v>8.9</v>
      </c>
      <c r="AO6" s="4">
        <f t="shared" si="29"/>
        <v>37.552742616033754</v>
      </c>
      <c r="AP6" s="18">
        <v>8.8000000000000007</v>
      </c>
      <c r="AQ6" s="4">
        <f t="shared" ref="AQ6" si="30">IF(AND((AP6&gt;0),(AP$4&gt;0)),(AP6/AP$4*100),"")</f>
        <v>32.713754646840151</v>
      </c>
      <c r="AR6" s="18">
        <v>11.6</v>
      </c>
      <c r="AS6" s="4">
        <f t="shared" ref="AS6" si="31">IF(AND((AR6&gt;0),(AR$4&gt;0)),(AR6/AR$4*100),"")</f>
        <v>37.060702875399357</v>
      </c>
      <c r="AT6" s="18">
        <v>13.4</v>
      </c>
      <c r="AU6" s="4">
        <f t="shared" ref="AU6" si="32">IF(AND((AT6&gt;0),(AT$4&gt;0)),(AT6/AT$4*100),"")</f>
        <v>52.964426877470359</v>
      </c>
      <c r="AV6" s="18">
        <v>8.9</v>
      </c>
      <c r="AW6" s="4">
        <f t="shared" ref="AW6" si="33">IF(AND((AV6&gt;0),(AV$4&gt;0)),(AV6/AV$4*100),"")</f>
        <v>37.711864406779661</v>
      </c>
      <c r="AX6" s="18">
        <v>11.2</v>
      </c>
      <c r="AY6" s="4">
        <f t="shared" ref="AY6" si="34">IF(AND((AX6&gt;0),(AX$4&gt;0)),(AX6/AX$4*100),"")</f>
        <v>46.280991735537185</v>
      </c>
      <c r="AZ6" s="18">
        <v>10.3</v>
      </c>
      <c r="BA6" s="4">
        <f t="shared" ref="BA6" si="35">IF(AND((AZ6&gt;0),(AZ$4&gt;0)),(AZ6/AZ$4*100),"")</f>
        <v>44.978165938864635</v>
      </c>
      <c r="BB6" s="18">
        <v>9.6</v>
      </c>
      <c r="BC6" s="4">
        <f t="shared" ref="BC6" si="36">IF(AND((BB6&gt;0),(BB$4&gt;0)),(BB6/BB$4*100),"")</f>
        <v>37.499999999999993</v>
      </c>
      <c r="BD6" s="18">
        <v>10.4</v>
      </c>
      <c r="BE6" s="4">
        <f t="shared" ref="BE6" si="37">IF(AND((BD6&gt;0),(BD$4&gt;0)),(BD6/BD$4*100),"")</f>
        <v>49.289099526066352</v>
      </c>
      <c r="BF6" s="18">
        <v>9.1999999999999993</v>
      </c>
      <c r="BG6" s="4">
        <f t="shared" ref="BG6" si="38">IF(AND((BF6&gt;0),(BF$4&gt;0)),(BF6/BF$4*100),"")</f>
        <v>35.797665369649806</v>
      </c>
      <c r="BH6" s="18">
        <v>11.9</v>
      </c>
      <c r="BI6" s="4">
        <f t="shared" ref="BI6" si="39">IF(AND((BH6&gt;0),(BH$4&gt;0)),(BH6/BH$4*100),"")</f>
        <v>51.965065502183414</v>
      </c>
      <c r="BK6" s="57" t="s">
        <v>15</v>
      </c>
      <c r="BL6" s="30">
        <f t="shared" si="16"/>
        <v>29</v>
      </c>
      <c r="BM6" s="31">
        <f>IF(SUM(B6,D6,F6,H6,J6,L6,N6,P6,R6,T6,V6,X6,Z6,AB6,AD6,AF6,AH6,AJ6,AL6,AN6,AP6,AR6,AT6,AV6,AX6,AZ6,BB6,BD6,BF6,BH6)&gt;0,MIN(B6,D6,F6,H6,J6,L6,N6,P6,R6,T6,V6,X6,Z6,AB6,AD6,AF6,AH6,AJ6,AL6,AN6,AP6,AR6,AT6,AV6,AX6,AZ6,BB6,BD6,BF6,BH6),"")</f>
        <v>8.8000000000000007</v>
      </c>
      <c r="BN6" s="32" t="str">
        <f t="shared" si="18"/>
        <v>–</v>
      </c>
      <c r="BO6" s="33">
        <f t="shared" si="19"/>
        <v>15</v>
      </c>
      <c r="BP6" s="34">
        <f t="shared" si="20"/>
        <v>32.713754646840151</v>
      </c>
      <c r="BQ6" s="35" t="str">
        <f t="shared" ref="BQ6:BQ30" si="40">IF(COUNT(BP6)&gt;0,"–","?")</f>
        <v>–</v>
      </c>
      <c r="BR6" s="36">
        <f t="shared" si="21"/>
        <v>53.571428571428569</v>
      </c>
      <c r="BS6" s="37">
        <f t="shared" si="22"/>
        <v>10.958620689655174</v>
      </c>
      <c r="BT6" s="38">
        <f t="shared" ref="BT6:BT30" si="41">IF(SUM(C6,E6,G6,I6,K6,M6,O6,Q6,S6,U6,W6,Y6,AA6,AC6,AE6,AG6,AI6,AK6,AM6,AO6,AQ6,AS6,AU6,AW6,AY6,BA6,BC6,BE6,BG6,BI6)&gt;0,AVERAGE(C6,E6,G6,I6,K6,M6,O6,Q6,S6,U6,W6,Y6,AA6,AC6,AE6,AG6,AI6,AK6,AM6,AO6,AQ6,AS6,AU6,AW6,AY6,BA6,BC6,BE6,BG6,BI6),"?")</f>
        <v>43.145296584473208</v>
      </c>
      <c r="BU6" s="32">
        <f t="shared" si="23"/>
        <v>1.4261629944362999</v>
      </c>
      <c r="BV6" s="39">
        <f t="shared" ref="BV6:BV30" si="42">IF(COUNT(C6,E6,G6,I6,K6,M6,O6,Q6,S6,U6,W6,Y6,AA6,AC6,AE6,AG6,AI6,AK6,AM6,AO6,AQ6,AS6,AU6,AW6,AY6,BA6,BC6,BE6,BG6,BI6)&gt;1,STDEV(C6,E6,G6,I6,K6,M6,O6,Q6,S6,U6,W6,Y6,AA6,AC6,AE6,AG6,AI6,AK6,AM6,AO6,AQ6,AS6,AU6,AW6,AY6,BA6,BC6,BE6,BG6,BI6),"?")</f>
        <v>5.316139843613084</v>
      </c>
      <c r="BW6" s="32">
        <f t="shared" si="24"/>
        <v>9.1999999999999993</v>
      </c>
      <c r="BX6" s="35">
        <f t="shared" ref="BX6:BX30" si="43">IF(COUNT(C6)&gt;0,C6,"?")</f>
        <v>40</v>
      </c>
    </row>
    <row r="7" spans="1:76" ht="12.75" customHeight="1" x14ac:dyDescent="0.2">
      <c r="A7" s="10" t="s">
        <v>16</v>
      </c>
      <c r="B7" s="19">
        <v>6.7</v>
      </c>
      <c r="C7" s="4">
        <f>IF(AND((B7&gt;0),(B$4&gt;0)),(B7/B$4*100),"")</f>
        <v>29.130434782608695</v>
      </c>
      <c r="D7" s="19">
        <v>5.9</v>
      </c>
      <c r="E7" s="4">
        <f>IF(AND((D7&gt;0),(D$4&gt;0)),(D7/D$4*100),"")</f>
        <v>24.583333333333336</v>
      </c>
      <c r="F7" s="19">
        <v>6</v>
      </c>
      <c r="G7" s="4">
        <f>IF(AND((F7&gt;0),(F$4&gt;0)),(F7/F$4*100),"")</f>
        <v>25.10460251046025</v>
      </c>
      <c r="H7" s="19">
        <v>7</v>
      </c>
      <c r="I7" s="4">
        <f>IF(AND((H7&gt;0),(H$4&gt;0)),(H7/H$4*100),"")</f>
        <v>28.925619834710748</v>
      </c>
      <c r="J7" s="19">
        <v>7.2</v>
      </c>
      <c r="K7" s="4">
        <f>IF(AND((J7&gt;0),(J$4&gt;0)),(J7/J$4*100),"")</f>
        <v>25.714285714285719</v>
      </c>
      <c r="L7" s="19">
        <v>6.9</v>
      </c>
      <c r="M7" s="4">
        <f>IF(AND((L7&gt;0),(L$4&gt;0)),(L7/L$4*100),"")</f>
        <v>31.797235023041477</v>
      </c>
      <c r="N7" s="19">
        <v>7.3</v>
      </c>
      <c r="O7" s="4">
        <f>IF(AND((N7&gt;0),(N$4&gt;0)),(N7/N$4*100),"")</f>
        <v>28.627450980392155</v>
      </c>
      <c r="P7" s="19">
        <v>7.5</v>
      </c>
      <c r="Q7" s="4">
        <f>IF(AND((P7&gt;0),(P$4&gt;0)),(P7/P$4*100),"")</f>
        <v>31.120331950207468</v>
      </c>
      <c r="R7" s="19">
        <v>6</v>
      </c>
      <c r="S7" s="4">
        <f>IF(AND((R7&gt;0),(R$4&gt;0)),(R7/R$4*100),"")</f>
        <v>22.641509433962266</v>
      </c>
      <c r="T7" s="19">
        <v>6.6</v>
      </c>
      <c r="U7" s="4">
        <f>IF(AND((T7&gt;0),(T$4&gt;0)),(T7/T$4*100),"")</f>
        <v>28.085106382978719</v>
      </c>
      <c r="V7" s="19">
        <v>7.8</v>
      </c>
      <c r="W7" s="4">
        <f>IF(AND((V7&gt;0),(V$4&gt;0)),(V7/V$4*100),"")</f>
        <v>30.708661417322837</v>
      </c>
      <c r="X7" s="19">
        <v>8.9</v>
      </c>
      <c r="Y7" s="4">
        <f>IF(AND((X7&gt;0),(X$4&gt;0)),(X7/X$4*100),"")</f>
        <v>31.010452961672474</v>
      </c>
      <c r="Z7" s="19">
        <v>7.3</v>
      </c>
      <c r="AA7" s="4">
        <f>IF(AND((Z7&gt;0),(Z$4&gt;0)),(Z7/Z$4*100),"")</f>
        <v>23.7012987012987</v>
      </c>
      <c r="AB7" s="19">
        <v>6.6</v>
      </c>
      <c r="AC7" s="4">
        <f>IF(AND((AB7&gt;0),(AB$4&gt;0)),(AB7/AB$4*100),"")</f>
        <v>25</v>
      </c>
      <c r="AD7" s="19">
        <v>6.6</v>
      </c>
      <c r="AE7" s="4">
        <f t="shared" ref="AE7" si="44">IF(AND((AD7&gt;0),(AD$4&gt;0)),(AD7/AD$4*100),"")</f>
        <v>25.781249999999993</v>
      </c>
      <c r="AF7" s="19">
        <v>7.2</v>
      </c>
      <c r="AG7" s="4">
        <f t="shared" ref="AG7" si="45">IF(AND((AF7&gt;0),(AF$4&gt;0)),(AF7/AF$4*100),"")</f>
        <v>25.899280575539567</v>
      </c>
      <c r="AH7" s="19">
        <v>8.4</v>
      </c>
      <c r="AI7" s="4">
        <f t="shared" ref="AI7" si="46">IF(AND((AH7&gt;0),(AH$4&gt;0)),(AH7/AH$4*100),"")</f>
        <v>29.473684210526319</v>
      </c>
      <c r="AJ7" s="19">
        <v>7.7</v>
      </c>
      <c r="AK7" s="4">
        <f t="shared" ref="AK7" si="47">IF(AND((AJ7&gt;0),(AJ$4&gt;0)),(AJ7/AJ$4*100),"")</f>
        <v>35.483870967741936</v>
      </c>
      <c r="AL7" s="19">
        <v>7.2</v>
      </c>
      <c r="AM7" s="4">
        <f t="shared" ref="AM7" si="48">IF(AND((AL7&gt;0),(AL$4&gt;0)),(AL7/AL$4*100),"")</f>
        <v>25</v>
      </c>
      <c r="AN7" s="19">
        <v>7.4</v>
      </c>
      <c r="AO7" s="4">
        <f t="shared" ref="AO7" si="49">IF(AND((AN7&gt;0),(AN$4&gt;0)),(AN7/AN$4*100),"")</f>
        <v>31.223628691983123</v>
      </c>
      <c r="AP7" s="19">
        <v>5.4</v>
      </c>
      <c r="AQ7" s="4">
        <f t="shared" ref="AQ7" si="50">IF(AND((AP7&gt;0),(AP$4&gt;0)),(AP7/AP$4*100),"")</f>
        <v>20.074349442379187</v>
      </c>
      <c r="AR7" s="19">
        <v>8</v>
      </c>
      <c r="AS7" s="4">
        <f t="shared" ref="AS7" si="51">IF(AND((AR7&gt;0),(AR$4&gt;0)),(AR7/AR$4*100),"")</f>
        <v>25.559105431309902</v>
      </c>
      <c r="AT7" s="19">
        <v>7</v>
      </c>
      <c r="AU7" s="4">
        <f t="shared" ref="AU7" si="52">IF(AND((AT7&gt;0),(AT$4&gt;0)),(AT7/AT$4*100),"")</f>
        <v>27.66798418972332</v>
      </c>
      <c r="AV7" s="19">
        <v>7.3</v>
      </c>
      <c r="AW7" s="4">
        <f t="shared" ref="AW7" si="53">IF(AND((AV7&gt;0),(AV$4&gt;0)),(AV7/AV$4*100),"")</f>
        <v>30.932203389830505</v>
      </c>
      <c r="AX7" s="19">
        <v>7.4</v>
      </c>
      <c r="AY7" s="4">
        <f t="shared" ref="AY7" si="54">IF(AND((AX7&gt;0),(AX$4&gt;0)),(AX7/AX$4*100),"")</f>
        <v>30.578512396694219</v>
      </c>
      <c r="AZ7" s="19">
        <v>6.1</v>
      </c>
      <c r="BA7" s="4">
        <f t="shared" ref="BA7" si="55">IF(AND((AZ7&gt;0),(AZ$4&gt;0)),(AZ7/AZ$4*100),"")</f>
        <v>26.637554585152838</v>
      </c>
      <c r="BB7" s="19">
        <v>6.7</v>
      </c>
      <c r="BC7" s="4">
        <f t="shared" ref="BC7" si="56">IF(AND((BB7&gt;0),(BB$4&gt;0)),(BB7/BB$4*100),"")</f>
        <v>26.171875</v>
      </c>
      <c r="BD7" s="19">
        <v>6.2</v>
      </c>
      <c r="BE7" s="4">
        <f t="shared" ref="BE7" si="57">IF(AND((BD7&gt;0),(BD$4&gt;0)),(BD7/BD$4*100),"")</f>
        <v>29.383886255924168</v>
      </c>
      <c r="BF7" s="19">
        <v>7.6</v>
      </c>
      <c r="BG7" s="4">
        <f t="shared" ref="BG7" si="58">IF(AND((BF7&gt;0),(BF$4&gt;0)),(BF7/BF$4*100),"")</f>
        <v>29.571984435797667</v>
      </c>
      <c r="BH7" s="19">
        <v>7.1</v>
      </c>
      <c r="BI7" s="4">
        <f t="shared" ref="BI7" si="59">IF(AND((BH7&gt;0),(BH$4&gt;0)),(BH7/BH$4*100),"")</f>
        <v>31.004366812227076</v>
      </c>
      <c r="BK7" s="57" t="s">
        <v>16</v>
      </c>
      <c r="BL7" s="30">
        <f t="shared" si="16"/>
        <v>30</v>
      </c>
      <c r="BM7" s="31">
        <f t="shared" si="17"/>
        <v>5.4</v>
      </c>
      <c r="BN7" s="32" t="str">
        <f t="shared" si="18"/>
        <v>–</v>
      </c>
      <c r="BO7" s="33">
        <f t="shared" si="19"/>
        <v>8.9</v>
      </c>
      <c r="BP7" s="34">
        <f t="shared" si="20"/>
        <v>20.074349442379187</v>
      </c>
      <c r="BQ7" s="35" t="str">
        <f t="shared" si="40"/>
        <v>–</v>
      </c>
      <c r="BR7" s="36">
        <f t="shared" si="21"/>
        <v>35.483870967741936</v>
      </c>
      <c r="BS7" s="37">
        <f t="shared" si="22"/>
        <v>7.0333333333333323</v>
      </c>
      <c r="BT7" s="38">
        <f t="shared" si="41"/>
        <v>27.886461980370157</v>
      </c>
      <c r="BU7" s="32">
        <f t="shared" si="23"/>
        <v>0.76308508737540659</v>
      </c>
      <c r="BV7" s="39">
        <f t="shared" si="42"/>
        <v>3.2896225931986942</v>
      </c>
      <c r="BW7" s="32">
        <f t="shared" si="24"/>
        <v>6.7</v>
      </c>
      <c r="BX7" s="35">
        <f t="shared" si="43"/>
        <v>29.130434782608695</v>
      </c>
    </row>
    <row r="8" spans="1:76" ht="12.75" customHeight="1" x14ac:dyDescent="0.2">
      <c r="A8" s="10" t="s">
        <v>17</v>
      </c>
      <c r="B8" s="19">
        <v>16.600000000000001</v>
      </c>
      <c r="C8" s="4">
        <f>IF(AND((B8&gt;0),(B$4&gt;0)),(B8/B$4*100),"")</f>
        <v>72.173913043478265</v>
      </c>
      <c r="D8" s="19">
        <v>17</v>
      </c>
      <c r="E8" s="4">
        <f>IF(AND((D8&gt;0),(D$4&gt;0)),(D8/D$4*100),"")</f>
        <v>70.833333333333343</v>
      </c>
      <c r="F8" s="19">
        <v>17.2</v>
      </c>
      <c r="G8" s="4">
        <f>IF(AND((F8&gt;0),(F$4&gt;0)),(F8/F$4*100),"")</f>
        <v>71.96652719665272</v>
      </c>
      <c r="H8" s="19">
        <v>19.7</v>
      </c>
      <c r="I8" s="4">
        <f>IF(AND((H8&gt;0),(H$4&gt;0)),(H8/H$4*100),"")</f>
        <v>81.40495867768594</v>
      </c>
      <c r="J8" s="19">
        <v>21.1</v>
      </c>
      <c r="K8" s="4">
        <f>IF(AND((J8&gt;0),(J$4&gt;0)),(J8/J$4*100),"")</f>
        <v>75.357142857142861</v>
      </c>
      <c r="L8" s="19">
        <v>17.2</v>
      </c>
      <c r="M8" s="4">
        <f>IF(AND((L8&gt;0),(L$4&gt;0)),(L8/L$4*100),"")</f>
        <v>79.262672811059915</v>
      </c>
      <c r="N8" s="19">
        <v>16.8</v>
      </c>
      <c r="O8" s="4">
        <f>IF(AND((N8&gt;0),(N$4&gt;0)),(N8/N$4*100),"")</f>
        <v>65.882352941176464</v>
      </c>
      <c r="P8" s="19">
        <v>18</v>
      </c>
      <c r="Q8" s="4">
        <f>IF(AND((P8&gt;0),(P$4&gt;0)),(P8/P$4*100),"")</f>
        <v>74.68879668049793</v>
      </c>
      <c r="R8" s="19">
        <v>16</v>
      </c>
      <c r="S8" s="4">
        <f>IF(AND((R8&gt;0),(R$4&gt;0)),(R8/R$4*100),"")</f>
        <v>60.377358490566039</v>
      </c>
      <c r="T8" s="19">
        <v>17.8</v>
      </c>
      <c r="U8" s="4">
        <f>IF(AND((T8&gt;0),(T$4&gt;0)),(T8/T$4*100),"")</f>
        <v>75.744680851063833</v>
      </c>
      <c r="V8" s="19">
        <v>14.9</v>
      </c>
      <c r="W8" s="4">
        <f>IF(AND((V8&gt;0),(V$4&gt;0)),(V8/V$4*100),"")</f>
        <v>58.661417322834652</v>
      </c>
      <c r="X8" s="19">
        <v>19.5</v>
      </c>
      <c r="Y8" s="4">
        <f>IF(AND((X8&gt;0),(X$4&gt;0)),(X8/X$4*100),"")</f>
        <v>67.944250871080129</v>
      </c>
      <c r="Z8" s="19">
        <v>19.8</v>
      </c>
      <c r="AA8" s="4">
        <f>IF(AND((Z8&gt;0),(Z$4&gt;0)),(Z8/Z$4*100),"")</f>
        <v>64.285714285714292</v>
      </c>
      <c r="AB8" s="19">
        <v>17</v>
      </c>
      <c r="AC8" s="4">
        <f>IF(AND((AB8&gt;0),(AB$4&gt;0)),(AB8/AB$4*100),"")</f>
        <v>64.393939393939391</v>
      </c>
      <c r="AD8" s="19">
        <v>17.8</v>
      </c>
      <c r="AE8" s="4">
        <f t="shared" ref="AE8" si="60">IF(AND((AD8&gt;0),(AD$4&gt;0)),(AD8/AD$4*100),"")</f>
        <v>69.53125</v>
      </c>
      <c r="AF8" s="19">
        <v>16.899999999999999</v>
      </c>
      <c r="AG8" s="4">
        <f t="shared" ref="AG8" si="61">IF(AND((AF8&gt;0),(AF$4&gt;0)),(AF8/AF$4*100),"")</f>
        <v>60.791366906474806</v>
      </c>
      <c r="AH8" s="19">
        <v>16.399999999999999</v>
      </c>
      <c r="AI8" s="4">
        <f t="shared" ref="AI8" si="62">IF(AND((AH8&gt;0),(AH$4&gt;0)),(AH8/AH$4*100),"")</f>
        <v>57.543859649122794</v>
      </c>
      <c r="AJ8" s="19"/>
      <c r="AK8" s="4" t="str">
        <f t="shared" ref="AK8" si="63">IF(AND((AJ8&gt;0),(AJ$4&gt;0)),(AJ8/AJ$4*100),"")</f>
        <v/>
      </c>
      <c r="AL8" s="19">
        <v>17.100000000000001</v>
      </c>
      <c r="AM8" s="4">
        <f t="shared" ref="AM8:AO8" si="64">IF(AND((AL8&gt;0),(AL$4&gt;0)),(AL8/AL$4*100),"")</f>
        <v>59.375</v>
      </c>
      <c r="AN8" s="19">
        <v>14.9</v>
      </c>
      <c r="AO8" s="4">
        <f t="shared" si="64"/>
        <v>62.869198312236286</v>
      </c>
      <c r="AP8" s="19">
        <v>15.7</v>
      </c>
      <c r="AQ8" s="4">
        <f t="shared" ref="AQ8" si="65">IF(AND((AP8&gt;0),(AP$4&gt;0)),(AP8/AP$4*100),"")</f>
        <v>58.364312267657994</v>
      </c>
      <c r="AR8" s="19">
        <v>17.399999999999999</v>
      </c>
      <c r="AS8" s="4">
        <f t="shared" ref="AS8" si="66">IF(AND((AR8&gt;0),(AR$4&gt;0)),(AR8/AR$4*100),"")</f>
        <v>55.591054313099029</v>
      </c>
      <c r="AT8" s="19">
        <v>16.5</v>
      </c>
      <c r="AU8" s="4">
        <f t="shared" ref="AU8" si="67">IF(AND((AT8&gt;0),(AT$4&gt;0)),(AT8/AT$4*100),"")</f>
        <v>65.217391304347828</v>
      </c>
      <c r="AV8" s="19">
        <v>14.8</v>
      </c>
      <c r="AW8" s="4">
        <f t="shared" ref="AW8" si="68">IF(AND((AV8&gt;0),(AV$4&gt;0)),(AV8/AV$4*100),"")</f>
        <v>62.711864406779661</v>
      </c>
      <c r="AX8" s="19">
        <v>16.7</v>
      </c>
      <c r="AY8" s="4">
        <f t="shared" ref="AY8" si="69">IF(AND((AX8&gt;0),(AX$4&gt;0)),(AX8/AX$4*100),"")</f>
        <v>69.008264462809919</v>
      </c>
      <c r="AZ8" s="19">
        <v>15.2</v>
      </c>
      <c r="BA8" s="4">
        <f t="shared" ref="BA8" si="70">IF(AND((AZ8&gt;0),(AZ$4&gt;0)),(AZ8/AZ$4*100),"")</f>
        <v>66.375545851528386</v>
      </c>
      <c r="BB8" s="19">
        <v>19.2</v>
      </c>
      <c r="BC8" s="4">
        <f t="shared" ref="BC8" si="71">IF(AND((BB8&gt;0),(BB$4&gt;0)),(BB8/BB$4*100),"")</f>
        <v>74.999999999999986</v>
      </c>
      <c r="BD8" s="19">
        <v>16.5</v>
      </c>
      <c r="BE8" s="4">
        <f t="shared" ref="BE8" si="72">IF(AND((BD8&gt;0),(BD$4&gt;0)),(BD8/BD$4*100),"")</f>
        <v>78.199052132701425</v>
      </c>
      <c r="BF8" s="19">
        <v>13.2</v>
      </c>
      <c r="BG8" s="4">
        <f t="shared" ref="BG8" si="73">IF(AND((BF8&gt;0),(BF$4&gt;0)),(BF8/BF$4*100),"")</f>
        <v>51.361867704280151</v>
      </c>
      <c r="BH8" s="19">
        <v>15.5</v>
      </c>
      <c r="BI8" s="4">
        <f t="shared" ref="BI8" si="74">IF(AND((BH8&gt;0),(BH$4&gt;0)),(BH8/BH$4*100),"")</f>
        <v>67.685589519650662</v>
      </c>
      <c r="BK8" s="57" t="s">
        <v>17</v>
      </c>
      <c r="BL8" s="30">
        <f t="shared" si="16"/>
        <v>29</v>
      </c>
      <c r="BM8" s="31">
        <f t="shared" si="17"/>
        <v>13.2</v>
      </c>
      <c r="BN8" s="32" t="str">
        <f t="shared" si="18"/>
        <v>–</v>
      </c>
      <c r="BO8" s="33">
        <f t="shared" si="19"/>
        <v>21.1</v>
      </c>
      <c r="BP8" s="34">
        <f t="shared" si="20"/>
        <v>51.361867704280151</v>
      </c>
      <c r="BQ8" s="35" t="str">
        <f t="shared" si="40"/>
        <v>–</v>
      </c>
      <c r="BR8" s="36">
        <f t="shared" si="21"/>
        <v>81.40495867768594</v>
      </c>
      <c r="BS8" s="37">
        <f t="shared" si="22"/>
        <v>16.979310344827585</v>
      </c>
      <c r="BT8" s="38">
        <f t="shared" si="41"/>
        <v>66.986299158169473</v>
      </c>
      <c r="BU8" s="32">
        <f t="shared" si="23"/>
        <v>1.7215813557691719</v>
      </c>
      <c r="BV8" s="39">
        <f t="shared" si="42"/>
        <v>7.6388707433229053</v>
      </c>
      <c r="BW8" s="32">
        <f t="shared" si="24"/>
        <v>16.600000000000001</v>
      </c>
      <c r="BX8" s="35">
        <f t="shared" si="43"/>
        <v>72.173913043478265</v>
      </c>
    </row>
    <row r="9" spans="1:76" ht="12.75" customHeight="1" x14ac:dyDescent="0.2">
      <c r="A9" s="10" t="s">
        <v>19</v>
      </c>
      <c r="B9" s="19">
        <v>5.9</v>
      </c>
      <c r="C9" s="4">
        <f>IF(AND((B9&gt;0),(B$4&gt;0)),(B9/B$4*100),"")</f>
        <v>25.65217391304348</v>
      </c>
      <c r="D9" s="19">
        <v>6.1</v>
      </c>
      <c r="E9" s="4">
        <f>IF(AND((D9&gt;0),(D$4&gt;0)),(D9/D$4*100),"")</f>
        <v>25.416666666666664</v>
      </c>
      <c r="F9" s="19">
        <v>6.9</v>
      </c>
      <c r="G9" s="4">
        <f>IF(AND((F9&gt;0),(F$4&gt;0)),(F9/F$4*100),"")</f>
        <v>28.870292887029294</v>
      </c>
      <c r="H9" s="19">
        <v>5.8</v>
      </c>
      <c r="I9" s="4">
        <f>IF(AND((H9&gt;0),(H$4&gt;0)),(H9/H$4*100),"")</f>
        <v>23.966942148760332</v>
      </c>
      <c r="J9" s="19">
        <v>6.7</v>
      </c>
      <c r="K9" s="4">
        <f>IF(AND((J9&gt;0),(J$4&gt;0)),(J9/J$4*100),"")</f>
        <v>23.928571428571431</v>
      </c>
      <c r="L9" s="19">
        <v>6.4</v>
      </c>
      <c r="M9" s="4">
        <f>IF(AND((L9&gt;0),(L$4&gt;0)),(L9/L$4*100),"")</f>
        <v>29.493087557603687</v>
      </c>
      <c r="N9" s="19">
        <v>5.5</v>
      </c>
      <c r="O9" s="4">
        <f>IF(AND((N9&gt;0),(N$4&gt;0)),(N9/N$4*100),"")</f>
        <v>21.568627450980394</v>
      </c>
      <c r="P9" s="19">
        <v>6.4</v>
      </c>
      <c r="Q9" s="4">
        <f>IF(AND((P9&gt;0),(P$4&gt;0)),(P9/P$4*100),"")</f>
        <v>26.556016597510375</v>
      </c>
      <c r="R9" s="19">
        <v>5.5</v>
      </c>
      <c r="S9" s="4">
        <f>IF(AND((R9&gt;0),(R$4&gt;0)),(R9/R$4*100),"")</f>
        <v>20.754716981132077</v>
      </c>
      <c r="T9" s="19">
        <v>5.8</v>
      </c>
      <c r="U9" s="4">
        <f>IF(AND((T9&gt;0),(T$4&gt;0)),(T9/T$4*100),"")</f>
        <v>24.680851063829788</v>
      </c>
      <c r="V9" s="19"/>
      <c r="W9" s="4" t="str">
        <f>IF(AND((V9&gt;0),(V$4&gt;0)),(V9/V$4*100),"")</f>
        <v/>
      </c>
      <c r="X9" s="19">
        <v>5.9</v>
      </c>
      <c r="Y9" s="4">
        <f>IF(AND((X9&gt;0),(X$4&gt;0)),(X9/X$4*100),"")</f>
        <v>20.557491289198605</v>
      </c>
      <c r="Z9" s="19">
        <v>6.5</v>
      </c>
      <c r="AA9" s="4">
        <f>IF(AND((Z9&gt;0),(Z$4&gt;0)),(Z9/Z$4*100),"")</f>
        <v>21.103896103896101</v>
      </c>
      <c r="AB9" s="19">
        <v>5.2</v>
      </c>
      <c r="AC9" s="4">
        <f>IF(AND((AB9&gt;0),(AB$4&gt;0)),(AB9/AB$4*100),"")</f>
        <v>19.696969696969699</v>
      </c>
      <c r="AD9" s="19">
        <v>6.6</v>
      </c>
      <c r="AE9" s="4">
        <f t="shared" ref="AE9" si="75">IF(AND((AD9&gt;0),(AD$4&gt;0)),(AD9/AD$4*100),"")</f>
        <v>25.781249999999993</v>
      </c>
      <c r="AF9" s="19">
        <v>4.7</v>
      </c>
      <c r="AG9" s="4">
        <f t="shared" ref="AG9" si="76">IF(AND((AF9&gt;0),(AF$4&gt;0)),(AF9/AF$4*100),"")</f>
        <v>16.906474820143885</v>
      </c>
      <c r="AH9" s="19">
        <v>5.8</v>
      </c>
      <c r="AI9" s="4">
        <f t="shared" ref="AI9" si="77">IF(AND((AH9&gt;0),(AH$4&gt;0)),(AH9/AH$4*100),"")</f>
        <v>20.350877192982455</v>
      </c>
      <c r="AJ9" s="19">
        <v>5.9</v>
      </c>
      <c r="AK9" s="4">
        <f t="shared" ref="AK9" si="78">IF(AND((AJ9&gt;0),(AJ$4&gt;0)),(AJ9/AJ$4*100),"")</f>
        <v>27.188940092165904</v>
      </c>
      <c r="AL9" s="19">
        <v>6.4</v>
      </c>
      <c r="AM9" s="4">
        <f t="shared" ref="AM9" si="79">IF(AND((AL9&gt;0),(AL$4&gt;0)),(AL9/AL$4*100),"")</f>
        <v>22.222222222222225</v>
      </c>
      <c r="AN9" s="19">
        <v>5.9</v>
      </c>
      <c r="AO9" s="4">
        <f t="shared" ref="AO9" si="80">IF(AND((AN9&gt;0),(AN$4&gt;0)),(AN9/AN$4*100),"")</f>
        <v>24.894514767932492</v>
      </c>
      <c r="AP9" s="19">
        <v>4</v>
      </c>
      <c r="AQ9" s="4">
        <f t="shared" ref="AQ9" si="81">IF(AND((AP9&gt;0),(AP$4&gt;0)),(AP9/AP$4*100),"")</f>
        <v>14.869888475836431</v>
      </c>
      <c r="AR9" s="19">
        <v>7</v>
      </c>
      <c r="AS9" s="4">
        <f t="shared" ref="AS9" si="82">IF(AND((AR9&gt;0),(AR$4&gt;0)),(AR9/AR$4*100),"")</f>
        <v>22.364217252396166</v>
      </c>
      <c r="AT9" s="19">
        <v>5.8</v>
      </c>
      <c r="AU9" s="4">
        <f t="shared" ref="AU9" si="83">IF(AND((AT9&gt;0),(AT$4&gt;0)),(AT9/AT$4*100),"")</f>
        <v>22.92490118577075</v>
      </c>
      <c r="AV9" s="19">
        <v>5.6</v>
      </c>
      <c r="AW9" s="4">
        <f t="shared" ref="AW9" si="84">IF(AND((AV9&gt;0),(AV$4&gt;0)),(AV9/AV$4*100),"")</f>
        <v>23.728813559322031</v>
      </c>
      <c r="AX9" s="19">
        <v>6.9</v>
      </c>
      <c r="AY9" s="4">
        <f t="shared" ref="AY9" si="85">IF(AND((AX9&gt;0),(AX$4&gt;0)),(AX9/AX$4*100),"")</f>
        <v>28.512396694214882</v>
      </c>
      <c r="AZ9" s="19">
        <v>5.3</v>
      </c>
      <c r="BA9" s="4">
        <f t="shared" ref="BA9" si="86">IF(AND((AZ9&gt;0),(AZ$4&gt;0)),(AZ9/AZ$4*100),"")</f>
        <v>23.144104803493452</v>
      </c>
      <c r="BB9" s="19">
        <v>5.3</v>
      </c>
      <c r="BC9" s="4">
        <f t="shared" ref="BC9" si="87">IF(AND((BB9&gt;0),(BB$4&gt;0)),(BB9/BB$4*100),"")</f>
        <v>20.703124999999996</v>
      </c>
      <c r="BD9" s="19">
        <v>6</v>
      </c>
      <c r="BE9" s="4">
        <f t="shared" ref="BE9" si="88">IF(AND((BD9&gt;0),(BD$4&gt;0)),(BD9/BD$4*100),"")</f>
        <v>28.436018957345972</v>
      </c>
      <c r="BF9" s="19">
        <v>5.7</v>
      </c>
      <c r="BG9" s="4">
        <f t="shared" ref="BG9" si="89">IF(AND((BF9&gt;0),(BF$4&gt;0)),(BF9/BF$4*100),"")</f>
        <v>22.178988326848252</v>
      </c>
      <c r="BH9" s="19">
        <v>5.7</v>
      </c>
      <c r="BI9" s="4">
        <f t="shared" ref="BI9" si="90">IF(AND((BH9&gt;0),(BH$4&gt;0)),(BH9/BH$4*100),"")</f>
        <v>24.890829694323145</v>
      </c>
      <c r="BK9" s="57" t="s">
        <v>19</v>
      </c>
      <c r="BL9" s="30">
        <f t="shared" si="16"/>
        <v>29</v>
      </c>
      <c r="BM9" s="31">
        <f t="shared" si="17"/>
        <v>4</v>
      </c>
      <c r="BN9" s="32" t="str">
        <f t="shared" si="18"/>
        <v>–</v>
      </c>
      <c r="BO9" s="33">
        <f t="shared" si="19"/>
        <v>6.9</v>
      </c>
      <c r="BP9" s="34">
        <f t="shared" si="20"/>
        <v>14.869888475836431</v>
      </c>
      <c r="BQ9" s="35" t="str">
        <f t="shared" si="40"/>
        <v>–</v>
      </c>
      <c r="BR9" s="36">
        <f t="shared" si="21"/>
        <v>29.493087557603687</v>
      </c>
      <c r="BS9" s="37">
        <f t="shared" si="22"/>
        <v>5.9034482758620692</v>
      </c>
      <c r="BT9" s="38">
        <f t="shared" si="41"/>
        <v>23.494616097592754</v>
      </c>
      <c r="BU9" s="32">
        <f t="shared" si="23"/>
        <v>0.66250755177404108</v>
      </c>
      <c r="BV9" s="39">
        <f t="shared" si="42"/>
        <v>3.4711921812998052</v>
      </c>
      <c r="BW9" s="32">
        <f t="shared" si="24"/>
        <v>5.9</v>
      </c>
      <c r="BX9" s="35">
        <f t="shared" si="43"/>
        <v>25.65217391304348</v>
      </c>
    </row>
    <row r="10" spans="1:76" ht="12.75" customHeight="1" x14ac:dyDescent="0.2">
      <c r="A10" s="10" t="s">
        <v>18</v>
      </c>
      <c r="B10" s="19">
        <v>21.8</v>
      </c>
      <c r="C10" s="4">
        <f>IF(AND((B10&gt;0),(B$4&gt;0)),(B10/B$4*100),"")</f>
        <v>94.782608695652186</v>
      </c>
      <c r="D10" s="19">
        <v>22.3</v>
      </c>
      <c r="E10" s="4">
        <f>IF(AND((D10&gt;0),(D$4&gt;0)),(D10/D$4*100),"")</f>
        <v>92.916666666666671</v>
      </c>
      <c r="F10" s="19">
        <v>23.3</v>
      </c>
      <c r="G10" s="4">
        <f>IF(AND((F10&gt;0),(F$4&gt;0)),(F10/F$4*100),"")</f>
        <v>97.489539748953973</v>
      </c>
      <c r="H10" s="19">
        <v>22</v>
      </c>
      <c r="I10" s="4">
        <f>IF(AND((H10&gt;0),(H$4&gt;0)),(H10/H$4*100),"")</f>
        <v>90.909090909090921</v>
      </c>
      <c r="J10" s="19">
        <v>31.4</v>
      </c>
      <c r="K10" s="4">
        <f>IF(AND((J10&gt;0),(J$4&gt;0)),(J10/J$4*100),"")</f>
        <v>112.14285714285714</v>
      </c>
      <c r="L10" s="19">
        <v>23.7</v>
      </c>
      <c r="M10" s="4">
        <f>IF(AND((L10&gt;0),(L$4&gt;0)),(L10/L$4*100),"")</f>
        <v>109.21658986175116</v>
      </c>
      <c r="N10" s="19">
        <v>23.7</v>
      </c>
      <c r="O10" s="4">
        <f>IF(AND((N10&gt;0),(N$4&gt;0)),(N10/N$4*100),"")</f>
        <v>92.941176470588232</v>
      </c>
      <c r="P10" s="19">
        <v>26.5</v>
      </c>
      <c r="Q10" s="4">
        <f>IF(AND((P10&gt;0),(P$4&gt;0)),(P10/P$4*100),"")</f>
        <v>109.95850622406638</v>
      </c>
      <c r="R10" s="19">
        <v>30.6</v>
      </c>
      <c r="S10" s="4">
        <f>IF(AND((R10&gt;0),(R$4&gt;0)),(R10/R$4*100),"")</f>
        <v>115.47169811320754</v>
      </c>
      <c r="T10" s="19">
        <v>17.8</v>
      </c>
      <c r="U10" s="4">
        <f>IF(AND((T10&gt;0),(T$4&gt;0)),(T10/T$4*100),"")</f>
        <v>75.744680851063833</v>
      </c>
      <c r="V10" s="19">
        <v>25.4</v>
      </c>
      <c r="W10" s="4">
        <f>IF(AND((V10&gt;0),(V$4&gt;0)),(V10/V$4*100),"")</f>
        <v>100</v>
      </c>
      <c r="X10" s="19">
        <v>12.8</v>
      </c>
      <c r="Y10" s="4">
        <f>IF(AND((X10&gt;0),(X$4&gt;0)),(X10/X$4*100),"")</f>
        <v>44.599303135888505</v>
      </c>
      <c r="Z10" s="19">
        <v>24.7</v>
      </c>
      <c r="AA10" s="4">
        <f>IF(AND((Z10&gt;0),(Z$4&gt;0)),(Z10/Z$4*100),"")</f>
        <v>80.194805194805184</v>
      </c>
      <c r="AB10" s="19">
        <v>22</v>
      </c>
      <c r="AC10" s="4">
        <f>IF(AND((AB10&gt;0),(AB$4&gt;0)),(AB10/AB$4*100),"")</f>
        <v>83.333333333333343</v>
      </c>
      <c r="AD10" s="19">
        <v>18.600000000000001</v>
      </c>
      <c r="AE10" s="4">
        <f t="shared" ref="AE10" si="91">IF(AND((AD10&gt;0),(AD$4&gt;0)),(AD10/AD$4*100),"")</f>
        <v>72.65625</v>
      </c>
      <c r="AF10" s="19">
        <v>16.8</v>
      </c>
      <c r="AG10" s="4">
        <f t="shared" ref="AG10" si="92">IF(AND((AF10&gt;0),(AF$4&gt;0)),(AF10/AF$4*100),"")</f>
        <v>60.431654676258994</v>
      </c>
      <c r="AH10" s="19">
        <v>14.7</v>
      </c>
      <c r="AI10" s="4">
        <f t="shared" ref="AI10" si="93">IF(AND((AH10&gt;0),(AH$4&gt;0)),(AH10/AH$4*100),"")</f>
        <v>51.578947368421048</v>
      </c>
      <c r="AJ10" s="19">
        <v>24</v>
      </c>
      <c r="AK10" s="4">
        <f t="shared" ref="AK10" si="94">IF(AND((AJ10&gt;0),(AJ$4&gt;0)),(AJ10/AJ$4*100),"")</f>
        <v>110.59907834101384</v>
      </c>
      <c r="AL10" s="19">
        <v>21.2</v>
      </c>
      <c r="AM10" s="4">
        <f t="shared" ref="AM10" si="95">IF(AND((AL10&gt;0),(AL$4&gt;0)),(AL10/AL$4*100),"")</f>
        <v>73.6111111111111</v>
      </c>
      <c r="AN10" s="19">
        <v>24.4</v>
      </c>
      <c r="AO10" s="4">
        <f t="shared" ref="AO10" si="96">IF(AND((AN10&gt;0),(AN$4&gt;0)),(AN10/AN$4*100),"")</f>
        <v>102.95358649789029</v>
      </c>
      <c r="AP10" s="19">
        <v>21.3</v>
      </c>
      <c r="AQ10" s="4">
        <f t="shared" ref="AQ10" si="97">IF(AND((AP10&gt;0),(AP$4&gt;0)),(AP10/AP$4*100),"")</f>
        <v>79.182156133829011</v>
      </c>
      <c r="AR10" s="19">
        <v>27</v>
      </c>
      <c r="AS10" s="4">
        <f t="shared" ref="AS10" si="98">IF(AND((AR10&gt;0),(AR$4&gt;0)),(AR10/AR$4*100),"")</f>
        <v>86.261980830670922</v>
      </c>
      <c r="AT10" s="19">
        <v>25.2</v>
      </c>
      <c r="AU10" s="4">
        <f t="shared" ref="AU10" si="99">IF(AND((AT10&gt;0),(AT$4&gt;0)),(AT10/AT$4*100),"")</f>
        <v>99.604743083003939</v>
      </c>
      <c r="AV10" s="19">
        <v>21.4</v>
      </c>
      <c r="AW10" s="4">
        <f t="shared" ref="AW10" si="100">IF(AND((AV10&gt;0),(AV$4&gt;0)),(AV10/AV$4*100),"")</f>
        <v>90.677966101694906</v>
      </c>
      <c r="AX10" s="19">
        <v>23.2</v>
      </c>
      <c r="AY10" s="4">
        <f t="shared" ref="AY10" si="101">IF(AND((AX10&gt;0),(AX$4&gt;0)),(AX10/AX$4*100),"")</f>
        <v>95.867768595041326</v>
      </c>
      <c r="AZ10" s="19">
        <v>23.5</v>
      </c>
      <c r="BA10" s="4">
        <f t="shared" ref="BA10" si="102">IF(AND((AZ10&gt;0),(AZ$4&gt;0)),(AZ10/AZ$4*100),"")</f>
        <v>102.62008733624455</v>
      </c>
      <c r="BB10" s="19">
        <v>26.5</v>
      </c>
      <c r="BC10" s="4">
        <f t="shared" ref="BC10" si="103">IF(AND((BB10&gt;0),(BB$4&gt;0)),(BB10/BB$4*100),"")</f>
        <v>103.515625</v>
      </c>
      <c r="BD10" s="19">
        <v>20.9</v>
      </c>
      <c r="BE10" s="4">
        <f t="shared" ref="BE10" si="104">IF(AND((BD10&gt;0),(BD$4&gt;0)),(BD10/BD$4*100),"")</f>
        <v>99.052132701421797</v>
      </c>
      <c r="BF10" s="19">
        <v>23.1</v>
      </c>
      <c r="BG10" s="4">
        <f t="shared" ref="BG10" si="105">IF(AND((BF10&gt;0),(BF$4&gt;0)),(BF10/BF$4*100),"")</f>
        <v>89.88326848249028</v>
      </c>
      <c r="BH10" s="19">
        <v>21</v>
      </c>
      <c r="BI10" s="4">
        <f t="shared" ref="BI10" si="106">IF(AND((BH10&gt;0),(BH$4&gt;0)),(BH10/BH$4*100),"")</f>
        <v>91.703056768558952</v>
      </c>
      <c r="BK10" s="57" t="s">
        <v>18</v>
      </c>
      <c r="BL10" s="30">
        <f t="shared" si="16"/>
        <v>30</v>
      </c>
      <c r="BM10" s="31">
        <f t="shared" si="17"/>
        <v>12.8</v>
      </c>
      <c r="BN10" s="32" t="str">
        <f t="shared" si="18"/>
        <v>–</v>
      </c>
      <c r="BO10" s="33">
        <f t="shared" si="19"/>
        <v>31.4</v>
      </c>
      <c r="BP10" s="34">
        <f t="shared" si="20"/>
        <v>44.599303135888505</v>
      </c>
      <c r="BQ10" s="35" t="str">
        <f t="shared" si="40"/>
        <v>–</v>
      </c>
      <c r="BR10" s="36">
        <f t="shared" si="21"/>
        <v>115.47169811320754</v>
      </c>
      <c r="BS10" s="37">
        <f t="shared" si="22"/>
        <v>22.693333333333335</v>
      </c>
      <c r="BT10" s="38">
        <f t="shared" si="41"/>
        <v>90.330008979185848</v>
      </c>
      <c r="BU10" s="32">
        <f t="shared" si="23"/>
        <v>3.9940415391044581</v>
      </c>
      <c r="BV10" s="39">
        <f t="shared" si="42"/>
        <v>17.322853879925823</v>
      </c>
      <c r="BW10" s="32">
        <f t="shared" si="24"/>
        <v>21.8</v>
      </c>
      <c r="BX10" s="35">
        <f t="shared" si="43"/>
        <v>94.782608695652186</v>
      </c>
    </row>
    <row r="11" spans="1:76" ht="12.75" customHeight="1" x14ac:dyDescent="0.2">
      <c r="A11" s="10" t="s">
        <v>26</v>
      </c>
      <c r="B11" s="68">
        <f>IF(AND((B10&gt;0),(B3&gt;0)),(B10/B3),"")</f>
        <v>9.2765957446808517E-2</v>
      </c>
      <c r="C11" s="4" t="s">
        <v>3</v>
      </c>
      <c r="D11" s="68">
        <f>IF(AND((D10&gt;0),(D3&gt;0)),(D10/D3),"")</f>
        <v>0.10090497737556561</v>
      </c>
      <c r="E11" s="4" t="s">
        <v>3</v>
      </c>
      <c r="F11" s="68">
        <f>IF(AND((F10&gt;0),(F3&gt;0)),(F10/F3),"")</f>
        <v>9.5102040816326533E-2</v>
      </c>
      <c r="G11" s="4" t="s">
        <v>3</v>
      </c>
      <c r="H11" s="68">
        <f>IF(AND((H10&gt;0),(H3&gt;0)),(H10/H3),"")</f>
        <v>8.943089430894309E-2</v>
      </c>
      <c r="I11" s="4" t="s">
        <v>3</v>
      </c>
      <c r="J11" s="68">
        <f>IF(AND((J10&gt;0),(J3&gt;0)),(J10/J3),"")</f>
        <v>0.11056338028169013</v>
      </c>
      <c r="K11" s="4" t="s">
        <v>3</v>
      </c>
      <c r="L11" s="68">
        <f>IF(AND((L10&gt;0),(L3&gt;0)),(L10/L3),"")</f>
        <v>0.12216494845360824</v>
      </c>
      <c r="M11" s="4" t="s">
        <v>3</v>
      </c>
      <c r="N11" s="68">
        <f>IF(AND((N10&gt;0),(N3&gt;0)),(N10/N3),"")</f>
        <v>9.9999999999999992E-2</v>
      </c>
      <c r="O11" s="4" t="s">
        <v>3</v>
      </c>
      <c r="P11" s="68">
        <f>IF(AND((P10&gt;0),(P3&gt;0)),(P10/P3),"")</f>
        <v>0.10557768924302789</v>
      </c>
      <c r="Q11" s="4" t="s">
        <v>3</v>
      </c>
      <c r="R11" s="68">
        <f>IF(AND((R10&gt;0),(R3&gt;0)),(R10/R3),"")</f>
        <v>0.12142857142857143</v>
      </c>
      <c r="S11" s="4" t="s">
        <v>3</v>
      </c>
      <c r="T11" s="68">
        <f>IF(AND((T10&gt;0),(T3&gt;0)),(T10/T3),"")</f>
        <v>7.9820627802690586E-2</v>
      </c>
      <c r="U11" s="4" t="s">
        <v>3</v>
      </c>
      <c r="V11" s="68">
        <f>IF(AND((V10&gt;0),(V3&gt;0)),(V10/V3),"")</f>
        <v>0.10079365079365078</v>
      </c>
      <c r="W11" s="4" t="s">
        <v>3</v>
      </c>
      <c r="X11" s="68">
        <f>IF(AND((X10&gt;0),(X3&gt;0)),(X10/X3),"")</f>
        <v>4.7058823529411764E-2</v>
      </c>
      <c r="Y11" s="4" t="s">
        <v>3</v>
      </c>
      <c r="Z11" s="68">
        <f>IF(AND((Z10&gt;0),(Z3&gt;0)),(Z10/Z3),"")</f>
        <v>8.2333333333333328E-2</v>
      </c>
      <c r="AA11" s="4" t="s">
        <v>3</v>
      </c>
      <c r="AB11" s="68">
        <f>IF(AND((AB10&gt;0),(AB3&gt;0)),(AB10/AB3),"")</f>
        <v>0.10476190476190476</v>
      </c>
      <c r="AC11" s="4" t="s">
        <v>3</v>
      </c>
      <c r="AD11" s="68">
        <f t="shared" ref="AD11" si="107">IF(AND((AD10&gt;0),(AD3&gt;0)),(AD10/AD3),"")</f>
        <v>7.6229508196721321E-2</v>
      </c>
      <c r="AE11" s="4" t="s">
        <v>3</v>
      </c>
      <c r="AF11" s="68">
        <f t="shared" ref="AF11" si="108">IF(AND((AF10&gt;0),(AF3&gt;0)),(AF10/AF3),"")</f>
        <v>6.4367816091954022E-2</v>
      </c>
      <c r="AG11" s="4" t="s">
        <v>3</v>
      </c>
      <c r="AH11" s="68">
        <f t="shared" ref="AH11" si="109">IF(AND((AH10&gt;0),(AH3&gt;0)),(AH10/AH3),"")</f>
        <v>5.5893536121672999E-2</v>
      </c>
      <c r="AI11" s="4" t="s">
        <v>3</v>
      </c>
      <c r="AJ11" s="68">
        <f t="shared" ref="AJ11" si="110">IF(AND((AJ10&gt;0),(AJ3&gt;0)),(AJ10/AJ3),"")</f>
        <v>0.11320754716981132</v>
      </c>
      <c r="AK11" s="4" t="s">
        <v>3</v>
      </c>
      <c r="AL11" s="68">
        <f t="shared" ref="AL11" si="111">IF(AND((AL10&gt;0),(AL3&gt;0)),(AL10/AL3),"")</f>
        <v>7.5714285714285706E-2</v>
      </c>
      <c r="AM11" s="4" t="s">
        <v>3</v>
      </c>
      <c r="AN11" s="68">
        <f t="shared" ref="AN11" si="112">IF(AND((AN10&gt;0),(AN3&gt;0)),(AN10/AN3),"")</f>
        <v>0.10382978723404254</v>
      </c>
      <c r="AO11" s="4" t="s">
        <v>3</v>
      </c>
      <c r="AP11" s="68">
        <f t="shared" ref="AP11" si="113">IF(AND((AP10&gt;0),(AP3&gt;0)),(AP10/AP3),"")</f>
        <v>8.5542168674698799E-2</v>
      </c>
      <c r="AQ11" s="4" t="s">
        <v>3</v>
      </c>
      <c r="AR11" s="68">
        <f t="shared" ref="AR11" si="114">IF(AND((AR10&gt;0),(AR3&gt;0)),(AR10/AR3),"")</f>
        <v>9.9630996309963096E-2</v>
      </c>
      <c r="AS11" s="4" t="s">
        <v>3</v>
      </c>
      <c r="AT11" s="68">
        <f t="shared" ref="AT11" si="115">IF(AND((AT10&gt;0),(AT3&gt;0)),(AT10/AT3),"")</f>
        <v>9.2647058823529416E-2</v>
      </c>
      <c r="AU11" s="4" t="s">
        <v>3</v>
      </c>
      <c r="AV11" s="68">
        <f t="shared" ref="AV11" si="116">IF(AND((AV10&gt;0),(AV3&gt;0)),(AV10/AV3),"")</f>
        <v>8.9915966386554622E-2</v>
      </c>
      <c r="AW11" s="4" t="s">
        <v>3</v>
      </c>
      <c r="AX11" s="68">
        <f t="shared" ref="AX11" si="117">IF(AND((AX10&gt;0),(AX3&gt;0)),(AX10/AX3),"")</f>
        <v>9.7071129707112971E-2</v>
      </c>
      <c r="AY11" s="4" t="s">
        <v>3</v>
      </c>
      <c r="AZ11" s="68">
        <f t="shared" ref="AZ11" si="118">IF(AND((AZ10&gt;0),(AZ3&gt;0)),(AZ10/AZ3),"")</f>
        <v>0.10398230088495575</v>
      </c>
      <c r="BA11" s="4" t="s">
        <v>3</v>
      </c>
      <c r="BB11" s="68">
        <f t="shared" ref="BB11" si="119">IF(AND((BB10&gt;0),(BB3&gt;0)),(BB10/BB3),"")</f>
        <v>9.3971631205673756E-2</v>
      </c>
      <c r="BC11" s="4" t="s">
        <v>3</v>
      </c>
      <c r="BD11" s="68">
        <f t="shared" ref="BD11" si="120">IF(AND((BD10&gt;0),(BD3&gt;0)),(BD10/BD3),"")</f>
        <v>0.10096618357487921</v>
      </c>
      <c r="BE11" s="4" t="s">
        <v>3</v>
      </c>
      <c r="BF11" s="68">
        <f t="shared" ref="BF11" si="121">IF(AND((BF10&gt;0),(BF3&gt;0)),(BF10/BF3),"")</f>
        <v>9.4285714285714292E-2</v>
      </c>
      <c r="BG11" s="4" t="s">
        <v>3</v>
      </c>
      <c r="BH11" s="68">
        <f t="shared" ref="BH11" si="122">IF(AND((BH10&gt;0),(BH3&gt;0)),(BH10/BH3),"")</f>
        <v>8.8235294117647065E-2</v>
      </c>
      <c r="BI11" s="4" t="s">
        <v>3</v>
      </c>
      <c r="BK11" s="57" t="s">
        <v>26</v>
      </c>
      <c r="BL11" s="30">
        <f t="shared" si="16"/>
        <v>30</v>
      </c>
      <c r="BM11" s="40">
        <f t="shared" si="17"/>
        <v>4.7058823529411764E-2</v>
      </c>
      <c r="BN11" s="22" t="str">
        <f t="shared" si="18"/>
        <v>–</v>
      </c>
      <c r="BO11" s="41">
        <f t="shared" si="19"/>
        <v>0.12216494845360824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9.2939924135825025E-2</v>
      </c>
      <c r="BT11" s="28" t="s">
        <v>3</v>
      </c>
      <c r="BU11" s="43">
        <f t="shared" si="23"/>
        <v>1.7108906235111583E-2</v>
      </c>
      <c r="BV11" s="29" t="s">
        <v>3</v>
      </c>
      <c r="BW11" s="43">
        <f t="shared" si="24"/>
        <v>9.2765957446808517E-2</v>
      </c>
      <c r="BX11" s="25" t="s">
        <v>3</v>
      </c>
    </row>
    <row r="12" spans="1:76" ht="12.75" customHeight="1" x14ac:dyDescent="0.2">
      <c r="A12" s="10" t="s">
        <v>27</v>
      </c>
      <c r="B12" s="68">
        <f>IF(AND((B6&gt;0),(B8&gt;0)),(B6/B8),"")</f>
        <v>0.55421686746987942</v>
      </c>
      <c r="C12" s="4" t="s">
        <v>3</v>
      </c>
      <c r="D12" s="68">
        <f>IF(AND((D6&gt;0),(D8&gt;0)),(D6/D8),"")</f>
        <v>0.59411764705882353</v>
      </c>
      <c r="E12" s="4" t="s">
        <v>3</v>
      </c>
      <c r="F12" s="68">
        <f>IF(AND((F6&gt;0),(F8&gt;0)),(F6/F8),"")</f>
        <v>0.56976744186046513</v>
      </c>
      <c r="G12" s="4" t="s">
        <v>3</v>
      </c>
      <c r="H12" s="68">
        <f>IF(AND((H6&gt;0),(H8&gt;0)),(H6/H8),"")</f>
        <v>0.5482233502538072</v>
      </c>
      <c r="I12" s="4" t="s">
        <v>3</v>
      </c>
      <c r="J12" s="68">
        <f>IF(AND((J6&gt;0),(J8&gt;0)),(J6/J8),"")</f>
        <v>0.71090047393364919</v>
      </c>
      <c r="K12" s="4" t="s">
        <v>3</v>
      </c>
      <c r="L12" s="68">
        <f>IF(AND((L6&gt;0),(L8&gt;0)),(L6/L8),"")</f>
        <v>0.62209302325581395</v>
      </c>
      <c r="M12" s="4" t="s">
        <v>3</v>
      </c>
      <c r="N12" s="68">
        <f>IF(AND((N6&gt;0),(N8&gt;0)),(N6/N8),"")</f>
        <v>0.69047619047619047</v>
      </c>
      <c r="O12" s="4" t="s">
        <v>3</v>
      </c>
      <c r="P12" s="68">
        <f>IF(AND((P6&gt;0),(P8&gt;0)),(P6/P8),"")</f>
        <v>0.61111111111111116</v>
      </c>
      <c r="Q12" s="4" t="s">
        <v>3</v>
      </c>
      <c r="R12" s="68">
        <f>IF(AND((R6&gt;0),(R8&gt;0)),(R6/R8),"")</f>
        <v>0.6875</v>
      </c>
      <c r="S12" s="4" t="s">
        <v>3</v>
      </c>
      <c r="T12" s="68">
        <f>IF(AND((T6&gt;0),(T8&gt;0)),(T6/T8),"")</f>
        <v>0.6404494382022472</v>
      </c>
      <c r="U12" s="4" t="s">
        <v>3</v>
      </c>
      <c r="V12" s="68">
        <f>IF(AND((V6&gt;0),(V8&gt;0)),(V6/V8),"")</f>
        <v>0.79194630872483229</v>
      </c>
      <c r="W12" s="4" t="s">
        <v>3</v>
      </c>
      <c r="X12" s="68">
        <f>IF(AND((X6&gt;0),(X8&gt;0)),(X6/X8),"")</f>
        <v>0.54358974358974355</v>
      </c>
      <c r="Y12" s="4" t="s">
        <v>3</v>
      </c>
      <c r="Z12" s="68">
        <f>IF(AND((Z6&gt;0),(Z8&gt;0)),(Z6/Z8),"")</f>
        <v>0.63131313131313127</v>
      </c>
      <c r="AA12" s="4" t="s">
        <v>3</v>
      </c>
      <c r="AB12" s="68">
        <f>IF(AND((AB6&gt;0),(AB8&gt;0)),(AB6/AB8),"")</f>
        <v>0.6470588235294118</v>
      </c>
      <c r="AC12" s="4" t="s">
        <v>3</v>
      </c>
      <c r="AD12" s="68">
        <f t="shared" ref="AD12" si="123">IF(AND((AD6&gt;0),(AD8&gt;0)),(AD6/AD8),"")</f>
        <v>0.5898876404494382</v>
      </c>
      <c r="AE12" s="4" t="s">
        <v>3</v>
      </c>
      <c r="AF12" s="68">
        <f t="shared" ref="AF12" si="124">IF(AND((AF6&gt;0),(AF8&gt;0)),(AF6/AF8),"")</f>
        <v>0.68639053254437876</v>
      </c>
      <c r="AG12" s="4" t="s">
        <v>3</v>
      </c>
      <c r="AH12" s="68">
        <f t="shared" ref="AH12" si="125">IF(AND((AH6&gt;0),(AH8&gt;0)),(AH6/AH8),"")</f>
        <v>0.76829268292682928</v>
      </c>
      <c r="AI12" s="4" t="s">
        <v>3</v>
      </c>
      <c r="AJ12" s="68" t="str">
        <f t="shared" ref="AJ12" si="126">IF(AND((AJ6&gt;0),(AJ8&gt;0)),(AJ6/AJ8),"")</f>
        <v/>
      </c>
      <c r="AK12" s="4" t="s">
        <v>3</v>
      </c>
      <c r="AL12" s="68">
        <f t="shared" ref="AL12" si="127">IF(AND((AL6&gt;0),(AL8&gt;0)),(AL6/AL8),"")</f>
        <v>0.72514619883040932</v>
      </c>
      <c r="AM12" s="4" t="s">
        <v>3</v>
      </c>
      <c r="AN12" s="68">
        <f t="shared" ref="AN12" si="128">IF(AND((AN6&gt;0),(AN8&gt;0)),(AN6/AN8),"")</f>
        <v>0.59731543624161076</v>
      </c>
      <c r="AO12" s="4" t="s">
        <v>3</v>
      </c>
      <c r="AP12" s="68">
        <f t="shared" ref="AP12" si="129">IF(AND((AP6&gt;0),(AP8&gt;0)),(AP6/AP8),"")</f>
        <v>0.56050955414012749</v>
      </c>
      <c r="AQ12" s="4" t="s">
        <v>3</v>
      </c>
      <c r="AR12" s="68">
        <f t="shared" ref="AR12" si="130">IF(AND((AR6&gt;0),(AR8&gt;0)),(AR6/AR8),"")</f>
        <v>0.66666666666666674</v>
      </c>
      <c r="AS12" s="4" t="s">
        <v>3</v>
      </c>
      <c r="AT12" s="68">
        <f t="shared" ref="AT12" si="131">IF(AND((AT6&gt;0),(AT8&gt;0)),(AT6/AT8),"")</f>
        <v>0.81212121212121213</v>
      </c>
      <c r="AU12" s="4" t="s">
        <v>3</v>
      </c>
      <c r="AV12" s="68">
        <f t="shared" ref="AV12" si="132">IF(AND((AV6&gt;0),(AV8&gt;0)),(AV6/AV8),"")</f>
        <v>0.60135135135135132</v>
      </c>
      <c r="AW12" s="4" t="s">
        <v>3</v>
      </c>
      <c r="AX12" s="68">
        <f t="shared" ref="AX12" si="133">IF(AND((AX6&gt;0),(AX8&gt;0)),(AX6/AX8),"")</f>
        <v>0.6706586826347305</v>
      </c>
      <c r="AY12" s="4" t="s">
        <v>3</v>
      </c>
      <c r="AZ12" s="68">
        <f t="shared" ref="AZ12" si="134">IF(AND((AZ6&gt;0),(AZ8&gt;0)),(AZ6/AZ8),"")</f>
        <v>0.67763157894736847</v>
      </c>
      <c r="BA12" s="4" t="s">
        <v>3</v>
      </c>
      <c r="BB12" s="68">
        <f t="shared" ref="BB12" si="135">IF(AND((BB6&gt;0),(BB8&gt;0)),(BB6/BB8),"")</f>
        <v>0.5</v>
      </c>
      <c r="BC12" s="4" t="s">
        <v>3</v>
      </c>
      <c r="BD12" s="68">
        <f t="shared" ref="BD12" si="136">IF(AND((BD6&gt;0),(BD8&gt;0)),(BD6/BD8),"")</f>
        <v>0.63030303030303036</v>
      </c>
      <c r="BE12" s="4" t="s">
        <v>3</v>
      </c>
      <c r="BF12" s="68">
        <f t="shared" ref="BF12" si="137">IF(AND((BF6&gt;0),(BF8&gt;0)),(BF6/BF8),"")</f>
        <v>0.69696969696969691</v>
      </c>
      <c r="BG12" s="4" t="s">
        <v>3</v>
      </c>
      <c r="BH12" s="68">
        <f t="shared" ref="BH12" si="138">IF(AND((BH6&gt;0),(BH8&gt;0)),(BH6/BH8),"")</f>
        <v>0.76774193548387104</v>
      </c>
      <c r="BI12" s="4" t="s">
        <v>3</v>
      </c>
      <c r="BK12" s="57" t="s">
        <v>27</v>
      </c>
      <c r="BL12" s="30">
        <f t="shared" si="16"/>
        <v>29</v>
      </c>
      <c r="BM12" s="40">
        <f t="shared" si="17"/>
        <v>0.5</v>
      </c>
      <c r="BN12" s="22" t="str">
        <f t="shared" si="18"/>
        <v>–</v>
      </c>
      <c r="BO12" s="41">
        <f t="shared" si="19"/>
        <v>0.79194630872483229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0.64806033622033876</v>
      </c>
      <c r="BT12" s="28" t="s">
        <v>3</v>
      </c>
      <c r="BU12" s="43">
        <f t="shared" si="23"/>
        <v>7.8918321624280044E-2</v>
      </c>
      <c r="BV12" s="29" t="s">
        <v>3</v>
      </c>
      <c r="BW12" s="43">
        <f t="shared" si="24"/>
        <v>0.55421686746987942</v>
      </c>
      <c r="BX12" s="25" t="s">
        <v>3</v>
      </c>
    </row>
    <row r="13" spans="1:76" ht="12.75" customHeight="1" x14ac:dyDescent="0.2">
      <c r="A13" s="15" t="s">
        <v>20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20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2.75" customHeight="1" x14ac:dyDescent="0.2">
      <c r="A14" s="10" t="s">
        <v>51</v>
      </c>
      <c r="B14" s="19">
        <v>59.1</v>
      </c>
      <c r="C14" s="4">
        <f t="shared" ref="C14:C15" si="139">IF(AND((B14&gt;0),(B$4&gt;0)),(B14/B$4*100),"")</f>
        <v>256.95652173913044</v>
      </c>
      <c r="D14" s="19">
        <v>69.3</v>
      </c>
      <c r="E14" s="4">
        <f t="shared" ref="E14:E15" si="140">IF(AND((D14&gt;0),(D$4&gt;0)),(D14/D$4*100),"")</f>
        <v>288.75</v>
      </c>
      <c r="F14" s="19">
        <v>58.8</v>
      </c>
      <c r="G14" s="4">
        <f t="shared" ref="G14:G15" si="141">IF(AND((F14&gt;0),(F$4&gt;0)),(F14/F$4*100),"")</f>
        <v>246.02510460251045</v>
      </c>
      <c r="H14" s="19">
        <v>59.6</v>
      </c>
      <c r="I14" s="4">
        <f t="shared" ref="I14:I15" si="142">IF(AND((H14&gt;0),(H$4&gt;0)),(H14/H$4*100),"")</f>
        <v>246.28099173553721</v>
      </c>
      <c r="J14" s="19">
        <v>50.3</v>
      </c>
      <c r="K14" s="4">
        <f t="shared" ref="K14:K15" si="143">IF(AND((J14&gt;0),(J$4&gt;0)),(J14/J$4*100),"")</f>
        <v>179.64285714285714</v>
      </c>
      <c r="L14" s="19"/>
      <c r="M14" s="4" t="str">
        <f t="shared" ref="M14:M15" si="144">IF(AND((L14&gt;0),(L$4&gt;0)),(L14/L$4*100),"")</f>
        <v/>
      </c>
      <c r="N14" s="19">
        <v>59.2</v>
      </c>
      <c r="O14" s="4">
        <f t="shared" ref="O14:O15" si="145">IF(AND((N14&gt;0),(N$4&gt;0)),(N14/N$4*100),"")</f>
        <v>232.15686274509807</v>
      </c>
      <c r="P14" s="19">
        <v>59.4</v>
      </c>
      <c r="Q14" s="4">
        <f t="shared" ref="Q14:Q15" si="146">IF(AND((P14&gt;0),(P$4&gt;0)),(P14/P$4*100),"")</f>
        <v>246.47302904564313</v>
      </c>
      <c r="R14" s="19">
        <v>70.099999999999994</v>
      </c>
      <c r="S14" s="4">
        <f t="shared" ref="S14:S15" si="147">IF(AND((R14&gt;0),(R$4&gt;0)),(R14/R$4*100),"")</f>
        <v>264.52830188679241</v>
      </c>
      <c r="T14" s="19">
        <v>68.599999999999994</v>
      </c>
      <c r="U14" s="4">
        <f t="shared" ref="U14:U15" si="148">IF(AND((T14&gt;0),(T$4&gt;0)),(T14/T$4*100),"")</f>
        <v>291.91489361702122</v>
      </c>
      <c r="V14" s="19">
        <v>72.8</v>
      </c>
      <c r="W14" s="4">
        <f t="shared" ref="W14:W15" si="149">IF(AND((V14&gt;0),(V$4&gt;0)),(V14/V$4*100),"")</f>
        <v>286.61417322834649</v>
      </c>
      <c r="X14" s="19">
        <v>77.8</v>
      </c>
      <c r="Y14" s="4">
        <f t="shared" ref="Y14:Y15" si="150">IF(AND((X14&gt;0),(X$4&gt;0)),(X14/X$4*100),"")</f>
        <v>271.08013937282232</v>
      </c>
      <c r="Z14" s="19">
        <v>48.9</v>
      </c>
      <c r="AA14" s="4">
        <f t="shared" ref="AA14:AA15" si="151">IF(AND((Z14&gt;0),(Z$4&gt;0)),(Z14/Z$4*100),"")</f>
        <v>158.76623376623377</v>
      </c>
      <c r="AB14" s="19">
        <v>58.9</v>
      </c>
      <c r="AC14" s="4">
        <f t="shared" ref="AC14:AC15" si="152">IF(AND((AB14&gt;0),(AB$4&gt;0)),(AB14/AB$4*100),"")</f>
        <v>223.10606060606059</v>
      </c>
      <c r="AD14" s="19">
        <v>65.2</v>
      </c>
      <c r="AE14" s="4">
        <f t="shared" ref="AE14:AE15" si="153">IF(AND((AD14&gt;0),(AD$4&gt;0)),(AD14/AD$4*100),"")</f>
        <v>254.6875</v>
      </c>
      <c r="AF14" s="19">
        <v>63.4</v>
      </c>
      <c r="AG14" s="4">
        <f t="shared" ref="AG14:AG15" si="154">IF(AND((AF14&gt;0),(AF$4&gt;0)),(AF14/AF$4*100),"")</f>
        <v>228.05755395683454</v>
      </c>
      <c r="AH14" s="19">
        <v>67.099999999999994</v>
      </c>
      <c r="AI14" s="4">
        <f t="shared" ref="AI14:AI15" si="155">IF(AND((AH14&gt;0),(AH$4&gt;0)),(AH14/AH$4*100),"")</f>
        <v>235.43859649122805</v>
      </c>
      <c r="AJ14" s="19">
        <v>53.1</v>
      </c>
      <c r="AK14" s="4">
        <f t="shared" ref="AK14:AK15" si="156">IF(AND((AJ14&gt;0),(AJ$4&gt;0)),(AJ14/AJ$4*100),"")</f>
        <v>244.7004608294931</v>
      </c>
      <c r="AL14" s="19">
        <v>50.5</v>
      </c>
      <c r="AM14" s="4">
        <f t="shared" ref="AM14:AM15" si="157">IF(AND((AL14&gt;0),(AL$4&gt;0)),(AL14/AL$4*100),"")</f>
        <v>175.3472222222222</v>
      </c>
      <c r="AN14" s="19">
        <v>68.099999999999994</v>
      </c>
      <c r="AO14" s="4">
        <f t="shared" ref="AO14:AO15" si="158">IF(AND((AN14&gt;0),(AN$4&gt;0)),(AN14/AN$4*100),"")</f>
        <v>287.34177215189874</v>
      </c>
      <c r="AP14" s="19">
        <v>48.7</v>
      </c>
      <c r="AQ14" s="4">
        <f t="shared" ref="AQ14:AQ15" si="159">IF(AND((AP14&gt;0),(AP$4&gt;0)),(AP14/AP$4*100),"")</f>
        <v>181.04089219330857</v>
      </c>
      <c r="AR14" s="19">
        <v>72.599999999999994</v>
      </c>
      <c r="AS14" s="4">
        <f t="shared" ref="AS14:AS15" si="160">IF(AND((AR14&gt;0),(AR$4&gt;0)),(AR14/AR$4*100),"")</f>
        <v>231.94888178913735</v>
      </c>
      <c r="AT14" s="19">
        <v>70.400000000000006</v>
      </c>
      <c r="AU14" s="4">
        <f t="shared" ref="AU14:AU15" si="161">IF(AND((AT14&gt;0),(AT$4&gt;0)),(AT14/AT$4*100),"")</f>
        <v>278.26086956521743</v>
      </c>
      <c r="AV14" s="19">
        <v>62.3</v>
      </c>
      <c r="AW14" s="4">
        <f t="shared" ref="AW14:AW15" si="162">IF(AND((AV14&gt;0),(AV$4&gt;0)),(AV14/AV$4*100),"")</f>
        <v>263.9830508474576</v>
      </c>
      <c r="AX14" s="19">
        <v>42.9</v>
      </c>
      <c r="AY14" s="4">
        <f t="shared" ref="AY14:AY15" si="163">IF(AND((AX14&gt;0),(AX$4&gt;0)),(AX14/AX$4*100),"")</f>
        <v>177.27272727272728</v>
      </c>
      <c r="AZ14" s="19"/>
      <c r="BA14" s="4" t="str">
        <f t="shared" ref="BA14:BA15" si="164">IF(AND((AZ14&gt;0),(AZ$4&gt;0)),(AZ14/AZ$4*100),"")</f>
        <v/>
      </c>
      <c r="BB14" s="19">
        <v>68.2</v>
      </c>
      <c r="BC14" s="4">
        <f t="shared" ref="BC14:BC15" si="165">IF(AND((BB14&gt;0),(BB$4&gt;0)),(BB14/BB$4*100),"")</f>
        <v>266.40625</v>
      </c>
      <c r="BD14" s="19">
        <v>70.099999999999994</v>
      </c>
      <c r="BE14" s="4">
        <f t="shared" ref="BE14:BE15" si="166">IF(AND((BD14&gt;0),(BD$4&gt;0)),(BD14/BD$4*100),"")</f>
        <v>332.22748815165869</v>
      </c>
      <c r="BF14" s="19">
        <v>40.299999999999997</v>
      </c>
      <c r="BG14" s="4">
        <f t="shared" ref="BG14:BG15" si="167">IF(AND((BF14&gt;0),(BF$4&gt;0)),(BF14/BF$4*100),"")</f>
        <v>156.80933852140078</v>
      </c>
      <c r="BH14" s="19">
        <v>44.1</v>
      </c>
      <c r="BI14" s="4">
        <f t="shared" ref="BI14:BI15" si="168">IF(AND((BH14&gt;0),(BH$4&gt;0)),(BH14/BH$4*100),"")</f>
        <v>192.57641921397382</v>
      </c>
      <c r="BK14" s="57" t="s">
        <v>25</v>
      </c>
      <c r="BL14" s="30">
        <f t="shared" si="16"/>
        <v>28</v>
      </c>
      <c r="BM14" s="31">
        <f t="shared" si="17"/>
        <v>40.299999999999997</v>
      </c>
      <c r="BN14" s="32" t="str">
        <f t="shared" si="18"/>
        <v>–</v>
      </c>
      <c r="BO14" s="33">
        <f t="shared" si="19"/>
        <v>77.8</v>
      </c>
      <c r="BP14" s="34">
        <f t="shared" si="20"/>
        <v>156.80933852140078</v>
      </c>
      <c r="BQ14" s="35" t="str">
        <f t="shared" si="40"/>
        <v>–</v>
      </c>
      <c r="BR14" s="36">
        <f t="shared" si="21"/>
        <v>332.22748815165869</v>
      </c>
      <c r="BS14" s="37">
        <f t="shared" si="22"/>
        <v>60.707142857142848</v>
      </c>
      <c r="BT14" s="38">
        <f t="shared" si="41"/>
        <v>239.22836402480752</v>
      </c>
      <c r="BU14" s="32">
        <f t="shared" si="23"/>
        <v>10.084822794360386</v>
      </c>
      <c r="BV14" s="39">
        <f t="shared" si="42"/>
        <v>44.927796957477959</v>
      </c>
      <c r="BW14" s="32">
        <f t="shared" si="24"/>
        <v>59.1</v>
      </c>
      <c r="BX14" s="35">
        <f t="shared" si="43"/>
        <v>256.95652173913044</v>
      </c>
    </row>
    <row r="15" spans="1:76" ht="12.75" customHeight="1" x14ac:dyDescent="0.2">
      <c r="A15" s="10" t="s">
        <v>5</v>
      </c>
      <c r="B15" s="19">
        <v>4</v>
      </c>
      <c r="C15" s="4">
        <f t="shared" si="139"/>
        <v>17.391304347826086</v>
      </c>
      <c r="D15" s="19"/>
      <c r="E15" s="4" t="str">
        <f t="shared" si="140"/>
        <v/>
      </c>
      <c r="F15" s="19">
        <v>4</v>
      </c>
      <c r="G15" s="4">
        <f t="shared" si="141"/>
        <v>16.73640167364017</v>
      </c>
      <c r="H15" s="19">
        <v>3.8</v>
      </c>
      <c r="I15" s="4">
        <f t="shared" si="142"/>
        <v>15.702479338842975</v>
      </c>
      <c r="J15" s="19">
        <v>3.8</v>
      </c>
      <c r="K15" s="4">
        <f t="shared" si="143"/>
        <v>13.571428571428571</v>
      </c>
      <c r="L15" s="19"/>
      <c r="M15" s="4" t="str">
        <f t="shared" si="144"/>
        <v/>
      </c>
      <c r="N15" s="19">
        <v>3.7</v>
      </c>
      <c r="O15" s="4">
        <f t="shared" si="145"/>
        <v>14.509803921568629</v>
      </c>
      <c r="P15" s="19">
        <v>3.6</v>
      </c>
      <c r="Q15" s="4">
        <f t="shared" si="146"/>
        <v>14.937759336099585</v>
      </c>
      <c r="R15" s="19">
        <v>5.3</v>
      </c>
      <c r="S15" s="4">
        <f t="shared" si="147"/>
        <v>20</v>
      </c>
      <c r="T15" s="19">
        <v>4.0999999999999996</v>
      </c>
      <c r="U15" s="4">
        <f t="shared" si="148"/>
        <v>17.446808510638295</v>
      </c>
      <c r="V15" s="19"/>
      <c r="W15" s="4" t="str">
        <f t="shared" si="149"/>
        <v/>
      </c>
      <c r="X15" s="19">
        <v>5.3</v>
      </c>
      <c r="Y15" s="4">
        <f t="shared" si="150"/>
        <v>18.466898954703833</v>
      </c>
      <c r="Z15" s="19">
        <v>4.5999999999999996</v>
      </c>
      <c r="AA15" s="4">
        <f t="shared" si="151"/>
        <v>14.935064935064934</v>
      </c>
      <c r="AB15" s="19"/>
      <c r="AC15" s="4" t="str">
        <f t="shared" si="152"/>
        <v/>
      </c>
      <c r="AD15" s="19"/>
      <c r="AE15" s="4" t="str">
        <f t="shared" si="153"/>
        <v/>
      </c>
      <c r="AF15" s="19">
        <v>3.7</v>
      </c>
      <c r="AG15" s="4">
        <f t="shared" si="154"/>
        <v>13.309352517985612</v>
      </c>
      <c r="AH15" s="19">
        <v>5.0999999999999996</v>
      </c>
      <c r="AI15" s="4">
        <f t="shared" si="155"/>
        <v>17.894736842105264</v>
      </c>
      <c r="AJ15" s="19">
        <v>4</v>
      </c>
      <c r="AK15" s="4">
        <f t="shared" si="156"/>
        <v>18.433179723502306</v>
      </c>
      <c r="AL15" s="19">
        <v>5</v>
      </c>
      <c r="AM15" s="4">
        <f t="shared" si="157"/>
        <v>17.361111111111111</v>
      </c>
      <c r="AN15" s="19">
        <v>3.9</v>
      </c>
      <c r="AO15" s="4">
        <f t="shared" si="158"/>
        <v>16.455696202531644</v>
      </c>
      <c r="AP15" s="19">
        <v>4.4000000000000004</v>
      </c>
      <c r="AQ15" s="4">
        <f t="shared" si="159"/>
        <v>16.356877323420075</v>
      </c>
      <c r="AR15" s="19">
        <v>4.9000000000000004</v>
      </c>
      <c r="AS15" s="4">
        <f t="shared" si="160"/>
        <v>15.654952076677317</v>
      </c>
      <c r="AT15" s="19">
        <v>4.2</v>
      </c>
      <c r="AU15" s="4">
        <f t="shared" si="161"/>
        <v>16.600790513833992</v>
      </c>
      <c r="AV15" s="19">
        <v>4</v>
      </c>
      <c r="AW15" s="4">
        <f t="shared" si="162"/>
        <v>16.949152542372879</v>
      </c>
      <c r="AX15" s="19">
        <v>4.2</v>
      </c>
      <c r="AY15" s="4">
        <f t="shared" si="163"/>
        <v>17.355371900826448</v>
      </c>
      <c r="AZ15" s="19">
        <v>3.4</v>
      </c>
      <c r="BA15" s="4">
        <f t="shared" si="164"/>
        <v>14.847161572052403</v>
      </c>
      <c r="BB15" s="19"/>
      <c r="BC15" s="4" t="str">
        <f t="shared" si="165"/>
        <v/>
      </c>
      <c r="BD15" s="19">
        <v>3.3</v>
      </c>
      <c r="BE15" s="4">
        <f t="shared" si="166"/>
        <v>15.639810426540283</v>
      </c>
      <c r="BF15" s="19">
        <v>4.2</v>
      </c>
      <c r="BG15" s="4">
        <f t="shared" si="167"/>
        <v>16.342412451361866</v>
      </c>
      <c r="BH15" s="19">
        <v>3.7</v>
      </c>
      <c r="BI15" s="4">
        <f t="shared" si="168"/>
        <v>16.157205240174672</v>
      </c>
      <c r="BK15" s="57" t="s">
        <v>5</v>
      </c>
      <c r="BL15" s="30">
        <f t="shared" si="16"/>
        <v>24</v>
      </c>
      <c r="BM15" s="31">
        <f t="shared" si="17"/>
        <v>3.3</v>
      </c>
      <c r="BN15" s="32" t="str">
        <f t="shared" si="18"/>
        <v>–</v>
      </c>
      <c r="BO15" s="33">
        <f t="shared" si="19"/>
        <v>5.3</v>
      </c>
      <c r="BP15" s="34">
        <f t="shared" si="20"/>
        <v>13.309352517985612</v>
      </c>
      <c r="BQ15" s="35" t="str">
        <f t="shared" si="40"/>
        <v>–</v>
      </c>
      <c r="BR15" s="36">
        <f t="shared" si="21"/>
        <v>20</v>
      </c>
      <c r="BS15" s="37">
        <f t="shared" si="22"/>
        <v>4.1750000000000016</v>
      </c>
      <c r="BT15" s="38">
        <f t="shared" si="41"/>
        <v>16.377323334762874</v>
      </c>
      <c r="BU15" s="32">
        <f t="shared" si="23"/>
        <v>0.57804016710138229</v>
      </c>
      <c r="BV15" s="39">
        <f t="shared" si="42"/>
        <v>1.5806685102101505</v>
      </c>
      <c r="BW15" s="32">
        <f t="shared" si="24"/>
        <v>4</v>
      </c>
      <c r="BX15" s="35">
        <f t="shared" si="43"/>
        <v>17.391304347826086</v>
      </c>
    </row>
    <row r="16" spans="1:76" ht="12.75" customHeight="1" x14ac:dyDescent="0.2">
      <c r="A16" s="15" t="s">
        <v>10</v>
      </c>
      <c r="B16" s="17"/>
      <c r="C16" s="3"/>
      <c r="D16" s="17"/>
      <c r="E16" s="3"/>
      <c r="F16" s="17"/>
      <c r="G16" s="3"/>
      <c r="H16" s="17"/>
      <c r="I16" s="3"/>
      <c r="J16" s="17"/>
      <c r="K16" s="3"/>
      <c r="L16" s="17"/>
      <c r="M16" s="3"/>
      <c r="N16" s="17"/>
      <c r="O16" s="3"/>
      <c r="P16" s="17"/>
      <c r="Q16" s="3"/>
      <c r="R16" s="17"/>
      <c r="S16" s="3"/>
      <c r="T16" s="17"/>
      <c r="U16" s="3"/>
      <c r="V16" s="17"/>
      <c r="W16" s="3"/>
      <c r="X16" s="17"/>
      <c r="Y16" s="3"/>
      <c r="Z16" s="17"/>
      <c r="AA16" s="3"/>
      <c r="AB16" s="17"/>
      <c r="AC16" s="3"/>
      <c r="AD16" s="17"/>
      <c r="AE16" s="3"/>
      <c r="AF16" s="17"/>
      <c r="AG16" s="3"/>
      <c r="AH16" s="17"/>
      <c r="AI16" s="3"/>
      <c r="AJ16" s="17"/>
      <c r="AK16" s="3"/>
      <c r="AL16" s="17"/>
      <c r="AM16" s="3"/>
      <c r="AN16" s="17"/>
      <c r="AO16" s="3"/>
      <c r="AP16" s="17"/>
      <c r="AQ16" s="3"/>
      <c r="AR16" s="17"/>
      <c r="AS16" s="3"/>
      <c r="AT16" s="17"/>
      <c r="AU16" s="3"/>
      <c r="AV16" s="17"/>
      <c r="AW16" s="3"/>
      <c r="AX16" s="17"/>
      <c r="AY16" s="3"/>
      <c r="AZ16" s="17"/>
      <c r="BA16" s="3"/>
      <c r="BB16" s="17"/>
      <c r="BC16" s="3"/>
      <c r="BD16" s="17"/>
      <c r="BE16" s="3"/>
      <c r="BF16" s="17"/>
      <c r="BG16" s="3"/>
      <c r="BH16" s="17"/>
      <c r="BI16" s="3"/>
      <c r="BK16" s="56" t="s">
        <v>10</v>
      </c>
      <c r="BL16" s="30">
        <f t="shared" si="16"/>
        <v>0</v>
      </c>
      <c r="BM16" s="31"/>
      <c r="BN16" s="32"/>
      <c r="BO16" s="33"/>
      <c r="BP16" s="34"/>
      <c r="BQ16" s="35"/>
      <c r="BR16" s="36"/>
      <c r="BS16" s="37"/>
      <c r="BT16" s="38"/>
      <c r="BU16" s="32"/>
      <c r="BV16" s="39"/>
      <c r="BW16" s="32"/>
      <c r="BX16" s="35"/>
    </row>
    <row r="17" spans="1:76" ht="12.75" customHeight="1" x14ac:dyDescent="0.2">
      <c r="A17" s="10" t="s">
        <v>22</v>
      </c>
      <c r="B17" s="19">
        <v>11.6</v>
      </c>
      <c r="C17" s="4">
        <f>IF(AND((B17&gt;0),(B$4&gt;0)),(B17/B$4*100),"")</f>
        <v>50.434782608695649</v>
      </c>
      <c r="D17" s="19">
        <v>10.9</v>
      </c>
      <c r="E17" s="4">
        <f>IF(AND((D17&gt;0),(D$4&gt;0)),(D17/D$4*100),"")</f>
        <v>45.416666666666664</v>
      </c>
      <c r="F17" s="19">
        <v>13.3</v>
      </c>
      <c r="G17" s="4">
        <f>IF(AND((F17&gt;0),(F$4&gt;0)),(F17/F$4*100),"")</f>
        <v>55.64853556485356</v>
      </c>
      <c r="H17" s="19"/>
      <c r="I17" s="4" t="str">
        <f>IF(AND((H17&gt;0),(H$4&gt;0)),(H17/H$4*100),"")</f>
        <v/>
      </c>
      <c r="J17" s="19">
        <v>13.3</v>
      </c>
      <c r="K17" s="4">
        <f>IF(AND((J17&gt;0),(J$4&gt;0)),(J17/J$4*100),"")</f>
        <v>47.5</v>
      </c>
      <c r="L17" s="19">
        <v>12.5</v>
      </c>
      <c r="M17" s="4">
        <f>IF(AND((L17&gt;0),(L$4&gt;0)),(L17/L$4*100),"")</f>
        <v>57.603686635944705</v>
      </c>
      <c r="N17" s="19">
        <v>12.5</v>
      </c>
      <c r="O17" s="4">
        <f>IF(AND((N17&gt;0),(N$4&gt;0)),(N17/N$4*100),"")</f>
        <v>49.019607843137251</v>
      </c>
      <c r="P17" s="19">
        <v>12.9</v>
      </c>
      <c r="Q17" s="4">
        <f>IF(AND((P17&gt;0),(P$4&gt;0)),(P17/P$4*100),"")</f>
        <v>53.526970954356848</v>
      </c>
      <c r="R17" s="19">
        <v>12.8</v>
      </c>
      <c r="S17" s="4">
        <f>IF(AND((R17&gt;0),(R$4&gt;0)),(R17/R$4*100),"")</f>
        <v>48.301886792452834</v>
      </c>
      <c r="T17" s="19">
        <v>11.9</v>
      </c>
      <c r="U17" s="4">
        <f>IF(AND((T17&gt;0),(T$4&gt;0)),(T17/T$4*100),"")</f>
        <v>50.638297872340431</v>
      </c>
      <c r="V17" s="19">
        <v>13.3</v>
      </c>
      <c r="W17" s="4">
        <f>IF(AND((V17&gt;0),(V$4&gt;0)),(V17/V$4*100),"")</f>
        <v>52.362204724409459</v>
      </c>
      <c r="X17" s="19"/>
      <c r="Y17" s="4" t="str">
        <f>IF(AND((X17&gt;0),(X$4&gt;0)),(X17/X$4*100),"")</f>
        <v/>
      </c>
      <c r="Z17" s="19">
        <v>13.5</v>
      </c>
      <c r="AA17" s="4">
        <f>IF(AND((Z17&gt;0),(Z$4&gt;0)),(Z17/Z$4*100),"")</f>
        <v>43.831168831168831</v>
      </c>
      <c r="AB17" s="19">
        <v>13.1</v>
      </c>
      <c r="AC17" s="4">
        <f>IF(AND((AB17&gt;0),(AB$4&gt;0)),(AB17/AB$4*100),"")</f>
        <v>49.621212121212125</v>
      </c>
      <c r="AD17" s="19">
        <v>13.1</v>
      </c>
      <c r="AE17" s="4">
        <f t="shared" ref="AE17" si="169">IF(AND((AD17&gt;0),(AD$4&gt;0)),(AD17/AD$4*100),"")</f>
        <v>51.171875</v>
      </c>
      <c r="AF17" s="19">
        <v>12.8</v>
      </c>
      <c r="AG17" s="4">
        <f t="shared" ref="AG17" si="170">IF(AND((AF17&gt;0),(AF$4&gt;0)),(AF17/AF$4*100),"")</f>
        <v>46.043165467625904</v>
      </c>
      <c r="AH17" s="19"/>
      <c r="AI17" s="4" t="str">
        <f t="shared" ref="AI17" si="171">IF(AND((AH17&gt;0),(AH$4&gt;0)),(AH17/AH$4*100),"")</f>
        <v/>
      </c>
      <c r="AJ17" s="19">
        <v>11.6</v>
      </c>
      <c r="AK17" s="4">
        <f t="shared" ref="AK17" si="172">IF(AND((AJ17&gt;0),(AJ$4&gt;0)),(AJ17/AJ$4*100),"")</f>
        <v>53.456221198156683</v>
      </c>
      <c r="AL17" s="19">
        <v>13.9</v>
      </c>
      <c r="AM17" s="4">
        <f t="shared" ref="AM17" si="173">IF(AND((AL17&gt;0),(AL$4&gt;0)),(AL17/AL$4*100),"")</f>
        <v>48.263888888888893</v>
      </c>
      <c r="AN17" s="19">
        <v>12.4</v>
      </c>
      <c r="AO17" s="4">
        <f t="shared" ref="AO17" si="174">IF(AND((AN17&gt;0),(AN$4&gt;0)),(AN17/AN$4*100),"")</f>
        <v>52.320675105485236</v>
      </c>
      <c r="AP17" s="19">
        <v>11.6</v>
      </c>
      <c r="AQ17" s="4">
        <f t="shared" ref="AQ17" si="175">IF(AND((AP17&gt;0),(AP$4&gt;0)),(AP17/AP$4*100),"")</f>
        <v>43.122676579925653</v>
      </c>
      <c r="AR17" s="19">
        <v>13.6</v>
      </c>
      <c r="AS17" s="4">
        <f t="shared" ref="AS17" si="176">IF(AND((AR17&gt;0),(AR$4&gt;0)),(AR17/AR$4*100),"")</f>
        <v>43.450479233226837</v>
      </c>
      <c r="AT17" s="19">
        <v>13.6</v>
      </c>
      <c r="AU17" s="4">
        <f t="shared" ref="AU17" si="177">IF(AND((AT17&gt;0),(AT$4&gt;0)),(AT17/AT$4*100),"")</f>
        <v>53.754940711462453</v>
      </c>
      <c r="AV17" s="19">
        <v>11.3</v>
      </c>
      <c r="AW17" s="4">
        <f t="shared" ref="AW17" si="178">IF(AND((AV17&gt;0),(AV$4&gt;0)),(AV17/AV$4*100),"")</f>
        <v>47.881355932203391</v>
      </c>
      <c r="AX17" s="19">
        <v>11</v>
      </c>
      <c r="AY17" s="4">
        <f t="shared" ref="AY17" si="179">IF(AND((AX17&gt;0),(AX$4&gt;0)),(AX17/AX$4*100),"")</f>
        <v>45.45454545454546</v>
      </c>
      <c r="AZ17" s="19">
        <v>11.2</v>
      </c>
      <c r="BA17" s="4">
        <f t="shared" ref="BA17" si="180">IF(AND((AZ17&gt;0),(AZ$4&gt;0)),(AZ17/AZ$4*100),"")</f>
        <v>48.908296943231441</v>
      </c>
      <c r="BB17" s="19">
        <v>11.8</v>
      </c>
      <c r="BC17" s="4">
        <f t="shared" ref="BC17" si="181">IF(AND((BB17&gt;0),(BB$4&gt;0)),(BB17/BB$4*100),"")</f>
        <v>46.09375</v>
      </c>
      <c r="BD17" s="19">
        <v>10.7</v>
      </c>
      <c r="BE17" s="4">
        <f t="shared" ref="BE17" si="182">IF(AND((BD17&gt;0),(BD$4&gt;0)),(BD17/BD$4*100),"")</f>
        <v>50.710900473933641</v>
      </c>
      <c r="BF17" s="19">
        <v>11.5</v>
      </c>
      <c r="BG17" s="4">
        <f t="shared" ref="BG17" si="183">IF(AND((BF17&gt;0),(BF$4&gt;0)),(BF17/BF$4*100),"")</f>
        <v>44.747081712062261</v>
      </c>
      <c r="BH17" s="19">
        <v>11.7</v>
      </c>
      <c r="BI17" s="4">
        <f t="shared" ref="BI17" si="184">IF(AND((BH17&gt;0),(BH$4&gt;0)),(BH17/BH$4*100),"")</f>
        <v>51.091703056768559</v>
      </c>
      <c r="BK17" s="57" t="s">
        <v>22</v>
      </c>
      <c r="BL17" s="30">
        <f t="shared" si="16"/>
        <v>27</v>
      </c>
      <c r="BM17" s="31">
        <f t="shared" si="17"/>
        <v>10.7</v>
      </c>
      <c r="BN17" s="32" t="str">
        <f t="shared" si="18"/>
        <v>–</v>
      </c>
      <c r="BO17" s="33">
        <f t="shared" si="19"/>
        <v>13.5</v>
      </c>
      <c r="BP17" s="34">
        <f t="shared" si="20"/>
        <v>43.122676579925653</v>
      </c>
      <c r="BQ17" s="35" t="str">
        <f t="shared" si="40"/>
        <v>–</v>
      </c>
      <c r="BR17" s="36">
        <f t="shared" si="21"/>
        <v>57.603686635944705</v>
      </c>
      <c r="BS17" s="37">
        <f t="shared" si="22"/>
        <v>12.348148148148148</v>
      </c>
      <c r="BT17" s="38">
        <f t="shared" si="41"/>
        <v>49.273206532324245</v>
      </c>
      <c r="BU17" s="32">
        <f t="shared" si="23"/>
        <v>0.95770975624558452</v>
      </c>
      <c r="BV17" s="39">
        <f t="shared" si="42"/>
        <v>3.8025018752310933</v>
      </c>
      <c r="BW17" s="32">
        <f t="shared" si="24"/>
        <v>11.6</v>
      </c>
      <c r="BX17" s="35">
        <f t="shared" si="43"/>
        <v>50.434782608695649</v>
      </c>
    </row>
    <row r="18" spans="1:76" ht="12.75" customHeight="1" x14ac:dyDescent="0.2">
      <c r="A18" s="10" t="s">
        <v>23</v>
      </c>
      <c r="B18" s="19">
        <v>2.2000000000000002</v>
      </c>
      <c r="C18" s="4">
        <f>IF(AND((B18&gt;0),(B$4&gt;0)),(B18/B$4*100),"")</f>
        <v>9.5652173913043477</v>
      </c>
      <c r="D18" s="19">
        <v>2.2999999999999998</v>
      </c>
      <c r="E18" s="4">
        <f>IF(AND((D18&gt;0),(D$4&gt;0)),(D18/D$4*100),"")</f>
        <v>9.5833333333333321</v>
      </c>
      <c r="F18" s="19">
        <v>2.5</v>
      </c>
      <c r="G18" s="4">
        <f>IF(AND((F18&gt;0),(F$4&gt;0)),(F18/F$4*100),"")</f>
        <v>10.460251046025105</v>
      </c>
      <c r="H18" s="19"/>
      <c r="I18" s="4" t="str">
        <f>IF(AND((H18&gt;0),(H$4&gt;0)),(H18/H$4*100),"")</f>
        <v/>
      </c>
      <c r="J18" s="19">
        <v>2.8</v>
      </c>
      <c r="K18" s="4">
        <f>IF(AND((J18&gt;0),(J$4&gt;0)),(J18/J$4*100),"")</f>
        <v>10</v>
      </c>
      <c r="L18" s="19">
        <v>2.2000000000000002</v>
      </c>
      <c r="M18" s="4">
        <f>IF(AND((L18&gt;0),(L$4&gt;0)),(L18/L$4*100),"")</f>
        <v>10.138248847926267</v>
      </c>
      <c r="N18" s="19">
        <v>3</v>
      </c>
      <c r="O18" s="4">
        <f>IF(AND((N18&gt;0),(N$4&gt;0)),(N18/N$4*100),"")</f>
        <v>11.76470588235294</v>
      </c>
      <c r="P18" s="19">
        <v>2.8</v>
      </c>
      <c r="Q18" s="4">
        <f>IF(AND((P18&gt;0),(P$4&gt;0)),(P18/P$4*100),"")</f>
        <v>11.618257261410788</v>
      </c>
      <c r="R18" s="19">
        <v>3</v>
      </c>
      <c r="S18" s="4">
        <f>IF(AND((R18&gt;0),(R$4&gt;0)),(R18/R$4*100),"")</f>
        <v>11.320754716981133</v>
      </c>
      <c r="T18" s="19">
        <v>2.7</v>
      </c>
      <c r="U18" s="4">
        <f>IF(AND((T18&gt;0),(T$4&gt;0)),(T18/T$4*100),"")</f>
        <v>11.489361702127662</v>
      </c>
      <c r="V18" s="19">
        <v>3.3</v>
      </c>
      <c r="W18" s="4">
        <f>IF(AND((V18&gt;0),(V$4&gt;0)),(V18/V$4*100),"")</f>
        <v>12.992125984251967</v>
      </c>
      <c r="X18" s="19"/>
      <c r="Y18" s="4" t="str">
        <f>IF(AND((X18&gt;0),(X$4&gt;0)),(X18/X$4*100),"")</f>
        <v/>
      </c>
      <c r="Z18" s="19">
        <v>3.9</v>
      </c>
      <c r="AA18" s="4">
        <f>IF(AND((Z18&gt;0),(Z$4&gt;0)),(Z18/Z$4*100),"")</f>
        <v>12.662337662337661</v>
      </c>
      <c r="AB18" s="19">
        <v>3</v>
      </c>
      <c r="AC18" s="4">
        <f>IF(AND((AB18&gt;0),(AB$4&gt;0)),(AB18/AB$4*100),"")</f>
        <v>11.363636363636365</v>
      </c>
      <c r="AD18" s="19">
        <v>2.8</v>
      </c>
      <c r="AE18" s="4">
        <f t="shared" ref="AE18" si="185">IF(AND((AD18&gt;0),(AD$4&gt;0)),(AD18/AD$4*100),"")</f>
        <v>10.937499999999998</v>
      </c>
      <c r="AF18" s="19">
        <v>3.3</v>
      </c>
      <c r="AG18" s="4">
        <f t="shared" ref="AG18" si="186">IF(AND((AF18&gt;0),(AF$4&gt;0)),(AF18/AF$4*100),"")</f>
        <v>11.870503597122301</v>
      </c>
      <c r="AH18" s="19"/>
      <c r="AI18" s="4" t="str">
        <f t="shared" ref="AI18" si="187">IF(AND((AH18&gt;0),(AH$4&gt;0)),(AH18/AH$4*100),"")</f>
        <v/>
      </c>
      <c r="AJ18" s="19">
        <v>3.1</v>
      </c>
      <c r="AK18" s="4">
        <f t="shared" ref="AK18" si="188">IF(AND((AJ18&gt;0),(AJ$4&gt;0)),(AJ18/AJ$4*100),"")</f>
        <v>14.285714285714288</v>
      </c>
      <c r="AL18" s="19">
        <v>3.3</v>
      </c>
      <c r="AM18" s="4">
        <f t="shared" ref="AM18" si="189">IF(AND((AL18&gt;0),(AL$4&gt;0)),(AL18/AL$4*100),"")</f>
        <v>11.458333333333332</v>
      </c>
      <c r="AN18" s="19">
        <v>2.5</v>
      </c>
      <c r="AO18" s="4">
        <f t="shared" ref="AO18" si="190">IF(AND((AN18&gt;0),(AN$4&gt;0)),(AN18/AN$4*100),"")</f>
        <v>10.548523206751055</v>
      </c>
      <c r="AP18" s="19">
        <v>2.4</v>
      </c>
      <c r="AQ18" s="4">
        <f t="shared" ref="AQ18" si="191">IF(AND((AP18&gt;0),(AP$4&gt;0)),(AP18/AP$4*100),"")</f>
        <v>8.921933085501859</v>
      </c>
      <c r="AR18" s="19">
        <v>2.5</v>
      </c>
      <c r="AS18" s="4">
        <f t="shared" ref="AS18" si="192">IF(AND((AR18&gt;0),(AR$4&gt;0)),(AR18/AR$4*100),"")</f>
        <v>7.9872204472843444</v>
      </c>
      <c r="AT18" s="19">
        <v>2.4</v>
      </c>
      <c r="AU18" s="4">
        <f t="shared" ref="AU18" si="193">IF(AND((AT18&gt;0),(AT$4&gt;0)),(AT18/AT$4*100),"")</f>
        <v>9.4861660079051369</v>
      </c>
      <c r="AV18" s="19"/>
      <c r="AW18" s="4" t="str">
        <f t="shared" ref="AW18" si="194">IF(AND((AV18&gt;0),(AV$4&gt;0)),(AV18/AV$4*100),"")</f>
        <v/>
      </c>
      <c r="AX18" s="19">
        <v>3</v>
      </c>
      <c r="AY18" s="4">
        <f t="shared" ref="AY18" si="195">IF(AND((AX18&gt;0),(AX$4&gt;0)),(AX18/AX$4*100),"")</f>
        <v>12.396694214876034</v>
      </c>
      <c r="AZ18" s="19">
        <v>2.2999999999999998</v>
      </c>
      <c r="BA18" s="4">
        <f t="shared" ref="BA18" si="196">IF(AND((AZ18&gt;0),(AZ$4&gt;0)),(AZ18/AZ$4*100),"")</f>
        <v>10.043668122270741</v>
      </c>
      <c r="BB18" s="19"/>
      <c r="BC18" s="4" t="str">
        <f t="shared" ref="BC18" si="197">IF(AND((BB18&gt;0),(BB$4&gt;0)),(BB18/BB$4*100),"")</f>
        <v/>
      </c>
      <c r="BD18" s="19"/>
      <c r="BE18" s="4" t="str">
        <f t="shared" ref="BE18" si="198">IF(AND((BD18&gt;0),(BD$4&gt;0)),(BD18/BD$4*100),"")</f>
        <v/>
      </c>
      <c r="BF18" s="19">
        <v>2.7</v>
      </c>
      <c r="BG18" s="4">
        <f t="shared" ref="BG18" si="199">IF(AND((BF18&gt;0),(BF$4&gt;0)),(BF18/BF$4*100),"")</f>
        <v>10.505836575875488</v>
      </c>
      <c r="BH18" s="19"/>
      <c r="BI18" s="4" t="str">
        <f t="shared" ref="BI18" si="200">IF(AND((BH18&gt;0),(BH$4&gt;0)),(BH18/BH$4*100),"")</f>
        <v/>
      </c>
      <c r="BK18" s="57" t="s">
        <v>23</v>
      </c>
      <c r="BL18" s="30">
        <f t="shared" si="16"/>
        <v>23</v>
      </c>
      <c r="BM18" s="31">
        <f t="shared" si="17"/>
        <v>2.2000000000000002</v>
      </c>
      <c r="BN18" s="32" t="str">
        <f t="shared" si="18"/>
        <v>–</v>
      </c>
      <c r="BO18" s="33">
        <f t="shared" si="19"/>
        <v>3.9</v>
      </c>
      <c r="BP18" s="34">
        <f t="shared" si="20"/>
        <v>7.9872204472843444</v>
      </c>
      <c r="BQ18" s="35" t="str">
        <f t="shared" si="40"/>
        <v>–</v>
      </c>
      <c r="BR18" s="36">
        <f t="shared" si="21"/>
        <v>14.285714285714288</v>
      </c>
      <c r="BS18" s="37">
        <f t="shared" si="22"/>
        <v>2.7826086956521734</v>
      </c>
      <c r="BT18" s="38">
        <f t="shared" si="41"/>
        <v>10.930448829057484</v>
      </c>
      <c r="BU18" s="32">
        <f t="shared" si="23"/>
        <v>0.4281590336577823</v>
      </c>
      <c r="BV18" s="39">
        <f t="shared" si="42"/>
        <v>1.4290761547405637</v>
      </c>
      <c r="BW18" s="32">
        <f t="shared" si="24"/>
        <v>2.2000000000000002</v>
      </c>
      <c r="BX18" s="35">
        <f t="shared" si="43"/>
        <v>9.5652173913043477</v>
      </c>
    </row>
    <row r="19" spans="1:76" ht="12.75" customHeight="1" x14ac:dyDescent="0.2">
      <c r="A19" s="10" t="s">
        <v>24</v>
      </c>
      <c r="B19" s="68">
        <f>IF(AND((B18&gt;0),(B17&gt;0)),(B18/B17),"")</f>
        <v>0.18965517241379312</v>
      </c>
      <c r="C19" s="4" t="s">
        <v>3</v>
      </c>
      <c r="D19" s="68">
        <f>IF(AND((D18&gt;0),(D17&gt;0)),(D18/D17),"")</f>
        <v>0.21100917431192659</v>
      </c>
      <c r="E19" s="4" t="s">
        <v>3</v>
      </c>
      <c r="F19" s="68">
        <f>IF(AND((F18&gt;0),(F17&gt;0)),(F18/F17),"")</f>
        <v>0.18796992481203006</v>
      </c>
      <c r="G19" s="4" t="s">
        <v>3</v>
      </c>
      <c r="H19" s="68" t="str">
        <f>IF(AND((H18&gt;0),(H17&gt;0)),(H18/H17),"")</f>
        <v/>
      </c>
      <c r="I19" s="4" t="s">
        <v>3</v>
      </c>
      <c r="J19" s="68">
        <f>IF(AND((J18&gt;0),(J17&gt;0)),(J18/J17),"")</f>
        <v>0.21052631578947367</v>
      </c>
      <c r="K19" s="4" t="s">
        <v>3</v>
      </c>
      <c r="L19" s="68">
        <f>IF(AND((L18&gt;0),(L17&gt;0)),(L18/L17),"")</f>
        <v>0.17600000000000002</v>
      </c>
      <c r="M19" s="4" t="s">
        <v>3</v>
      </c>
      <c r="N19" s="68">
        <f>IF(AND((N18&gt;0),(N17&gt;0)),(N18/N17),"")</f>
        <v>0.24</v>
      </c>
      <c r="O19" s="4" t="s">
        <v>3</v>
      </c>
      <c r="P19" s="68">
        <f>IF(AND((P18&gt;0),(P17&gt;0)),(P18/P17),"")</f>
        <v>0.21705426356589144</v>
      </c>
      <c r="Q19" s="4" t="s">
        <v>3</v>
      </c>
      <c r="R19" s="68">
        <f>IF(AND((R18&gt;0),(R17&gt;0)),(R18/R17),"")</f>
        <v>0.234375</v>
      </c>
      <c r="S19" s="4" t="s">
        <v>3</v>
      </c>
      <c r="T19" s="68">
        <f>IF(AND((T18&gt;0),(T17&gt;0)),(T18/T17),"")</f>
        <v>0.22689075630252101</v>
      </c>
      <c r="U19" s="4" t="s">
        <v>3</v>
      </c>
      <c r="V19" s="68">
        <f>IF(AND((V18&gt;0),(V17&gt;0)),(V18/V17),"")</f>
        <v>0.24812030075187969</v>
      </c>
      <c r="W19" s="4" t="s">
        <v>3</v>
      </c>
      <c r="X19" s="68" t="str">
        <f>IF(AND((X18&gt;0),(X17&gt;0)),(X18/X17),"")</f>
        <v/>
      </c>
      <c r="Y19" s="4" t="s">
        <v>3</v>
      </c>
      <c r="Z19" s="68">
        <f>IF(AND((Z18&gt;0),(Z17&gt;0)),(Z18/Z17),"")</f>
        <v>0.28888888888888886</v>
      </c>
      <c r="AA19" s="4" t="s">
        <v>3</v>
      </c>
      <c r="AB19" s="68">
        <f>IF(AND((AB18&gt;0),(AB17&gt;0)),(AB18/AB17),"")</f>
        <v>0.22900763358778625</v>
      </c>
      <c r="AC19" s="4" t="s">
        <v>3</v>
      </c>
      <c r="AD19" s="68">
        <f t="shared" ref="AD19" si="201">IF(AND((AD18&gt;0),(AD17&gt;0)),(AD18/AD17),"")</f>
        <v>0.21374045801526717</v>
      </c>
      <c r="AE19" s="4" t="s">
        <v>3</v>
      </c>
      <c r="AF19" s="68">
        <f t="shared" ref="AF19" si="202">IF(AND((AF18&gt;0),(AF17&gt;0)),(AF18/AF17),"")</f>
        <v>0.25781249999999994</v>
      </c>
      <c r="AG19" s="4" t="s">
        <v>3</v>
      </c>
      <c r="AH19" s="68" t="str">
        <f t="shared" ref="AH19" si="203">IF(AND((AH18&gt;0),(AH17&gt;0)),(AH18/AH17),"")</f>
        <v/>
      </c>
      <c r="AI19" s="4" t="s">
        <v>3</v>
      </c>
      <c r="AJ19" s="68">
        <f t="shared" ref="AJ19" si="204">IF(AND((AJ18&gt;0),(AJ17&gt;0)),(AJ18/AJ17),"")</f>
        <v>0.26724137931034486</v>
      </c>
      <c r="AK19" s="4" t="s">
        <v>3</v>
      </c>
      <c r="AL19" s="68">
        <f t="shared" ref="AL19" si="205">IF(AND((AL18&gt;0),(AL17&gt;0)),(AL18/AL17),"")</f>
        <v>0.23741007194244604</v>
      </c>
      <c r="AM19" s="4" t="s">
        <v>3</v>
      </c>
      <c r="AN19" s="68">
        <f t="shared" ref="AN19" si="206">IF(AND((AN18&gt;0),(AN17&gt;0)),(AN18/AN17),"")</f>
        <v>0.20161290322580644</v>
      </c>
      <c r="AO19" s="4" t="s">
        <v>3</v>
      </c>
      <c r="AP19" s="68">
        <f t="shared" ref="AP19" si="207">IF(AND((AP18&gt;0),(AP17&gt;0)),(AP18/AP17),"")</f>
        <v>0.20689655172413793</v>
      </c>
      <c r="AQ19" s="4" t="s">
        <v>3</v>
      </c>
      <c r="AR19" s="68">
        <f t="shared" ref="AR19" si="208">IF(AND((AR18&gt;0),(AR17&gt;0)),(AR18/AR17),"")</f>
        <v>0.18382352941176472</v>
      </c>
      <c r="AS19" s="4" t="s">
        <v>3</v>
      </c>
      <c r="AT19" s="68">
        <f t="shared" ref="AT19" si="209">IF(AND((AT18&gt;0),(AT17&gt;0)),(AT18/AT17),"")</f>
        <v>0.17647058823529413</v>
      </c>
      <c r="AU19" s="4" t="s">
        <v>3</v>
      </c>
      <c r="AV19" s="68" t="str">
        <f t="shared" ref="AV19" si="210">IF(AND((AV18&gt;0),(AV17&gt;0)),(AV18/AV17),"")</f>
        <v/>
      </c>
      <c r="AW19" s="4" t="s">
        <v>3</v>
      </c>
      <c r="AX19" s="68">
        <f t="shared" ref="AX19" si="211">IF(AND((AX18&gt;0),(AX17&gt;0)),(AX18/AX17),"")</f>
        <v>0.27272727272727271</v>
      </c>
      <c r="AY19" s="4" t="s">
        <v>3</v>
      </c>
      <c r="AZ19" s="68">
        <f t="shared" ref="AZ19" si="212">IF(AND((AZ18&gt;0),(AZ17&gt;0)),(AZ18/AZ17),"")</f>
        <v>0.20535714285714285</v>
      </c>
      <c r="BA19" s="4" t="s">
        <v>3</v>
      </c>
      <c r="BB19" s="68" t="str">
        <f t="shared" ref="BB19" si="213">IF(AND((BB18&gt;0),(BB17&gt;0)),(BB18/BB17),"")</f>
        <v/>
      </c>
      <c r="BC19" s="4" t="s">
        <v>3</v>
      </c>
      <c r="BD19" s="68" t="str">
        <f t="shared" ref="BD19" si="214">IF(AND((BD18&gt;0),(BD17&gt;0)),(BD18/BD17),"")</f>
        <v/>
      </c>
      <c r="BE19" s="4" t="s">
        <v>3</v>
      </c>
      <c r="BF19" s="68">
        <f t="shared" ref="BF19" si="215">IF(AND((BF18&gt;0),(BF17&gt;0)),(BF18/BF17),"")</f>
        <v>0.23478260869565218</v>
      </c>
      <c r="BG19" s="4" t="s">
        <v>3</v>
      </c>
      <c r="BH19" s="68" t="str">
        <f t="shared" ref="BH19" si="216">IF(AND((BH18&gt;0),(BH17&gt;0)),(BH18/BH17),"")</f>
        <v/>
      </c>
      <c r="BI19" s="4" t="s">
        <v>3</v>
      </c>
      <c r="BK19" s="57" t="s">
        <v>24</v>
      </c>
      <c r="BL19" s="30">
        <f t="shared" si="16"/>
        <v>23</v>
      </c>
      <c r="BM19" s="40">
        <f t="shared" si="17"/>
        <v>0.17600000000000002</v>
      </c>
      <c r="BN19" s="22" t="str">
        <f t="shared" si="18"/>
        <v>–</v>
      </c>
      <c r="BO19" s="41">
        <f t="shared" si="19"/>
        <v>0.28888888888888886</v>
      </c>
      <c r="BP19" s="24" t="str">
        <f t="shared" si="20"/>
        <v/>
      </c>
      <c r="BQ19" s="6" t="s">
        <v>3</v>
      </c>
      <c r="BR19" s="26" t="str">
        <f t="shared" si="21"/>
        <v/>
      </c>
      <c r="BS19" s="42">
        <f t="shared" si="22"/>
        <v>0.22249445376388347</v>
      </c>
      <c r="BT19" s="28" t="s">
        <v>3</v>
      </c>
      <c r="BU19" s="43">
        <f t="shared" si="23"/>
        <v>3.0984480972266932E-2</v>
      </c>
      <c r="BV19" s="29" t="s">
        <v>3</v>
      </c>
      <c r="BW19" s="22">
        <f t="shared" si="24"/>
        <v>0.18965517241379312</v>
      </c>
      <c r="BX19" s="25" t="s">
        <v>3</v>
      </c>
    </row>
    <row r="20" spans="1:76" ht="12.75" customHeight="1" x14ac:dyDescent="0.2">
      <c r="A20" s="15" t="s">
        <v>11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11</v>
      </c>
      <c r="BL20" s="30">
        <f t="shared" si="16"/>
        <v>0</v>
      </c>
      <c r="BM20" s="21"/>
      <c r="BN20" s="22"/>
      <c r="BO20" s="23"/>
      <c r="BP20" s="24"/>
      <c r="BQ20" s="25"/>
      <c r="BR20" s="26"/>
      <c r="BS20" s="27"/>
      <c r="BT20" s="28"/>
      <c r="BU20" s="22"/>
      <c r="BV20" s="29"/>
      <c r="BW20" s="22"/>
      <c r="BX20" s="25"/>
    </row>
    <row r="21" spans="1:76" ht="12.75" customHeight="1" x14ac:dyDescent="0.2">
      <c r="A21" s="10" t="s">
        <v>22</v>
      </c>
      <c r="B21" s="19">
        <v>10.1</v>
      </c>
      <c r="C21" s="4">
        <f>IF(AND((B21&gt;0),(B$4&gt;0)),(B21/B$4*100),"")</f>
        <v>43.913043478260867</v>
      </c>
      <c r="D21" s="19">
        <v>12.6</v>
      </c>
      <c r="E21" s="4">
        <f>IF(AND((D21&gt;0),(D$4&gt;0)),(D21/D$4*100),"")</f>
        <v>52.5</v>
      </c>
      <c r="F21" s="19">
        <v>12.8</v>
      </c>
      <c r="G21" s="4">
        <f>IF(AND((F21&gt;0),(F$4&gt;0)),(F21/F$4*100),"")</f>
        <v>53.55648535564854</v>
      </c>
      <c r="H21" s="19">
        <v>12.3</v>
      </c>
      <c r="I21" s="4">
        <f>IF(AND((H21&gt;0),(H$4&gt;0)),(H21/H$4*100),"")</f>
        <v>50.826446280991746</v>
      </c>
      <c r="J21" s="19">
        <v>14.7</v>
      </c>
      <c r="K21" s="4">
        <f>IF(AND((J21&gt;0),(J$4&gt;0)),(J21/J$4*100),"")</f>
        <v>52.5</v>
      </c>
      <c r="L21" s="19"/>
      <c r="M21" s="4" t="str">
        <f>IF(AND((L21&gt;0),(L$4&gt;0)),(L21/L$4*100),"")</f>
        <v/>
      </c>
      <c r="N21" s="19">
        <v>12.7</v>
      </c>
      <c r="O21" s="4">
        <f>IF(AND((N21&gt;0),(N$4&gt;0)),(N21/N$4*100),"")</f>
        <v>49.803921568627445</v>
      </c>
      <c r="P21" s="19">
        <v>13.6</v>
      </c>
      <c r="Q21" s="4">
        <f>IF(AND((P21&gt;0),(P$4&gt;0)),(P21/P$4*100),"")</f>
        <v>56.431535269709542</v>
      </c>
      <c r="R21" s="19">
        <v>12.8</v>
      </c>
      <c r="S21" s="4">
        <f>IF(AND((R21&gt;0),(R$4&gt;0)),(R21/R$4*100),"")</f>
        <v>48.301886792452834</v>
      </c>
      <c r="T21" s="19">
        <v>11.7</v>
      </c>
      <c r="U21" s="4">
        <f>IF(AND((T21&gt;0),(T$4&gt;0)),(T21/T$4*100),"")</f>
        <v>49.787234042553195</v>
      </c>
      <c r="V21" s="19">
        <v>13</v>
      </c>
      <c r="W21" s="4">
        <f>IF(AND((V21&gt;0),(V$4&gt;0)),(V21/V$4*100),"")</f>
        <v>51.181102362204726</v>
      </c>
      <c r="X21" s="19">
        <v>14.5</v>
      </c>
      <c r="Y21" s="4">
        <f>IF(AND((X21&gt;0),(X$4&gt;0)),(X21/X$4*100),"")</f>
        <v>50.522648083623686</v>
      </c>
      <c r="Z21" s="19">
        <v>14.8</v>
      </c>
      <c r="AA21" s="4">
        <f>IF(AND((Z21&gt;0),(Z$4&gt;0)),(Z21/Z$4*100),"")</f>
        <v>48.051948051948052</v>
      </c>
      <c r="AB21" s="19">
        <v>13.1</v>
      </c>
      <c r="AC21" s="4">
        <f>IF(AND((AB21&gt;0),(AB$4&gt;0)),(AB21/AB$4*100),"")</f>
        <v>49.621212121212125</v>
      </c>
      <c r="AD21" s="19">
        <v>13.5</v>
      </c>
      <c r="AE21" s="4">
        <f t="shared" ref="AE21" si="217">IF(AND((AD21&gt;0),(AD$4&gt;0)),(AD21/AD$4*100),"")</f>
        <v>52.734375</v>
      </c>
      <c r="AF21" s="19">
        <v>13</v>
      </c>
      <c r="AG21" s="4">
        <f t="shared" ref="AG21" si="218">IF(AND((AF21&gt;0),(AF$4&gt;0)),(AF21/AF$4*100),"")</f>
        <v>46.762589928057551</v>
      </c>
      <c r="AH21" s="19"/>
      <c r="AI21" s="4" t="str">
        <f t="shared" ref="AI21" si="219">IF(AND((AH21&gt;0),(AH$4&gt;0)),(AH21/AH$4*100),"")</f>
        <v/>
      </c>
      <c r="AJ21" s="19">
        <v>12.4</v>
      </c>
      <c r="AK21" s="4">
        <f t="shared" ref="AK21" si="220">IF(AND((AJ21&gt;0),(AJ$4&gt;0)),(AJ21/AJ$4*100),"")</f>
        <v>57.142857142857153</v>
      </c>
      <c r="AL21" s="19">
        <v>13.1</v>
      </c>
      <c r="AM21" s="4">
        <f t="shared" ref="AM21" si="221">IF(AND((AL21&gt;0),(AL$4&gt;0)),(AL21/AL$4*100),"")</f>
        <v>45.486111111111107</v>
      </c>
      <c r="AN21" s="19">
        <v>11.9</v>
      </c>
      <c r="AO21" s="4">
        <f t="shared" ref="AO21" si="222">IF(AND((AN21&gt;0),(AN$4&gt;0)),(AN21/AN$4*100),"")</f>
        <v>50.210970464135031</v>
      </c>
      <c r="AP21" s="19">
        <v>12.1</v>
      </c>
      <c r="AQ21" s="4">
        <f t="shared" ref="AQ21" si="223">IF(AND((AP21&gt;0),(AP$4&gt;0)),(AP21/AP$4*100),"")</f>
        <v>44.981412639405207</v>
      </c>
      <c r="AR21" s="19">
        <v>14.9</v>
      </c>
      <c r="AS21" s="4">
        <f t="shared" ref="AS21" si="224">IF(AND((AR21&gt;0),(AR$4&gt;0)),(AR21/AR$4*100),"")</f>
        <v>47.6038338658147</v>
      </c>
      <c r="AT21" s="19">
        <v>13.5</v>
      </c>
      <c r="AU21" s="4">
        <f t="shared" ref="AU21" si="225">IF(AND((AT21&gt;0),(AT$4&gt;0)),(AT21/AT$4*100),"")</f>
        <v>53.359683794466406</v>
      </c>
      <c r="AV21" s="19">
        <v>10.1</v>
      </c>
      <c r="AW21" s="4">
        <f t="shared" ref="AW21" si="226">IF(AND((AV21&gt;0),(AV$4&gt;0)),(AV21/AV$4*100),"")</f>
        <v>42.796610169491522</v>
      </c>
      <c r="AX21" s="19">
        <v>12.6</v>
      </c>
      <c r="AY21" s="4">
        <f t="shared" ref="AY21" si="227">IF(AND((AX21&gt;0),(AX$4&gt;0)),(AX21/AX$4*100),"")</f>
        <v>52.066115702479344</v>
      </c>
      <c r="AZ21" s="19">
        <v>11.2</v>
      </c>
      <c r="BA21" s="4">
        <f t="shared" ref="BA21" si="228">IF(AND((AZ21&gt;0),(AZ$4&gt;0)),(AZ21/AZ$4*100),"")</f>
        <v>48.908296943231441</v>
      </c>
      <c r="BB21" s="19">
        <v>13.4</v>
      </c>
      <c r="BC21" s="4">
        <f t="shared" ref="BC21" si="229">IF(AND((BB21&gt;0),(BB$4&gt;0)),(BB21/BB$4*100),"")</f>
        <v>52.34375</v>
      </c>
      <c r="BD21" s="19">
        <v>10.4</v>
      </c>
      <c r="BE21" s="4">
        <f t="shared" ref="BE21" si="230">IF(AND((BD21&gt;0),(BD$4&gt;0)),(BD21/BD$4*100),"")</f>
        <v>49.289099526066352</v>
      </c>
      <c r="BF21" s="19">
        <v>11.4</v>
      </c>
      <c r="BG21" s="4">
        <f t="shared" ref="BG21" si="231">IF(AND((BF21&gt;0),(BF$4&gt;0)),(BF21/BF$4*100),"")</f>
        <v>44.357976653696504</v>
      </c>
      <c r="BH21" s="19">
        <v>12.3</v>
      </c>
      <c r="BI21" s="4">
        <f t="shared" ref="BI21" si="232">IF(AND((BH21&gt;0),(BH$4&gt;0)),(BH21/BH$4*100),"")</f>
        <v>53.711790393013104</v>
      </c>
      <c r="BK21" s="57" t="s">
        <v>22</v>
      </c>
      <c r="BL21" s="30">
        <f t="shared" si="16"/>
        <v>28</v>
      </c>
      <c r="BM21" s="31">
        <f t="shared" si="17"/>
        <v>10.1</v>
      </c>
      <c r="BN21" s="32" t="str">
        <f t="shared" si="18"/>
        <v>–</v>
      </c>
      <c r="BO21" s="33">
        <f t="shared" si="19"/>
        <v>14.8</v>
      </c>
      <c r="BP21" s="34">
        <f t="shared" si="20"/>
        <v>42.796610169491522</v>
      </c>
      <c r="BQ21" s="35" t="str">
        <f t="shared" si="40"/>
        <v>–</v>
      </c>
      <c r="BR21" s="36">
        <f t="shared" si="21"/>
        <v>57.142857142857153</v>
      </c>
      <c r="BS21" s="37">
        <f t="shared" si="22"/>
        <v>12.660714285714286</v>
      </c>
      <c r="BT21" s="38">
        <f t="shared" si="41"/>
        <v>49.955462026466364</v>
      </c>
      <c r="BU21" s="32">
        <f t="shared" si="23"/>
        <v>1.2870693916986835</v>
      </c>
      <c r="BV21" s="39">
        <f t="shared" si="42"/>
        <v>3.6175318002290719</v>
      </c>
      <c r="BW21" s="32">
        <f t="shared" si="24"/>
        <v>10.1</v>
      </c>
      <c r="BX21" s="35">
        <f t="shared" si="43"/>
        <v>43.913043478260867</v>
      </c>
    </row>
    <row r="22" spans="1:76" ht="12.75" customHeight="1" x14ac:dyDescent="0.2">
      <c r="A22" s="10" t="s">
        <v>23</v>
      </c>
      <c r="B22" s="19"/>
      <c r="C22" s="4" t="str">
        <f>IF(AND((B22&gt;0),(B$4&gt;0)),(B22/B$4*100),"")</f>
        <v/>
      </c>
      <c r="D22" s="19">
        <v>3.1</v>
      </c>
      <c r="E22" s="4">
        <f>IF(AND((D22&gt;0),(D$4&gt;0)),(D22/D$4*100),"")</f>
        <v>12.916666666666668</v>
      </c>
      <c r="F22" s="19">
        <v>2.5</v>
      </c>
      <c r="G22" s="4">
        <f>IF(AND((F22&gt;0),(F$4&gt;0)),(F22/F$4*100),"")</f>
        <v>10.460251046025105</v>
      </c>
      <c r="H22" s="19">
        <v>3.1</v>
      </c>
      <c r="I22" s="4">
        <f>IF(AND((H22&gt;0),(H$4&gt;0)),(H22/H$4*100),"")</f>
        <v>12.809917355371903</v>
      </c>
      <c r="J22" s="19">
        <v>3.2</v>
      </c>
      <c r="K22" s="4">
        <f>IF(AND((J22&gt;0),(J$4&gt;0)),(J22/J$4*100),"")</f>
        <v>11.428571428571429</v>
      </c>
      <c r="L22" s="19"/>
      <c r="M22" s="4" t="str">
        <f>IF(AND((L22&gt;0),(L$4&gt;0)),(L22/L$4*100),"")</f>
        <v/>
      </c>
      <c r="N22" s="19">
        <v>2.6</v>
      </c>
      <c r="O22" s="4">
        <f>IF(AND((N22&gt;0),(N$4&gt;0)),(N22/N$4*100),"")</f>
        <v>10.196078431372548</v>
      </c>
      <c r="P22" s="19">
        <v>2.8</v>
      </c>
      <c r="Q22" s="4">
        <f>IF(AND((P22&gt;0),(P$4&gt;0)),(P22/P$4*100),"")</f>
        <v>11.618257261410788</v>
      </c>
      <c r="R22" s="19">
        <v>3</v>
      </c>
      <c r="S22" s="4">
        <f>IF(AND((R22&gt;0),(R$4&gt;0)),(R22/R$4*100),"")</f>
        <v>11.320754716981133</v>
      </c>
      <c r="T22" s="19">
        <v>2.8</v>
      </c>
      <c r="U22" s="4">
        <f>IF(AND((T22&gt;0),(T$4&gt;0)),(T22/T$4*100),"")</f>
        <v>11.914893617021276</v>
      </c>
      <c r="V22" s="19">
        <v>3</v>
      </c>
      <c r="W22" s="4">
        <f>IF(AND((V22&gt;0),(V$4&gt;0)),(V22/V$4*100),"")</f>
        <v>11.811023622047244</v>
      </c>
      <c r="X22" s="19">
        <v>2.8</v>
      </c>
      <c r="Y22" s="4">
        <f>IF(AND((X22&gt;0),(X$4&gt;0)),(X22/X$4*100),"")</f>
        <v>9.7560975609756095</v>
      </c>
      <c r="Z22" s="19">
        <v>3.7</v>
      </c>
      <c r="AA22" s="4">
        <f>IF(AND((Z22&gt;0),(Z$4&gt;0)),(Z22/Z$4*100),"")</f>
        <v>12.012987012987013</v>
      </c>
      <c r="AB22" s="19">
        <v>3.1</v>
      </c>
      <c r="AC22" s="4">
        <f>IF(AND((AB22&gt;0),(AB$4&gt;0)),(AB22/AB$4*100),"")</f>
        <v>11.742424242424242</v>
      </c>
      <c r="AD22" s="19">
        <v>3.3</v>
      </c>
      <c r="AE22" s="4">
        <f t="shared" ref="AE22" si="233">IF(AND((AD22&gt;0),(AD$4&gt;0)),(AD22/AD$4*100),"")</f>
        <v>12.890624999999996</v>
      </c>
      <c r="AF22" s="19">
        <v>3.2</v>
      </c>
      <c r="AG22" s="4">
        <f t="shared" ref="AG22" si="234">IF(AND((AF22&gt;0),(AF$4&gt;0)),(AF22/AF$4*100),"")</f>
        <v>11.510791366906476</v>
      </c>
      <c r="AH22" s="19"/>
      <c r="AI22" s="4" t="str">
        <f t="shared" ref="AI22" si="235">IF(AND((AH22&gt;0),(AH$4&gt;0)),(AH22/AH$4*100),"")</f>
        <v/>
      </c>
      <c r="AJ22" s="19">
        <v>3</v>
      </c>
      <c r="AK22" s="4">
        <f t="shared" ref="AK22" si="236">IF(AND((AJ22&gt;0),(AJ$4&gt;0)),(AJ22/AJ$4*100),"")</f>
        <v>13.82488479262673</v>
      </c>
      <c r="AL22" s="19">
        <v>2.8</v>
      </c>
      <c r="AM22" s="4">
        <f t="shared" ref="AM22" si="237">IF(AND((AL22&gt;0),(AL$4&gt;0)),(AL22/AL$4*100),"")</f>
        <v>9.7222222222222214</v>
      </c>
      <c r="AN22" s="19">
        <v>2.9</v>
      </c>
      <c r="AO22" s="4">
        <f t="shared" ref="AO22" si="238">IF(AND((AN22&gt;0),(AN$4&gt;0)),(AN22/AN$4*100),"")</f>
        <v>12.236286919831224</v>
      </c>
      <c r="AP22" s="19">
        <v>2.5</v>
      </c>
      <c r="AQ22" s="4">
        <f t="shared" ref="AQ22" si="239">IF(AND((AP22&gt;0),(AP$4&gt;0)),(AP22/AP$4*100),"")</f>
        <v>9.2936802973977706</v>
      </c>
      <c r="AR22" s="19">
        <v>2.8</v>
      </c>
      <c r="AS22" s="4">
        <f t="shared" ref="AS22" si="240">IF(AND((AR22&gt;0),(AR$4&gt;0)),(AR22/AR$4*100),"")</f>
        <v>8.9456869009584654</v>
      </c>
      <c r="AT22" s="19">
        <v>2.6</v>
      </c>
      <c r="AU22" s="4">
        <f t="shared" ref="AU22" si="241">IF(AND((AT22&gt;0),(AT$4&gt;0)),(AT22/AT$4*100),"")</f>
        <v>10.276679841897234</v>
      </c>
      <c r="AV22" s="19">
        <v>2.7</v>
      </c>
      <c r="AW22" s="4">
        <f t="shared" ref="AW22" si="242">IF(AND((AV22&gt;0),(AV$4&gt;0)),(AV22/AV$4*100),"")</f>
        <v>11.440677966101696</v>
      </c>
      <c r="AX22" s="19">
        <v>2.9</v>
      </c>
      <c r="AY22" s="4">
        <f t="shared" ref="AY22" si="243">IF(AND((AX22&gt;0),(AX$4&gt;0)),(AX22/AX$4*100),"")</f>
        <v>11.983471074380166</v>
      </c>
      <c r="AZ22" s="19">
        <v>2.4</v>
      </c>
      <c r="BA22" s="4">
        <f t="shared" ref="BA22" si="244">IF(AND((AZ22&gt;0),(AZ$4&gt;0)),(AZ22/AZ$4*100),"")</f>
        <v>10.480349344978167</v>
      </c>
      <c r="BB22" s="19">
        <v>2.9</v>
      </c>
      <c r="BC22" s="4">
        <f t="shared" ref="BC22" si="245">IF(AND((BB22&gt;0),(BB$4&gt;0)),(BB22/BB$4*100),"")</f>
        <v>11.328124999999998</v>
      </c>
      <c r="BD22" s="19">
        <v>2.4</v>
      </c>
      <c r="BE22" s="4">
        <f t="shared" ref="BE22" si="246">IF(AND((BD22&gt;0),(BD$4&gt;0)),(BD22/BD$4*100),"")</f>
        <v>11.374407582938389</v>
      </c>
      <c r="BF22" s="19">
        <v>2.4</v>
      </c>
      <c r="BG22" s="4">
        <f t="shared" ref="BG22" si="247">IF(AND((BF22&gt;0),(BF$4&gt;0)),(BF22/BF$4*100),"")</f>
        <v>9.3385214007782107</v>
      </c>
      <c r="BH22" s="19"/>
      <c r="BI22" s="4" t="str">
        <f t="shared" ref="BI22" si="248">IF(AND((BH22&gt;0),(BH$4&gt;0)),(BH22/BH$4*100),"")</f>
        <v/>
      </c>
      <c r="BK22" s="57" t="s">
        <v>23</v>
      </c>
      <c r="BL22" s="30">
        <f t="shared" si="16"/>
        <v>26</v>
      </c>
      <c r="BM22" s="31">
        <f t="shared" si="17"/>
        <v>2.4</v>
      </c>
      <c r="BN22" s="32" t="str">
        <f t="shared" si="18"/>
        <v>–</v>
      </c>
      <c r="BO22" s="33">
        <f t="shared" si="19"/>
        <v>3.7</v>
      </c>
      <c r="BP22" s="34">
        <f t="shared" si="20"/>
        <v>8.9456869009584654</v>
      </c>
      <c r="BQ22" s="35" t="str">
        <f t="shared" si="40"/>
        <v>–</v>
      </c>
      <c r="BR22" s="36">
        <f t="shared" si="21"/>
        <v>13.82488479262673</v>
      </c>
      <c r="BS22" s="37">
        <f t="shared" si="22"/>
        <v>2.8653846153846163</v>
      </c>
      <c r="BT22" s="38">
        <f t="shared" si="41"/>
        <v>11.255166641264298</v>
      </c>
      <c r="BU22" s="32">
        <f t="shared" si="23"/>
        <v>0.31233611087070656</v>
      </c>
      <c r="BV22" s="39">
        <f t="shared" si="42"/>
        <v>1.241830644695878</v>
      </c>
      <c r="BW22" s="32" t="str">
        <f t="shared" si="24"/>
        <v>?</v>
      </c>
      <c r="BX22" s="35" t="str">
        <f t="shared" si="43"/>
        <v>?</v>
      </c>
    </row>
    <row r="23" spans="1:76" ht="12.75" customHeight="1" x14ac:dyDescent="0.2">
      <c r="A23" s="10" t="s">
        <v>24</v>
      </c>
      <c r="B23" s="68" t="str">
        <f>IF(AND((B22&gt;0),(B21&gt;0)),(B22/B21),"")</f>
        <v/>
      </c>
      <c r="C23" s="4" t="s">
        <v>3</v>
      </c>
      <c r="D23" s="68">
        <f>IF(AND((D22&gt;0),(D21&gt;0)),(D22/D21),"")</f>
        <v>0.24603174603174605</v>
      </c>
      <c r="E23" s="4" t="s">
        <v>3</v>
      </c>
      <c r="F23" s="68">
        <f>IF(AND((F22&gt;0),(F21&gt;0)),(F22/F21),"")</f>
        <v>0.1953125</v>
      </c>
      <c r="G23" s="4" t="s">
        <v>3</v>
      </c>
      <c r="H23" s="68">
        <f>IF(AND((H22&gt;0),(H21&gt;0)),(H22/H21),"")</f>
        <v>0.25203252032520324</v>
      </c>
      <c r="I23" s="4" t="s">
        <v>3</v>
      </c>
      <c r="J23" s="68">
        <f>IF(AND((J22&gt;0),(J21&gt;0)),(J22/J21),"")</f>
        <v>0.21768707482993199</v>
      </c>
      <c r="K23" s="4" t="s">
        <v>3</v>
      </c>
      <c r="L23" s="68" t="str">
        <f>IF(AND((L22&gt;0),(L21&gt;0)),(L22/L21),"")</f>
        <v/>
      </c>
      <c r="M23" s="4" t="s">
        <v>3</v>
      </c>
      <c r="N23" s="68">
        <f>IF(AND((N22&gt;0),(N21&gt;0)),(N22/N21),"")</f>
        <v>0.20472440944881892</v>
      </c>
      <c r="O23" s="4" t="s">
        <v>3</v>
      </c>
      <c r="P23" s="68">
        <f>IF(AND((P22&gt;0),(P21&gt;0)),(P22/P21),"")</f>
        <v>0.20588235294117646</v>
      </c>
      <c r="Q23" s="4" t="s">
        <v>3</v>
      </c>
      <c r="R23" s="68">
        <f>IF(AND((R22&gt;0),(R21&gt;0)),(R22/R21),"")</f>
        <v>0.234375</v>
      </c>
      <c r="S23" s="4" t="s">
        <v>3</v>
      </c>
      <c r="T23" s="68">
        <f>IF(AND((T22&gt;0),(T21&gt;0)),(T22/T21),"")</f>
        <v>0.23931623931623933</v>
      </c>
      <c r="U23" s="4" t="s">
        <v>3</v>
      </c>
      <c r="V23" s="68">
        <f>IF(AND((V22&gt;0),(V21&gt;0)),(V22/V21),"")</f>
        <v>0.23076923076923078</v>
      </c>
      <c r="W23" s="4" t="s">
        <v>3</v>
      </c>
      <c r="X23" s="68">
        <f>IF(AND((X22&gt;0),(X21&gt;0)),(X22/X21),"")</f>
        <v>0.19310344827586207</v>
      </c>
      <c r="Y23" s="4" t="s">
        <v>3</v>
      </c>
      <c r="Z23" s="68">
        <f>IF(AND((Z22&gt;0),(Z21&gt;0)),(Z22/Z21),"")</f>
        <v>0.25</v>
      </c>
      <c r="AA23" s="4" t="s">
        <v>3</v>
      </c>
      <c r="AB23" s="68">
        <f>IF(AND((AB22&gt;0),(AB21&gt;0)),(AB22/AB21),"")</f>
        <v>0.23664122137404581</v>
      </c>
      <c r="AC23" s="4" t="s">
        <v>3</v>
      </c>
      <c r="AD23" s="68">
        <f t="shared" ref="AD23" si="249">IF(AND((AD22&gt;0),(AD21&gt;0)),(AD22/AD21),"")</f>
        <v>0.24444444444444444</v>
      </c>
      <c r="AE23" s="4" t="s">
        <v>3</v>
      </c>
      <c r="AF23" s="68">
        <f t="shared" ref="AF23" si="250">IF(AND((AF22&gt;0),(AF21&gt;0)),(AF22/AF21),"")</f>
        <v>0.24615384615384617</v>
      </c>
      <c r="AG23" s="4" t="s">
        <v>3</v>
      </c>
      <c r="AH23" s="68" t="str">
        <f t="shared" ref="AH23" si="251">IF(AND((AH22&gt;0),(AH21&gt;0)),(AH22/AH21),"")</f>
        <v/>
      </c>
      <c r="AI23" s="4" t="s">
        <v>3</v>
      </c>
      <c r="AJ23" s="68">
        <f t="shared" ref="AJ23" si="252">IF(AND((AJ22&gt;0),(AJ21&gt;0)),(AJ22/AJ21),"")</f>
        <v>0.24193548387096772</v>
      </c>
      <c r="AK23" s="4" t="s">
        <v>3</v>
      </c>
      <c r="AL23" s="68">
        <f t="shared" ref="AL23" si="253">IF(AND((AL22&gt;0),(AL21&gt;0)),(AL22/AL21),"")</f>
        <v>0.21374045801526717</v>
      </c>
      <c r="AM23" s="4" t="s">
        <v>3</v>
      </c>
      <c r="AN23" s="68">
        <f t="shared" ref="AN23" si="254">IF(AND((AN22&gt;0),(AN21&gt;0)),(AN22/AN21),"")</f>
        <v>0.24369747899159663</v>
      </c>
      <c r="AO23" s="4" t="s">
        <v>3</v>
      </c>
      <c r="AP23" s="68">
        <f t="shared" ref="AP23" si="255">IF(AND((AP22&gt;0),(AP21&gt;0)),(AP22/AP21),"")</f>
        <v>0.20661157024793389</v>
      </c>
      <c r="AQ23" s="4" t="s">
        <v>3</v>
      </c>
      <c r="AR23" s="68">
        <f t="shared" ref="AR23" si="256">IF(AND((AR22&gt;0),(AR21&gt;0)),(AR22/AR21),"")</f>
        <v>0.1879194630872483</v>
      </c>
      <c r="AS23" s="4" t="s">
        <v>3</v>
      </c>
      <c r="AT23" s="68">
        <f t="shared" ref="AT23" si="257">IF(AND((AT22&gt;0),(AT21&gt;0)),(AT22/AT21),"")</f>
        <v>0.19259259259259259</v>
      </c>
      <c r="AU23" s="4" t="s">
        <v>3</v>
      </c>
      <c r="AV23" s="68">
        <f t="shared" ref="AV23" si="258">IF(AND((AV22&gt;0),(AV21&gt;0)),(AV22/AV21),"")</f>
        <v>0.26732673267326734</v>
      </c>
      <c r="AW23" s="4" t="s">
        <v>3</v>
      </c>
      <c r="AX23" s="68">
        <f t="shared" ref="AX23" si="259">IF(AND((AX22&gt;0),(AX21&gt;0)),(AX22/AX21),"")</f>
        <v>0.23015873015873015</v>
      </c>
      <c r="AY23" s="4" t="s">
        <v>3</v>
      </c>
      <c r="AZ23" s="68">
        <f t="shared" ref="AZ23" si="260">IF(AND((AZ22&gt;0),(AZ21&gt;0)),(AZ22/AZ21),"")</f>
        <v>0.2142857142857143</v>
      </c>
      <c r="BA23" s="4" t="s">
        <v>3</v>
      </c>
      <c r="BB23" s="68">
        <f t="shared" ref="BB23" si="261">IF(AND((BB22&gt;0),(BB21&gt;0)),(BB22/BB21),"")</f>
        <v>0.21641791044776118</v>
      </c>
      <c r="BC23" s="4" t="s">
        <v>3</v>
      </c>
      <c r="BD23" s="68">
        <f t="shared" ref="BD23" si="262">IF(AND((BD22&gt;0),(BD21&gt;0)),(BD22/BD21),"")</f>
        <v>0.23076923076923075</v>
      </c>
      <c r="BE23" s="4" t="s">
        <v>3</v>
      </c>
      <c r="BF23" s="68">
        <f t="shared" ref="BF23" si="263">IF(AND((BF22&gt;0),(BF21&gt;0)),(BF22/BF21),"")</f>
        <v>0.21052631578947367</v>
      </c>
      <c r="BG23" s="4" t="s">
        <v>3</v>
      </c>
      <c r="BH23" s="68" t="str">
        <f t="shared" ref="BH23" si="264">IF(AND((BH22&gt;0),(BH21&gt;0)),(BH22/BH21),"")</f>
        <v/>
      </c>
      <c r="BI23" s="4" t="s">
        <v>3</v>
      </c>
      <c r="BK23" s="57" t="s">
        <v>24</v>
      </c>
      <c r="BL23" s="30">
        <f t="shared" si="16"/>
        <v>26</v>
      </c>
      <c r="BM23" s="40">
        <f t="shared" si="17"/>
        <v>0.1879194630872483</v>
      </c>
      <c r="BN23" s="22" t="str">
        <f t="shared" si="18"/>
        <v>–</v>
      </c>
      <c r="BO23" s="41">
        <f>IF(SUM(B23,D23,F23,H23,J23,L23,N23,P23,R23,T23,V23,X23,Z23,AB23,BK19)&gt;0,MAX(B23,D23,F23,H23,J23,L23,N23,P23,R23,T23,V23,X23,Z23,AB23,AD23),"")</f>
        <v>0.25203252032520324</v>
      </c>
      <c r="BP23" s="24" t="str">
        <f t="shared" si="20"/>
        <v/>
      </c>
      <c r="BQ23" s="6" t="s">
        <v>3</v>
      </c>
      <c r="BR23" s="26" t="str">
        <f t="shared" si="21"/>
        <v/>
      </c>
      <c r="BS23" s="42">
        <f t="shared" si="22"/>
        <v>0.2250944505707819</v>
      </c>
      <c r="BT23" s="28" t="s">
        <v>3</v>
      </c>
      <c r="BU23" s="43">
        <f t="shared" si="23"/>
        <v>2.1531175435031885E-2</v>
      </c>
      <c r="BV23" s="29" t="s">
        <v>3</v>
      </c>
      <c r="BW23" s="22" t="str">
        <f t="shared" si="24"/>
        <v>?</v>
      </c>
      <c r="BX23" s="25" t="s">
        <v>3</v>
      </c>
    </row>
    <row r="24" spans="1:76" ht="12.75" customHeight="1" x14ac:dyDescent="0.2">
      <c r="A24" s="15" t="s">
        <v>12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12</v>
      </c>
      <c r="BL24" s="30">
        <f t="shared" si="1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  <c r="BW24" s="22"/>
      <c r="BX24" s="25"/>
    </row>
    <row r="25" spans="1:76" ht="12.75" customHeight="1" x14ac:dyDescent="0.2">
      <c r="A25" s="10" t="s">
        <v>22</v>
      </c>
      <c r="B25" s="19">
        <v>10.6</v>
      </c>
      <c r="C25" s="4">
        <f>IF(AND((B25&gt;0),(B$4&gt;0)),(B25/B$4*100),"")</f>
        <v>46.086956521739133</v>
      </c>
      <c r="D25" s="19">
        <v>11.9</v>
      </c>
      <c r="E25" s="4">
        <f>IF(AND((D25&gt;0),(D$4&gt;0)),(D25/D$4*100),"")</f>
        <v>49.583333333333336</v>
      </c>
      <c r="F25" s="19">
        <v>13.2</v>
      </c>
      <c r="G25" s="4">
        <f>IF(AND((F25&gt;0),(F$4&gt;0)),(F25/F$4*100),"")</f>
        <v>55.230125523012553</v>
      </c>
      <c r="H25" s="19"/>
      <c r="I25" s="4" t="str">
        <f>IF(AND((H25&gt;0),(H$4&gt;0)),(H25/H$4*100),"")</f>
        <v/>
      </c>
      <c r="J25" s="19">
        <v>14.8</v>
      </c>
      <c r="K25" s="4">
        <f>IF(AND((J25&gt;0),(J$4&gt;0)),(J25/J$4*100),"")</f>
        <v>52.857142857142861</v>
      </c>
      <c r="L25" s="19"/>
      <c r="M25" s="4" t="str">
        <f>IF(AND((L25&gt;0),(L$4&gt;0)),(L25/L$4*100),"")</f>
        <v/>
      </c>
      <c r="N25" s="19">
        <v>12.4</v>
      </c>
      <c r="O25" s="4">
        <f>IF(AND((N25&gt;0),(N$4&gt;0)),(N25/N$4*100),"")</f>
        <v>48.627450980392155</v>
      </c>
      <c r="P25" s="19">
        <v>12.5</v>
      </c>
      <c r="Q25" s="4">
        <f>IF(AND((P25&gt;0),(P$4&gt;0)),(P25/P$4*100),"")</f>
        <v>51.867219917012441</v>
      </c>
      <c r="R25" s="19">
        <v>13.1</v>
      </c>
      <c r="S25" s="4">
        <f>IF(AND((R25&gt;0),(R$4&gt;0)),(R25/R$4*100),"")</f>
        <v>49.433962264150942</v>
      </c>
      <c r="T25" s="19">
        <v>12.2</v>
      </c>
      <c r="U25" s="4">
        <f>IF(AND((T25&gt;0),(T$4&gt;0)),(T25/T$4*100),"")</f>
        <v>51.914893617021271</v>
      </c>
      <c r="V25" s="19">
        <v>13.9</v>
      </c>
      <c r="W25" s="4">
        <f>IF(AND((V25&gt;0),(V$4&gt;0)),(V25/V$4*100),"")</f>
        <v>54.724409448818903</v>
      </c>
      <c r="X25" s="19"/>
      <c r="Y25" s="4" t="str">
        <f>IF(AND((X25&gt;0),(X$4&gt;0)),(X25/X$4*100),"")</f>
        <v/>
      </c>
      <c r="Z25" s="19">
        <v>15.4</v>
      </c>
      <c r="AA25" s="4">
        <f>IF(AND((Z25&gt;0),(Z$4&gt;0)),(Z25/Z$4*100),"")</f>
        <v>50</v>
      </c>
      <c r="AB25" s="19">
        <v>14.1</v>
      </c>
      <c r="AC25" s="4">
        <f>IF(AND((AB25&gt;0),(AB$4&gt;0)),(AB25/AB$4*100),"")</f>
        <v>53.409090909090907</v>
      </c>
      <c r="AD25" s="19"/>
      <c r="AE25" s="4" t="str">
        <f t="shared" ref="AE25" si="265">IF(AND((AD25&gt;0),(AD$4&gt;0)),(AD25/AD$4*100),"")</f>
        <v/>
      </c>
      <c r="AF25" s="19">
        <v>13.3</v>
      </c>
      <c r="AG25" s="4">
        <f t="shared" ref="AG25" si="266">IF(AND((AF25&gt;0),(AF$4&gt;0)),(AF25/AF$4*100),"")</f>
        <v>47.841726618705039</v>
      </c>
      <c r="AH25" s="19">
        <v>13.7</v>
      </c>
      <c r="AI25" s="4">
        <f t="shared" ref="AI25" si="267">IF(AND((AH25&gt;0),(AH$4&gt;0)),(AH25/AH$4*100),"")</f>
        <v>48.070175438596493</v>
      </c>
      <c r="AJ25" s="19"/>
      <c r="AK25" s="4" t="str">
        <f t="shared" ref="AK25" si="268">IF(AND((AJ25&gt;0),(AJ$4&gt;0)),(AJ25/AJ$4*100),"")</f>
        <v/>
      </c>
      <c r="AL25" s="19">
        <v>13.3</v>
      </c>
      <c r="AM25" s="4">
        <f t="shared" ref="AM25" si="269">IF(AND((AL25&gt;0),(AL$4&gt;0)),(AL25/AL$4*100),"")</f>
        <v>46.180555555555557</v>
      </c>
      <c r="AN25" s="19">
        <v>11.8</v>
      </c>
      <c r="AO25" s="4">
        <f t="shared" ref="AO25" si="270">IF(AND((AN25&gt;0),(AN$4&gt;0)),(AN25/AN$4*100),"")</f>
        <v>49.789029535864984</v>
      </c>
      <c r="AP25" s="19">
        <v>11.9</v>
      </c>
      <c r="AQ25" s="4">
        <f t="shared" ref="AQ25" si="271">IF(AND((AP25&gt;0),(AP$4&gt;0)),(AP25/AP$4*100),"")</f>
        <v>44.237918215613384</v>
      </c>
      <c r="AR25" s="19">
        <v>14.2</v>
      </c>
      <c r="AS25" s="4">
        <f t="shared" ref="AS25" si="272">IF(AND((AR25&gt;0),(AR$4&gt;0)),(AR25/AR$4*100),"")</f>
        <v>45.367412140575077</v>
      </c>
      <c r="AT25" s="19">
        <v>13.3</v>
      </c>
      <c r="AU25" s="4">
        <f t="shared" ref="AU25" si="273">IF(AND((AT25&gt;0),(AT$4&gt;0)),(AT25/AT$4*100),"")</f>
        <v>52.569169960474305</v>
      </c>
      <c r="AV25" s="19"/>
      <c r="AW25" s="4" t="str">
        <f t="shared" ref="AW25" si="274">IF(AND((AV25&gt;0),(AV$4&gt;0)),(AV25/AV$4*100),"")</f>
        <v/>
      </c>
      <c r="AX25" s="19">
        <v>11.9</v>
      </c>
      <c r="AY25" s="4">
        <f t="shared" ref="AY25" si="275">IF(AND((AX25&gt;0),(AX$4&gt;0)),(AX25/AX$4*100),"")</f>
        <v>49.173553719008268</v>
      </c>
      <c r="AZ25" s="19">
        <v>11.1</v>
      </c>
      <c r="BA25" s="4">
        <f t="shared" ref="BA25" si="276">IF(AND((AZ25&gt;0),(AZ$4&gt;0)),(AZ25/AZ$4*100),"")</f>
        <v>48.471615720524021</v>
      </c>
      <c r="BB25" s="19">
        <v>13.6</v>
      </c>
      <c r="BC25" s="4">
        <f t="shared" ref="BC25" si="277">IF(AND((BB25&gt;0),(BB$4&gt;0)),(BB25/BB$4*100),"")</f>
        <v>53.125</v>
      </c>
      <c r="BD25" s="19">
        <v>11.1</v>
      </c>
      <c r="BE25" s="4">
        <f t="shared" ref="BE25" si="278">IF(AND((BD25&gt;0),(BD$4&gt;0)),(BD25/BD$4*100),"")</f>
        <v>52.606635071090047</v>
      </c>
      <c r="BF25" s="19">
        <v>12</v>
      </c>
      <c r="BG25" s="4">
        <f t="shared" ref="BG25" si="279">IF(AND((BF25&gt;0),(BF$4&gt;0)),(BF25/BF$4*100),"")</f>
        <v>46.692607003891048</v>
      </c>
      <c r="BH25" s="19">
        <v>11.7</v>
      </c>
      <c r="BI25" s="4">
        <f t="shared" ref="BI25" si="280">IF(AND((BH25&gt;0),(BH$4&gt;0)),(BH25/BH$4*100),"")</f>
        <v>51.091703056768559</v>
      </c>
      <c r="BK25" s="57" t="s">
        <v>22</v>
      </c>
      <c r="BL25" s="30">
        <f t="shared" si="16"/>
        <v>24</v>
      </c>
      <c r="BM25" s="31">
        <f t="shared" si="17"/>
        <v>10.6</v>
      </c>
      <c r="BN25" s="32" t="str">
        <f t="shared" si="18"/>
        <v>–</v>
      </c>
      <c r="BO25" s="33">
        <f t="shared" si="19"/>
        <v>15.4</v>
      </c>
      <c r="BP25" s="34">
        <f t="shared" si="20"/>
        <v>44.237918215613384</v>
      </c>
      <c r="BQ25" s="35" t="str">
        <f t="shared" si="40"/>
        <v>–</v>
      </c>
      <c r="BR25" s="36">
        <f t="shared" si="21"/>
        <v>55.230125523012553</v>
      </c>
      <c r="BS25" s="37">
        <f t="shared" si="22"/>
        <v>12.79166666666667</v>
      </c>
      <c r="BT25" s="38">
        <f t="shared" si="41"/>
        <v>49.956320308682557</v>
      </c>
      <c r="BU25" s="32">
        <f t="shared" si="23"/>
        <v>1.2261344938877827</v>
      </c>
      <c r="BV25" s="39">
        <f t="shared" si="42"/>
        <v>3.0234209037132111</v>
      </c>
      <c r="BW25" s="32">
        <f t="shared" si="24"/>
        <v>10.6</v>
      </c>
      <c r="BX25" s="35">
        <f t="shared" si="43"/>
        <v>46.086956521739133</v>
      </c>
    </row>
    <row r="26" spans="1:76" ht="12.75" customHeight="1" x14ac:dyDescent="0.2">
      <c r="A26" s="10" t="s">
        <v>23</v>
      </c>
      <c r="B26" s="19">
        <v>2.1</v>
      </c>
      <c r="C26" s="4">
        <f>IF(AND((B26&gt;0),(B$4&gt;0)),(B26/B$4*100),"")</f>
        <v>9.1304347826086953</v>
      </c>
      <c r="D26" s="19">
        <v>3</v>
      </c>
      <c r="E26" s="4">
        <f>IF(AND((D26&gt;0),(D$4&gt;0)),(D26/D$4*100),"")</f>
        <v>12.5</v>
      </c>
      <c r="F26" s="19">
        <v>3.1</v>
      </c>
      <c r="G26" s="4">
        <f>IF(AND((F26&gt;0),(F$4&gt;0)),(F26/F$4*100),"")</f>
        <v>12.97071129707113</v>
      </c>
      <c r="H26" s="19"/>
      <c r="I26" s="4" t="str">
        <f>IF(AND((H26&gt;0),(H$4&gt;0)),(H26/H$4*100),"")</f>
        <v/>
      </c>
      <c r="J26" s="19">
        <v>2.8</v>
      </c>
      <c r="K26" s="4">
        <f>IF(AND((J26&gt;0),(J$4&gt;0)),(J26/J$4*100),"")</f>
        <v>10</v>
      </c>
      <c r="L26" s="19"/>
      <c r="M26" s="4" t="str">
        <f>IF(AND((L26&gt;0),(L$4&gt;0)),(L26/L$4*100),"")</f>
        <v/>
      </c>
      <c r="N26" s="19">
        <v>2.8</v>
      </c>
      <c r="O26" s="4">
        <f>IF(AND((N26&gt;0),(N$4&gt;0)),(N26/N$4*100),"")</f>
        <v>10.980392156862745</v>
      </c>
      <c r="P26" s="19">
        <v>2.9</v>
      </c>
      <c r="Q26" s="4">
        <f>IF(AND((P26&gt;0),(P$4&gt;0)),(P26/P$4*100),"")</f>
        <v>12.033195020746886</v>
      </c>
      <c r="R26" s="19">
        <v>3</v>
      </c>
      <c r="S26" s="4">
        <f>IF(AND((R26&gt;0),(R$4&gt;0)),(R26/R$4*100),"")</f>
        <v>11.320754716981133</v>
      </c>
      <c r="T26" s="19"/>
      <c r="U26" s="4" t="str">
        <f>IF(AND((T26&gt;0),(T$4&gt;0)),(T26/T$4*100),"")</f>
        <v/>
      </c>
      <c r="V26" s="19">
        <v>3.7</v>
      </c>
      <c r="W26" s="4">
        <f>IF(AND((V26&gt;0),(V$4&gt;0)),(V26/V$4*100),"")</f>
        <v>14.56692913385827</v>
      </c>
      <c r="X26" s="19"/>
      <c r="Y26" s="4" t="str">
        <f>IF(AND((X26&gt;0),(X$4&gt;0)),(X26/X$4*100),"")</f>
        <v/>
      </c>
      <c r="Z26" s="19">
        <v>3.7</v>
      </c>
      <c r="AA26" s="4">
        <f>IF(AND((Z26&gt;0),(Z$4&gt;0)),(Z26/Z$4*100),"")</f>
        <v>12.012987012987013</v>
      </c>
      <c r="AB26" s="19">
        <v>3.3</v>
      </c>
      <c r="AC26" s="4">
        <f>IF(AND((AB26&gt;0),(AB$4&gt;0)),(AB26/AB$4*100),"")</f>
        <v>12.5</v>
      </c>
      <c r="AD26" s="19"/>
      <c r="AE26" s="4" t="str">
        <f t="shared" ref="AE26" si="281">IF(AND((AD26&gt;0),(AD$4&gt;0)),(AD26/AD$4*100),"")</f>
        <v/>
      </c>
      <c r="AF26" s="19">
        <v>3.2</v>
      </c>
      <c r="AG26" s="4">
        <f t="shared" ref="AG26" si="282">IF(AND((AF26&gt;0),(AF$4&gt;0)),(AF26/AF$4*100),"")</f>
        <v>11.510791366906476</v>
      </c>
      <c r="AH26" s="19">
        <v>3.1</v>
      </c>
      <c r="AI26" s="4">
        <f t="shared" ref="AI26" si="283">IF(AND((AH26&gt;0),(AH$4&gt;0)),(AH26/AH$4*100),"")</f>
        <v>10.87719298245614</v>
      </c>
      <c r="AJ26" s="19"/>
      <c r="AK26" s="4" t="str">
        <f t="shared" ref="AK26" si="284">IF(AND((AJ26&gt;0),(AJ$4&gt;0)),(AJ26/AJ$4*100),"")</f>
        <v/>
      </c>
      <c r="AL26" s="19">
        <v>3.3</v>
      </c>
      <c r="AM26" s="4">
        <f t="shared" ref="AM26" si="285">IF(AND((AL26&gt;0),(AL$4&gt;0)),(AL26/AL$4*100),"")</f>
        <v>11.458333333333332</v>
      </c>
      <c r="AN26" s="19">
        <v>2.2999999999999998</v>
      </c>
      <c r="AO26" s="4">
        <f t="shared" ref="AO26" si="286">IF(AND((AN26&gt;0),(AN$4&gt;0)),(AN26/AN$4*100),"")</f>
        <v>9.7046413502109701</v>
      </c>
      <c r="AP26" s="19">
        <v>2.2999999999999998</v>
      </c>
      <c r="AQ26" s="4">
        <f t="shared" ref="AQ26" si="287">IF(AND((AP26&gt;0),(AP$4&gt;0)),(AP26/AP$4*100),"")</f>
        <v>8.5501858736059475</v>
      </c>
      <c r="AR26" s="19">
        <v>2.4</v>
      </c>
      <c r="AS26" s="4">
        <f t="shared" ref="AS26" si="288">IF(AND((AR26&gt;0),(AR$4&gt;0)),(AR26/AR$4*100),"")</f>
        <v>7.6677316293929714</v>
      </c>
      <c r="AT26" s="19">
        <v>2.2999999999999998</v>
      </c>
      <c r="AU26" s="4">
        <f t="shared" ref="AU26" si="289">IF(AND((AT26&gt;0),(AT$4&gt;0)),(AT26/AT$4*100),"")</f>
        <v>9.0909090909090899</v>
      </c>
      <c r="AV26" s="19"/>
      <c r="AW26" s="4" t="str">
        <f t="shared" ref="AW26" si="290">IF(AND((AV26&gt;0),(AV$4&gt;0)),(AV26/AV$4*100),"")</f>
        <v/>
      </c>
      <c r="AX26" s="19">
        <v>2.8</v>
      </c>
      <c r="AY26" s="4">
        <f t="shared" ref="AY26" si="291">IF(AND((AX26&gt;0),(AX$4&gt;0)),(AX26/AX$4*100),"")</f>
        <v>11.570247933884296</v>
      </c>
      <c r="AZ26" s="19">
        <v>2.5</v>
      </c>
      <c r="BA26" s="4">
        <f t="shared" ref="BA26" si="292">IF(AND((AZ26&gt;0),(AZ$4&gt;0)),(AZ26/AZ$4*100),"")</f>
        <v>10.91703056768559</v>
      </c>
      <c r="BB26" s="19">
        <v>2.4</v>
      </c>
      <c r="BC26" s="4">
        <f t="shared" ref="BC26" si="293">IF(AND((BB26&gt;0),(BB$4&gt;0)),(BB26/BB$4*100),"")</f>
        <v>9.3749999999999982</v>
      </c>
      <c r="BD26" s="19">
        <v>2.4</v>
      </c>
      <c r="BE26" s="4">
        <f t="shared" ref="BE26" si="294">IF(AND((BD26&gt;0),(BD$4&gt;0)),(BD26/BD$4*100),"")</f>
        <v>11.374407582938389</v>
      </c>
      <c r="BF26" s="19">
        <v>2.2999999999999998</v>
      </c>
      <c r="BG26" s="4">
        <f t="shared" ref="BG26" si="295">IF(AND((BF26&gt;0),(BF$4&gt;0)),(BF26/BF$4*100),"")</f>
        <v>8.9494163424124515</v>
      </c>
      <c r="BH26" s="19"/>
      <c r="BI26" s="4" t="str">
        <f t="shared" ref="BI26" si="296">IF(AND((BH26&gt;0),(BH$4&gt;0)),(BH26/BH$4*100),"")</f>
        <v/>
      </c>
      <c r="BK26" s="57" t="s">
        <v>23</v>
      </c>
      <c r="BL26" s="30">
        <f t="shared" si="16"/>
        <v>22</v>
      </c>
      <c r="BM26" s="31">
        <f t="shared" si="17"/>
        <v>2.1</v>
      </c>
      <c r="BN26" s="32" t="str">
        <f t="shared" si="18"/>
        <v>–</v>
      </c>
      <c r="BO26" s="33">
        <f t="shared" si="19"/>
        <v>3.7</v>
      </c>
      <c r="BP26" s="34">
        <f t="shared" si="20"/>
        <v>7.6677316293929714</v>
      </c>
      <c r="BQ26" s="35" t="str">
        <f t="shared" si="40"/>
        <v>–</v>
      </c>
      <c r="BR26" s="36">
        <f t="shared" si="21"/>
        <v>14.56692913385827</v>
      </c>
      <c r="BS26" s="37">
        <f t="shared" si="22"/>
        <v>2.8045454545454538</v>
      </c>
      <c r="BT26" s="38">
        <f t="shared" si="41"/>
        <v>10.866422371584163</v>
      </c>
      <c r="BU26" s="32">
        <f t="shared" si="23"/>
        <v>0.468510580992754</v>
      </c>
      <c r="BV26" s="39">
        <f t="shared" si="42"/>
        <v>1.6567082444604944</v>
      </c>
      <c r="BW26" s="32">
        <f t="shared" si="24"/>
        <v>2.1</v>
      </c>
      <c r="BX26" s="35">
        <f t="shared" si="43"/>
        <v>9.1304347826086953</v>
      </c>
    </row>
    <row r="27" spans="1:76" ht="12.75" customHeight="1" x14ac:dyDescent="0.2">
      <c r="A27" s="10" t="s">
        <v>24</v>
      </c>
      <c r="B27" s="68">
        <f>IF(AND((B26&gt;0),(B25&gt;0)),(B26/B25),"")</f>
        <v>0.19811320754716982</v>
      </c>
      <c r="C27" s="4" t="s">
        <v>3</v>
      </c>
      <c r="D27" s="68">
        <f>IF(AND((D26&gt;0),(D25&gt;0)),(D26/D25),"")</f>
        <v>0.25210084033613445</v>
      </c>
      <c r="E27" s="4" t="s">
        <v>3</v>
      </c>
      <c r="F27" s="68">
        <f>IF(AND((F26&gt;0),(F25&gt;0)),(F26/F25),"")</f>
        <v>0.23484848484848486</v>
      </c>
      <c r="G27" s="4" t="s">
        <v>3</v>
      </c>
      <c r="H27" s="68" t="str">
        <f>IF(AND((H26&gt;0),(H25&gt;0)),(H26/H25),"")</f>
        <v/>
      </c>
      <c r="I27" s="4" t="s">
        <v>3</v>
      </c>
      <c r="J27" s="68">
        <f>IF(AND((J26&gt;0),(J25&gt;0)),(J26/J25),"")</f>
        <v>0.18918918918918917</v>
      </c>
      <c r="K27" s="4" t="s">
        <v>3</v>
      </c>
      <c r="L27" s="68" t="str">
        <f>IF(AND((L26&gt;0),(L25&gt;0)),(L26/L25),"")</f>
        <v/>
      </c>
      <c r="M27" s="4" t="s">
        <v>3</v>
      </c>
      <c r="N27" s="68">
        <f>IF(AND((N26&gt;0),(N25&gt;0)),(N26/N25),"")</f>
        <v>0.22580645161290319</v>
      </c>
      <c r="O27" s="4" t="s">
        <v>3</v>
      </c>
      <c r="P27" s="68">
        <f>IF(AND((P26&gt;0),(P25&gt;0)),(P26/P25),"")</f>
        <v>0.23199999999999998</v>
      </c>
      <c r="Q27" s="4" t="s">
        <v>3</v>
      </c>
      <c r="R27" s="68">
        <f>IF(AND((R26&gt;0),(R25&gt;0)),(R26/R25),"")</f>
        <v>0.22900763358778625</v>
      </c>
      <c r="S27" s="4" t="s">
        <v>3</v>
      </c>
      <c r="T27" s="68" t="str">
        <f>IF(AND((T26&gt;0),(T25&gt;0)),(T26/T25),"")</f>
        <v/>
      </c>
      <c r="U27" s="4" t="s">
        <v>3</v>
      </c>
      <c r="V27" s="68">
        <f>IF(AND((V26&gt;0),(V25&gt;0)),(V26/V25),"")</f>
        <v>0.26618705035971224</v>
      </c>
      <c r="W27" s="4" t="s">
        <v>3</v>
      </c>
      <c r="X27" s="68" t="str">
        <f>IF(AND((X26&gt;0),(X25&gt;0)),(X26/X25),"")</f>
        <v/>
      </c>
      <c r="Y27" s="4" t="s">
        <v>3</v>
      </c>
      <c r="Z27" s="68">
        <f>IF(AND((Z26&gt;0),(Z25&gt;0)),(Z26/Z25),"")</f>
        <v>0.24025974025974026</v>
      </c>
      <c r="AA27" s="4" t="s">
        <v>3</v>
      </c>
      <c r="AB27" s="68">
        <f>IF(AND((AB26&gt;0),(AB25&gt;0)),(AB26/AB25),"")</f>
        <v>0.23404255319148937</v>
      </c>
      <c r="AC27" s="4" t="s">
        <v>3</v>
      </c>
      <c r="AD27" s="68" t="str">
        <f t="shared" ref="AD27" si="297">IF(AND((AD26&gt;0),(AD25&gt;0)),(AD26/AD25),"")</f>
        <v/>
      </c>
      <c r="AE27" s="4" t="s">
        <v>3</v>
      </c>
      <c r="AF27" s="68">
        <f t="shared" ref="AF27" si="298">IF(AND((AF26&gt;0),(AF25&gt;0)),(AF26/AF25),"")</f>
        <v>0.24060150375939848</v>
      </c>
      <c r="AG27" s="4" t="s">
        <v>3</v>
      </c>
      <c r="AH27" s="68">
        <f t="shared" ref="AH27" si="299">IF(AND((AH26&gt;0),(AH25&gt;0)),(AH26/AH25),"")</f>
        <v>0.22627737226277375</v>
      </c>
      <c r="AI27" s="4" t="s">
        <v>3</v>
      </c>
      <c r="AJ27" s="68" t="str">
        <f t="shared" ref="AJ27" si="300">IF(AND((AJ26&gt;0),(AJ25&gt;0)),(AJ26/AJ25),"")</f>
        <v/>
      </c>
      <c r="AK27" s="4" t="s">
        <v>3</v>
      </c>
      <c r="AL27" s="68">
        <f t="shared" ref="AL27" si="301">IF(AND((AL26&gt;0),(AL25&gt;0)),(AL26/AL25),"")</f>
        <v>0.24812030075187969</v>
      </c>
      <c r="AM27" s="4" t="s">
        <v>3</v>
      </c>
      <c r="AN27" s="68">
        <f t="shared" ref="AN27" si="302">IF(AND((AN26&gt;0),(AN25&gt;0)),(AN26/AN25),"")</f>
        <v>0.19491525423728812</v>
      </c>
      <c r="AO27" s="4" t="s">
        <v>3</v>
      </c>
      <c r="AP27" s="68">
        <f t="shared" ref="AP27" si="303">IF(AND((AP26&gt;0),(AP25&gt;0)),(AP26/AP25),"")</f>
        <v>0.19327731092436973</v>
      </c>
      <c r="AQ27" s="4" t="s">
        <v>3</v>
      </c>
      <c r="AR27" s="68">
        <f t="shared" ref="AR27" si="304">IF(AND((AR26&gt;0),(AR25&gt;0)),(AR26/AR25),"")</f>
        <v>0.16901408450704225</v>
      </c>
      <c r="AS27" s="4" t="s">
        <v>3</v>
      </c>
      <c r="AT27" s="68">
        <f t="shared" ref="AT27" si="305">IF(AND((AT26&gt;0),(AT25&gt;0)),(AT26/AT25),"")</f>
        <v>0.17293233082706766</v>
      </c>
      <c r="AU27" s="4" t="s">
        <v>3</v>
      </c>
      <c r="AV27" s="68" t="str">
        <f t="shared" ref="AV27" si="306">IF(AND((AV26&gt;0),(AV25&gt;0)),(AV26/AV25),"")</f>
        <v/>
      </c>
      <c r="AW27" s="4" t="s">
        <v>3</v>
      </c>
      <c r="AX27" s="68">
        <f t="shared" ref="AX27" si="307">IF(AND((AX26&gt;0),(AX25&gt;0)),(AX26/AX25),"")</f>
        <v>0.23529411764705879</v>
      </c>
      <c r="AY27" s="4" t="s">
        <v>3</v>
      </c>
      <c r="AZ27" s="68">
        <f t="shared" ref="AZ27" si="308">IF(AND((AZ26&gt;0),(AZ25&gt;0)),(AZ26/AZ25),"")</f>
        <v>0.22522522522522523</v>
      </c>
      <c r="BA27" s="4" t="s">
        <v>3</v>
      </c>
      <c r="BB27" s="68">
        <f t="shared" ref="BB27" si="309">IF(AND((BB26&gt;0),(BB25&gt;0)),(BB26/BB25),"")</f>
        <v>0.17647058823529413</v>
      </c>
      <c r="BC27" s="4" t="s">
        <v>3</v>
      </c>
      <c r="BD27" s="68">
        <f t="shared" ref="BD27" si="310">IF(AND((BD26&gt;0),(BD25&gt;0)),(BD26/BD25),"")</f>
        <v>0.21621621621621623</v>
      </c>
      <c r="BE27" s="4" t="s">
        <v>3</v>
      </c>
      <c r="BF27" s="68">
        <f t="shared" ref="BF27" si="311">IF(AND((BF26&gt;0),(BF25&gt;0)),(BF26/BF25),"")</f>
        <v>0.19166666666666665</v>
      </c>
      <c r="BG27" s="4" t="s">
        <v>3</v>
      </c>
      <c r="BH27" s="68" t="str">
        <f t="shared" ref="BH27" si="312">IF(AND((BH26&gt;0),(BH25&gt;0)),(BH26/BH25),"")</f>
        <v/>
      </c>
      <c r="BI27" s="4" t="s">
        <v>3</v>
      </c>
      <c r="BK27" s="57" t="s">
        <v>24</v>
      </c>
      <c r="BL27" s="30">
        <f t="shared" si="16"/>
        <v>22</v>
      </c>
      <c r="BM27" s="40">
        <f t="shared" si="17"/>
        <v>0.16901408450704225</v>
      </c>
      <c r="BN27" s="22" t="str">
        <f t="shared" si="18"/>
        <v>–</v>
      </c>
      <c r="BO27" s="41">
        <f t="shared" si="19"/>
        <v>0.26618705035971224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0.21779846009967682</v>
      </c>
      <c r="BT27" s="28" t="s">
        <v>3</v>
      </c>
      <c r="BU27" s="43">
        <f t="shared" si="23"/>
        <v>2.7566688178053377E-2</v>
      </c>
      <c r="BV27" s="29" t="s">
        <v>3</v>
      </c>
      <c r="BW27" s="22">
        <f t="shared" si="24"/>
        <v>0.19811320754716982</v>
      </c>
      <c r="BX27" s="25" t="s">
        <v>3</v>
      </c>
    </row>
    <row r="28" spans="1:76" ht="12.75" customHeight="1" x14ac:dyDescent="0.2">
      <c r="A28" s="15" t="s">
        <v>13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13</v>
      </c>
      <c r="BL28" s="30">
        <f t="shared" si="1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  <c r="BW28" s="22"/>
      <c r="BX28" s="25"/>
    </row>
    <row r="29" spans="1:76" ht="12.75" customHeight="1" x14ac:dyDescent="0.2">
      <c r="A29" s="10" t="s">
        <v>22</v>
      </c>
      <c r="B29" s="19">
        <v>11.9</v>
      </c>
      <c r="C29" s="4">
        <f>IF(AND((B29&gt;0),(B$4&gt;0)),(B29/B$4*100),"")</f>
        <v>51.739130434782609</v>
      </c>
      <c r="D29" s="19">
        <v>13.9</v>
      </c>
      <c r="E29" s="4">
        <f>IF(AND((D29&gt;0),(D$4&gt;0)),(D29/D$4*100),"")</f>
        <v>57.916666666666671</v>
      </c>
      <c r="F29" s="19">
        <v>14.1</v>
      </c>
      <c r="G29" s="4">
        <f>IF(AND((F29&gt;0),(F$4&gt;0)),(F29/F$4*100),"")</f>
        <v>58.995815899581594</v>
      </c>
      <c r="H29" s="19">
        <v>12.9</v>
      </c>
      <c r="I29" s="4">
        <f>IF(AND((H29&gt;0),(H$4&gt;0)),(H29/H$4*100),"")</f>
        <v>53.305785123966942</v>
      </c>
      <c r="J29" s="19">
        <v>15.6</v>
      </c>
      <c r="K29" s="4">
        <f>IF(AND((J29&gt;0),(J$4&gt;0)),(J29/J$4*100),"")</f>
        <v>55.714285714285715</v>
      </c>
      <c r="L29" s="19">
        <v>11.1</v>
      </c>
      <c r="M29" s="4">
        <f>IF(AND((L29&gt;0),(L$4&gt;0)),(L29/L$4*100),"")</f>
        <v>51.152073732718897</v>
      </c>
      <c r="N29" s="19">
        <v>13.5</v>
      </c>
      <c r="O29" s="4">
        <f>IF(AND((N29&gt;0),(N$4&gt;0)),(N29/N$4*100),"")</f>
        <v>52.941176470588239</v>
      </c>
      <c r="P29" s="19"/>
      <c r="Q29" s="4" t="str">
        <f>IF(AND((P29&gt;0),(P$4&gt;0)),(P29/P$4*100),"")</f>
        <v/>
      </c>
      <c r="R29" s="19">
        <v>14.3</v>
      </c>
      <c r="S29" s="4">
        <f>IF(AND((R29&gt;0),(R$4&gt;0)),(R29/R$4*100),"")</f>
        <v>53.962264150943398</v>
      </c>
      <c r="T29" s="19"/>
      <c r="U29" s="4" t="str">
        <f>IF(AND((T29&gt;0),(T$4&gt;0)),(T29/T$4*100),"")</f>
        <v/>
      </c>
      <c r="V29" s="19">
        <v>14.3</v>
      </c>
      <c r="W29" s="4">
        <f>IF(AND((V29&gt;0),(V$4&gt;0)),(V29/V$4*100),"")</f>
        <v>56.299212598425207</v>
      </c>
      <c r="X29" s="19">
        <v>15.3</v>
      </c>
      <c r="Y29" s="4">
        <f>IF(AND((X29&gt;0),(X$4&gt;0)),(X29/X$4*100),"")</f>
        <v>53.31010452961673</v>
      </c>
      <c r="Z29" s="19">
        <v>15.9</v>
      </c>
      <c r="AA29" s="4">
        <f>IF(AND((Z29&gt;0),(Z$4&gt;0)),(Z29/Z$4*100),"")</f>
        <v>51.623376623376629</v>
      </c>
      <c r="AB29" s="19"/>
      <c r="AC29" s="4" t="str">
        <f>IF(AND((AB29&gt;0),(AB$4&gt;0)),(AB29/AB$4*100),"")</f>
        <v/>
      </c>
      <c r="AD29" s="19">
        <v>14.7</v>
      </c>
      <c r="AE29" s="4">
        <f t="shared" ref="AE29" si="313">IF(AND((AD29&gt;0),(AD$4&gt;0)),(AD29/AD$4*100),"")</f>
        <v>57.421874999999986</v>
      </c>
      <c r="AF29" s="19">
        <v>13.7</v>
      </c>
      <c r="AG29" s="4">
        <f t="shared" ref="AG29" si="314">IF(AND((AF29&gt;0),(AF$4&gt;0)),(AF29/AF$4*100),"")</f>
        <v>49.280575539568346</v>
      </c>
      <c r="AH29" s="19">
        <v>14.8</v>
      </c>
      <c r="AI29" s="4">
        <f t="shared" ref="AI29" si="315">IF(AND((AH29&gt;0),(AH$4&gt;0)),(AH29/AH$4*100),"")</f>
        <v>51.929824561403514</v>
      </c>
      <c r="AJ29" s="19">
        <v>13.7</v>
      </c>
      <c r="AK29" s="4">
        <f t="shared" ref="AK29" si="316">IF(AND((AJ29&gt;0),(AJ$4&gt;0)),(AJ29/AJ$4*100),"")</f>
        <v>63.133640552995395</v>
      </c>
      <c r="AL29" s="19">
        <v>14.2</v>
      </c>
      <c r="AM29" s="4">
        <f t="shared" ref="AM29" si="317">IF(AND((AL29&gt;0),(AL$4&gt;0)),(AL29/AL$4*100),"")</f>
        <v>49.30555555555555</v>
      </c>
      <c r="AN29" s="19">
        <v>12.5</v>
      </c>
      <c r="AO29" s="4">
        <f t="shared" ref="AO29" si="318">IF(AND((AN29&gt;0),(AN$4&gt;0)),(AN29/AN$4*100),"")</f>
        <v>52.742616033755276</v>
      </c>
      <c r="AP29" s="19">
        <v>11.6</v>
      </c>
      <c r="AQ29" s="4">
        <f t="shared" ref="AQ29" si="319">IF(AND((AP29&gt;0),(AP$4&gt;0)),(AP29/AP$4*100),"")</f>
        <v>43.122676579925653</v>
      </c>
      <c r="AR29" s="19">
        <v>14.7</v>
      </c>
      <c r="AS29" s="4">
        <f t="shared" ref="AS29" si="320">IF(AND((AR29&gt;0),(AR$4&gt;0)),(AR29/AR$4*100),"")</f>
        <v>46.964856230031948</v>
      </c>
      <c r="AT29" s="19">
        <v>13.8</v>
      </c>
      <c r="AU29" s="4">
        <f t="shared" ref="AU29" si="321">IF(AND((AT29&gt;0),(AT$4&gt;0)),(AT29/AT$4*100),"")</f>
        <v>54.54545454545454</v>
      </c>
      <c r="AV29" s="19">
        <v>12.4</v>
      </c>
      <c r="AW29" s="4">
        <f t="shared" ref="AW29" si="322">IF(AND((AV29&gt;0),(AV$4&gt;0)),(AV29/AV$4*100),"")</f>
        <v>52.542372881355924</v>
      </c>
      <c r="AX29" s="19">
        <v>11.3</v>
      </c>
      <c r="AY29" s="4">
        <f t="shared" ref="AY29" si="323">IF(AND((AX29&gt;0),(AX$4&gt;0)),(AX29/AX$4*100),"")</f>
        <v>46.694214876033065</v>
      </c>
      <c r="AZ29" s="19">
        <v>11.8</v>
      </c>
      <c r="BA29" s="4">
        <f t="shared" ref="BA29" si="324">IF(AND((AZ29&gt;0),(AZ$4&gt;0)),(AZ29/AZ$4*100),"")</f>
        <v>51.528384279475993</v>
      </c>
      <c r="BB29" s="19">
        <v>14.7</v>
      </c>
      <c r="BC29" s="4">
        <f t="shared" ref="BC29" si="325">IF(AND((BB29&gt;0),(BB$4&gt;0)),(BB29/BB$4*100),"")</f>
        <v>57.421874999999986</v>
      </c>
      <c r="BD29" s="19">
        <v>12.7</v>
      </c>
      <c r="BE29" s="4">
        <f t="shared" ref="BE29" si="326">IF(AND((BD29&gt;0),(BD$4&gt;0)),(BD29/BD$4*100),"")</f>
        <v>60.189573459715632</v>
      </c>
      <c r="BF29" s="19">
        <v>12.6</v>
      </c>
      <c r="BG29" s="4">
        <f t="shared" ref="BG29" si="327">IF(AND((BF29&gt;0),(BF$4&gt;0)),(BF29/BF$4*100),"")</f>
        <v>49.027237354085599</v>
      </c>
      <c r="BH29" s="19">
        <v>12.5</v>
      </c>
      <c r="BI29" s="4">
        <f t="shared" ref="BI29" si="328">IF(AND((BH29&gt;0),(BH$4&gt;0)),(BH29/BH$4*100),"")</f>
        <v>54.585152838427952</v>
      </c>
      <c r="BK29" s="57" t="s">
        <v>22</v>
      </c>
      <c r="BL29" s="30">
        <f t="shared" si="16"/>
        <v>27</v>
      </c>
      <c r="BM29" s="31">
        <f t="shared" si="17"/>
        <v>11.1</v>
      </c>
      <c r="BN29" s="32" t="str">
        <f t="shared" si="18"/>
        <v>–</v>
      </c>
      <c r="BO29" s="33">
        <f t="shared" si="19"/>
        <v>15.9</v>
      </c>
      <c r="BP29" s="34">
        <f t="shared" si="20"/>
        <v>43.122676579925653</v>
      </c>
      <c r="BQ29" s="35" t="str">
        <f t="shared" si="40"/>
        <v>–</v>
      </c>
      <c r="BR29" s="36">
        <f t="shared" si="21"/>
        <v>63.133640552995395</v>
      </c>
      <c r="BS29" s="37">
        <f t="shared" si="22"/>
        <v>13.499999999999998</v>
      </c>
      <c r="BT29" s="38">
        <f t="shared" si="41"/>
        <v>53.236880638249531</v>
      </c>
      <c r="BU29" s="32">
        <f t="shared" si="23"/>
        <v>1.3381962601835469</v>
      </c>
      <c r="BV29" s="39">
        <f t="shared" si="42"/>
        <v>4.4022151248940116</v>
      </c>
      <c r="BW29" s="32">
        <f t="shared" si="24"/>
        <v>11.9</v>
      </c>
      <c r="BX29" s="35">
        <f t="shared" si="43"/>
        <v>51.739130434782609</v>
      </c>
    </row>
    <row r="30" spans="1:76" ht="12.75" customHeight="1" x14ac:dyDescent="0.2">
      <c r="A30" s="10" t="s">
        <v>23</v>
      </c>
      <c r="B30" s="19">
        <v>2.1</v>
      </c>
      <c r="C30" s="4">
        <f>IF(AND((B30&gt;0),(B$4&gt;0)),(B30/B$4*100),"")</f>
        <v>9.1304347826086953</v>
      </c>
      <c r="D30" s="19">
        <v>2.2999999999999998</v>
      </c>
      <c r="E30" s="4">
        <f>IF(AND((D30&gt;0),(D$4&gt;0)),(D30/D$4*100),"")</f>
        <v>9.5833333333333321</v>
      </c>
      <c r="F30" s="19">
        <v>2.4</v>
      </c>
      <c r="G30" s="4">
        <f>IF(AND((F30&gt;0),(F$4&gt;0)),(F30/F$4*100),"")</f>
        <v>10.0418410041841</v>
      </c>
      <c r="H30" s="19"/>
      <c r="I30" s="4" t="str">
        <f>IF(AND((H30&gt;0),(H$4&gt;0)),(H30/H$4*100),"")</f>
        <v/>
      </c>
      <c r="J30" s="19"/>
      <c r="K30" s="4" t="str">
        <f>IF(AND((J30&gt;0),(J$4&gt;0)),(J30/J$4*100),"")</f>
        <v/>
      </c>
      <c r="L30" s="19">
        <v>2.6</v>
      </c>
      <c r="M30" s="4">
        <f>IF(AND((L30&gt;0),(L$4&gt;0)),(L30/L$4*100),"")</f>
        <v>11.981566820276498</v>
      </c>
      <c r="N30" s="19">
        <v>2.5</v>
      </c>
      <c r="O30" s="4">
        <f>IF(AND((N30&gt;0),(N$4&gt;0)),(N30/N$4*100),"")</f>
        <v>9.8039215686274517</v>
      </c>
      <c r="P30" s="19"/>
      <c r="Q30" s="4" t="str">
        <f>IF(AND((P30&gt;0),(P$4&gt;0)),(P30/P$4*100),"")</f>
        <v/>
      </c>
      <c r="R30" s="19">
        <v>2.7</v>
      </c>
      <c r="S30" s="4">
        <f>IF(AND((R30&gt;0),(R$4&gt;0)),(R30/R$4*100),"")</f>
        <v>10.188679245283019</v>
      </c>
      <c r="T30" s="19"/>
      <c r="U30" s="4" t="str">
        <f>IF(AND((T30&gt;0),(T$4&gt;0)),(T30/T$4*100),"")</f>
        <v/>
      </c>
      <c r="V30" s="19">
        <v>2.8</v>
      </c>
      <c r="W30" s="4">
        <f>IF(AND((V30&gt;0),(V$4&gt;0)),(V30/V$4*100),"")</f>
        <v>11.023622047244094</v>
      </c>
      <c r="X30" s="19">
        <v>2.9</v>
      </c>
      <c r="Y30" s="4">
        <f>IF(AND((X30&gt;0),(X$4&gt;0)),(X30/X$4*100),"")</f>
        <v>10.104529616724738</v>
      </c>
      <c r="Z30" s="19">
        <v>3.4</v>
      </c>
      <c r="AA30" s="4">
        <f>IF(AND((Z30&gt;0),(Z$4&gt;0)),(Z30/Z$4*100),"")</f>
        <v>11.038961038961039</v>
      </c>
      <c r="AB30" s="19"/>
      <c r="AC30" s="4" t="str">
        <f>IF(AND((AB30&gt;0),(AB$4&gt;0)),(AB30/AB$4*100),"")</f>
        <v/>
      </c>
      <c r="AD30" s="19">
        <v>2.7</v>
      </c>
      <c r="AE30" s="4">
        <f t="shared" ref="AE30" si="329">IF(AND((AD30&gt;0),(AD$4&gt;0)),(AD30/AD$4*100),"")</f>
        <v>10.546875</v>
      </c>
      <c r="AF30" s="19">
        <v>3.3</v>
      </c>
      <c r="AG30" s="4">
        <f t="shared" ref="AG30" si="330">IF(AND((AF30&gt;0),(AF$4&gt;0)),(AF30/AF$4*100),"")</f>
        <v>11.870503597122301</v>
      </c>
      <c r="AH30" s="19">
        <v>3.2</v>
      </c>
      <c r="AI30" s="4">
        <f t="shared" ref="AI30" si="331">IF(AND((AH30&gt;0),(AH$4&gt;0)),(AH30/AH$4*100),"")</f>
        <v>11.228070175438596</v>
      </c>
      <c r="AJ30" s="19"/>
      <c r="AK30" s="4" t="str">
        <f t="shared" ref="AK30" si="332">IF(AND((AJ30&gt;0),(AJ$4&gt;0)),(AJ30/AJ$4*100),"")</f>
        <v/>
      </c>
      <c r="AL30" s="19">
        <v>3</v>
      </c>
      <c r="AM30" s="4">
        <f t="shared" ref="AM30" si="333">IF(AND((AL30&gt;0),(AL$4&gt;0)),(AL30/AL$4*100),"")</f>
        <v>10.416666666666666</v>
      </c>
      <c r="AN30" s="19">
        <v>2.9</v>
      </c>
      <c r="AO30" s="4">
        <f t="shared" ref="AO30" si="334">IF(AND((AN30&gt;0),(AN$4&gt;0)),(AN30/AN$4*100),"")</f>
        <v>12.236286919831224</v>
      </c>
      <c r="AP30" s="19"/>
      <c r="AQ30" s="4" t="str">
        <f t="shared" ref="AQ30" si="335">IF(AND((AP30&gt;0),(AP$4&gt;0)),(AP30/AP$4*100),"")</f>
        <v/>
      </c>
      <c r="AR30" s="19"/>
      <c r="AS30" s="4" t="str">
        <f t="shared" ref="AS30" si="336">IF(AND((AR30&gt;0),(AR$4&gt;0)),(AR30/AR$4*100),"")</f>
        <v/>
      </c>
      <c r="AT30" s="19">
        <v>2.5</v>
      </c>
      <c r="AU30" s="4">
        <f t="shared" ref="AU30" si="337">IF(AND((AT30&gt;0),(AT$4&gt;0)),(AT30/AT$4*100),"")</f>
        <v>9.8814229249011856</v>
      </c>
      <c r="AV30" s="19">
        <v>3</v>
      </c>
      <c r="AW30" s="4">
        <f t="shared" ref="AW30" si="338">IF(AND((AV30&gt;0),(AV$4&gt;0)),(AV30/AV$4*100),"")</f>
        <v>12.711864406779661</v>
      </c>
      <c r="AX30" s="19">
        <v>3</v>
      </c>
      <c r="AY30" s="4">
        <f t="shared" ref="AY30" si="339">IF(AND((AX30&gt;0),(AX$4&gt;0)),(AX30/AX$4*100),"")</f>
        <v>12.396694214876034</v>
      </c>
      <c r="AZ30" s="19">
        <v>2.7</v>
      </c>
      <c r="BA30" s="4">
        <f t="shared" ref="BA30" si="340">IF(AND((AZ30&gt;0),(AZ$4&gt;0)),(AZ30/AZ$4*100),"")</f>
        <v>11.790393013100438</v>
      </c>
      <c r="BB30" s="19">
        <v>2.2999999999999998</v>
      </c>
      <c r="BC30" s="4">
        <f t="shared" ref="BC30" si="341">IF(AND((BB30&gt;0),(BB$4&gt;0)),(BB30/BB$4*100),"")</f>
        <v>8.9843749999999982</v>
      </c>
      <c r="BD30" s="19">
        <v>2.5</v>
      </c>
      <c r="BE30" s="4">
        <f t="shared" ref="BE30" si="342">IF(AND((BD30&gt;0),(BD$4&gt;0)),(BD30/BD$4*100),"")</f>
        <v>11.848341232227487</v>
      </c>
      <c r="BF30" s="19">
        <v>2.7</v>
      </c>
      <c r="BG30" s="4">
        <f t="shared" ref="BG30" si="343">IF(AND((BF30&gt;0),(BF$4&gt;0)),(BF30/BF$4*100),"")</f>
        <v>10.505836575875488</v>
      </c>
      <c r="BH30" s="19"/>
      <c r="BI30" s="4" t="str">
        <f t="shared" ref="BI30" si="344">IF(AND((BH30&gt;0),(BH$4&gt;0)),(BH30/BH$4*100),"")</f>
        <v/>
      </c>
      <c r="BK30" s="57" t="s">
        <v>23</v>
      </c>
      <c r="BL30" s="30">
        <f t="shared" si="16"/>
        <v>21</v>
      </c>
      <c r="BM30" s="31">
        <f t="shared" si="17"/>
        <v>2.1</v>
      </c>
      <c r="BN30" s="32" t="str">
        <f t="shared" si="18"/>
        <v>–</v>
      </c>
      <c r="BO30" s="33">
        <f t="shared" si="19"/>
        <v>3.4</v>
      </c>
      <c r="BP30" s="34">
        <f t="shared" si="20"/>
        <v>8.9843749999999982</v>
      </c>
      <c r="BQ30" s="35" t="str">
        <f t="shared" si="40"/>
        <v>–</v>
      </c>
      <c r="BR30" s="36">
        <f t="shared" si="21"/>
        <v>12.711864406779661</v>
      </c>
      <c r="BS30" s="37">
        <f t="shared" si="22"/>
        <v>2.7380952380952381</v>
      </c>
      <c r="BT30" s="38">
        <f t="shared" si="41"/>
        <v>10.824486627812476</v>
      </c>
      <c r="BU30" s="32">
        <f t="shared" si="23"/>
        <v>0.34128608303912555</v>
      </c>
      <c r="BV30" s="39">
        <f t="shared" si="42"/>
        <v>1.1022077302675972</v>
      </c>
      <c r="BW30" s="32">
        <f t="shared" si="24"/>
        <v>2.1</v>
      </c>
      <c r="BX30" s="35">
        <f t="shared" si="43"/>
        <v>9.1304347826086953</v>
      </c>
    </row>
    <row r="31" spans="1:76" ht="12.75" customHeight="1" thickBot="1" x14ac:dyDescent="0.25">
      <c r="A31" s="10" t="s">
        <v>24</v>
      </c>
      <c r="B31" s="68">
        <f>IF(AND((B30&gt;0),(B29&gt;0)),(B30/B29),"")</f>
        <v>0.17647058823529413</v>
      </c>
      <c r="C31" s="4" t="s">
        <v>3</v>
      </c>
      <c r="D31" s="68">
        <f>IF(AND((D30&gt;0),(D29&gt;0)),(D30/D29),"")</f>
        <v>0.16546762589928055</v>
      </c>
      <c r="E31" s="4" t="s">
        <v>3</v>
      </c>
      <c r="F31" s="68">
        <f>IF(AND((F30&gt;0),(F29&gt;0)),(F30/F29),"")</f>
        <v>0.1702127659574468</v>
      </c>
      <c r="G31" s="4" t="s">
        <v>3</v>
      </c>
      <c r="H31" s="68" t="str">
        <f>IF(AND((H30&gt;0),(H29&gt;0)),(H30/H29),"")</f>
        <v/>
      </c>
      <c r="I31" s="4" t="s">
        <v>3</v>
      </c>
      <c r="J31" s="68" t="str">
        <f>IF(AND((J30&gt;0),(J29&gt;0)),(J30/J29),"")</f>
        <v/>
      </c>
      <c r="K31" s="4" t="s">
        <v>3</v>
      </c>
      <c r="L31" s="68">
        <f>IF(AND((L30&gt;0),(L29&gt;0)),(L30/L29),"")</f>
        <v>0.23423423423423426</v>
      </c>
      <c r="M31" s="4" t="s">
        <v>3</v>
      </c>
      <c r="N31" s="68">
        <f>IF(AND((N30&gt;0),(N29&gt;0)),(N30/N29),"")</f>
        <v>0.18518518518518517</v>
      </c>
      <c r="O31" s="4" t="s">
        <v>3</v>
      </c>
      <c r="P31" s="68" t="str">
        <f>IF(AND((P30&gt;0),(P29&gt;0)),(P30/P29),"")</f>
        <v/>
      </c>
      <c r="Q31" s="4" t="s">
        <v>3</v>
      </c>
      <c r="R31" s="68">
        <f>IF(AND((R30&gt;0),(R29&gt;0)),(R30/R29),"")</f>
        <v>0.1888111888111888</v>
      </c>
      <c r="S31" s="4" t="s">
        <v>3</v>
      </c>
      <c r="T31" s="68" t="str">
        <f>IF(AND((T30&gt;0),(T29&gt;0)),(T30/T29),"")</f>
        <v/>
      </c>
      <c r="U31" s="4" t="s">
        <v>3</v>
      </c>
      <c r="V31" s="68">
        <f>IF(AND((V30&gt;0),(V29&gt;0)),(V30/V29),"")</f>
        <v>0.19580419580419578</v>
      </c>
      <c r="W31" s="4" t="s">
        <v>3</v>
      </c>
      <c r="X31" s="68">
        <f>IF(AND((X30&gt;0),(X29&gt;0)),(X30/X29),"")</f>
        <v>0.18954248366013071</v>
      </c>
      <c r="Y31" s="4" t="s">
        <v>3</v>
      </c>
      <c r="Z31" s="68">
        <f>IF(AND((Z30&gt;0),(Z29&gt;0)),(Z30/Z29),"")</f>
        <v>0.21383647798742136</v>
      </c>
      <c r="AA31" s="4" t="s">
        <v>3</v>
      </c>
      <c r="AB31" s="68" t="str">
        <f>IF(AND((AB30&gt;0),(AB29&gt;0)),(AB30/AB29),"")</f>
        <v/>
      </c>
      <c r="AC31" s="4" t="s">
        <v>3</v>
      </c>
      <c r="AD31" s="68">
        <f t="shared" ref="AD31" si="345">IF(AND((AD30&gt;0),(AD29&gt;0)),(AD30/AD29),"")</f>
        <v>0.18367346938775511</v>
      </c>
      <c r="AE31" s="4" t="s">
        <v>3</v>
      </c>
      <c r="AF31" s="68">
        <f t="shared" ref="AF31" si="346">IF(AND((AF30&gt;0),(AF29&gt;0)),(AF30/AF29),"")</f>
        <v>0.24087591240875914</v>
      </c>
      <c r="AG31" s="4" t="s">
        <v>3</v>
      </c>
      <c r="AH31" s="68">
        <f t="shared" ref="AH31" si="347">IF(AND((AH30&gt;0),(AH29&gt;0)),(AH30/AH29),"")</f>
        <v>0.21621621621621623</v>
      </c>
      <c r="AI31" s="4" t="s">
        <v>3</v>
      </c>
      <c r="AJ31" s="68" t="str">
        <f t="shared" ref="AJ31" si="348">IF(AND((AJ30&gt;0),(AJ29&gt;0)),(AJ30/AJ29),"")</f>
        <v/>
      </c>
      <c r="AK31" s="4" t="s">
        <v>3</v>
      </c>
      <c r="AL31" s="68">
        <f t="shared" ref="AL31" si="349">IF(AND((AL30&gt;0),(AL29&gt;0)),(AL30/AL29),"")</f>
        <v>0.21126760563380284</v>
      </c>
      <c r="AM31" s="4" t="s">
        <v>3</v>
      </c>
      <c r="AN31" s="68">
        <f t="shared" ref="AN31" si="350">IF(AND((AN30&gt;0),(AN29&gt;0)),(AN30/AN29),"")</f>
        <v>0.23199999999999998</v>
      </c>
      <c r="AO31" s="4" t="s">
        <v>3</v>
      </c>
      <c r="AP31" s="68" t="str">
        <f t="shared" ref="AP31" si="351">IF(AND((AP30&gt;0),(AP29&gt;0)),(AP30/AP29),"")</f>
        <v/>
      </c>
      <c r="AQ31" s="4" t="s">
        <v>3</v>
      </c>
      <c r="AR31" s="68" t="str">
        <f t="shared" ref="AR31" si="352">IF(AND((AR30&gt;0),(AR29&gt;0)),(AR30/AR29),"")</f>
        <v/>
      </c>
      <c r="AS31" s="4" t="s">
        <v>3</v>
      </c>
      <c r="AT31" s="68">
        <f t="shared" ref="AT31" si="353">IF(AND((AT30&gt;0),(AT29&gt;0)),(AT30/AT29),"")</f>
        <v>0.18115942028985507</v>
      </c>
      <c r="AU31" s="4" t="s">
        <v>3</v>
      </c>
      <c r="AV31" s="68">
        <f t="shared" ref="AV31" si="354">IF(AND((AV30&gt;0),(AV29&gt;0)),(AV30/AV29),"")</f>
        <v>0.24193548387096772</v>
      </c>
      <c r="AW31" s="4" t="s">
        <v>3</v>
      </c>
      <c r="AX31" s="68">
        <f t="shared" ref="AX31" si="355">IF(AND((AX30&gt;0),(AX29&gt;0)),(AX30/AX29),"")</f>
        <v>0.26548672566371678</v>
      </c>
      <c r="AY31" s="4" t="s">
        <v>3</v>
      </c>
      <c r="AZ31" s="68">
        <f t="shared" ref="AZ31" si="356">IF(AND((AZ30&gt;0),(AZ29&gt;0)),(AZ30/AZ29),"")</f>
        <v>0.2288135593220339</v>
      </c>
      <c r="BA31" s="4" t="s">
        <v>3</v>
      </c>
      <c r="BB31" s="68">
        <f t="shared" ref="BB31" si="357">IF(AND((BB30&gt;0),(BB29&gt;0)),(BB30/BB29),"")</f>
        <v>0.15646258503401361</v>
      </c>
      <c r="BC31" s="4" t="s">
        <v>3</v>
      </c>
      <c r="BD31" s="68">
        <f t="shared" ref="BD31" si="358">IF(AND((BD30&gt;0),(BD29&gt;0)),(BD30/BD29),"")</f>
        <v>0.19685039370078741</v>
      </c>
      <c r="BE31" s="4" t="s">
        <v>3</v>
      </c>
      <c r="BF31" s="68">
        <f t="shared" ref="BF31" si="359">IF(AND((BF30&gt;0),(BF29&gt;0)),(BF30/BF29),"")</f>
        <v>0.2142857142857143</v>
      </c>
      <c r="BG31" s="4" t="s">
        <v>3</v>
      </c>
      <c r="BH31" s="68" t="str">
        <f t="shared" ref="BH31" si="360">IF(AND((BH30&gt;0),(BH29&gt;0)),(BH30/BH29),"")</f>
        <v/>
      </c>
      <c r="BI31" s="4" t="s">
        <v>3</v>
      </c>
      <c r="BK31" s="58" t="s">
        <v>24</v>
      </c>
      <c r="BL31" s="44">
        <f t="shared" si="16"/>
        <v>21</v>
      </c>
      <c r="BM31" s="45">
        <f t="shared" si="17"/>
        <v>0.15646258503401361</v>
      </c>
      <c r="BN31" s="46" t="str">
        <f t="shared" si="18"/>
        <v>–</v>
      </c>
      <c r="BO31" s="47">
        <f>IF(SUM(B31,D31,F31,H31,J31,L31,N31,P31,R31,T31,V31,X31,Z31,AB31,AD31,AF31,AH31,AJ31,)&gt;0,MAX(B31,D31,F31,H31,J31,L31,N31,P31,R31,T31,V31,X31,Z31,AB31,AD31),"")</f>
        <v>0.23423423423423426</v>
      </c>
      <c r="BP31" s="48" t="str">
        <f t="shared" si="20"/>
        <v/>
      </c>
      <c r="BQ31" s="49" t="s">
        <v>3</v>
      </c>
      <c r="BR31" s="50" t="str">
        <f t="shared" si="21"/>
        <v/>
      </c>
      <c r="BS31" s="51">
        <f t="shared" si="22"/>
        <v>0.20421865864704755</v>
      </c>
      <c r="BT31" s="52" t="s">
        <v>3</v>
      </c>
      <c r="BU31" s="53">
        <f t="shared" si="23"/>
        <v>2.8972258742425178E-2</v>
      </c>
      <c r="BV31" s="54" t="s">
        <v>3</v>
      </c>
      <c r="BW31" s="46">
        <f t="shared" si="24"/>
        <v>0.17647058823529413</v>
      </c>
      <c r="BX31" s="49" t="s">
        <v>3</v>
      </c>
    </row>
    <row r="32" spans="1:76" s="80" customFormat="1" ht="12.75" customHeight="1" x14ac:dyDescent="0.2">
      <c r="A32" s="75"/>
      <c r="B32" s="76"/>
      <c r="C32" s="77"/>
      <c r="D32" s="78"/>
      <c r="E32" s="79"/>
      <c r="F32" s="78"/>
      <c r="G32" s="79"/>
      <c r="H32" s="78"/>
      <c r="I32" s="79"/>
      <c r="J32" s="78"/>
      <c r="K32" s="79"/>
      <c r="L32" s="78"/>
      <c r="M32" s="79"/>
      <c r="N32" s="78"/>
      <c r="O32" s="79"/>
      <c r="P32" s="78"/>
      <c r="Q32" s="79"/>
      <c r="R32" s="78"/>
      <c r="S32" s="79"/>
      <c r="T32" s="78"/>
      <c r="U32" s="79"/>
      <c r="V32" s="78"/>
      <c r="W32" s="79"/>
      <c r="X32" s="78"/>
      <c r="Y32" s="79"/>
      <c r="Z32" s="78"/>
      <c r="AA32" s="79"/>
      <c r="AB32" s="78"/>
      <c r="AC32" s="79"/>
      <c r="AD32" s="78"/>
      <c r="AE32" s="79"/>
      <c r="AF32" s="78"/>
      <c r="AG32" s="79"/>
      <c r="AH32" s="78"/>
      <c r="AI32" s="79"/>
      <c r="AJ32" s="78"/>
      <c r="AK32" s="79"/>
      <c r="AL32" s="78"/>
      <c r="AM32" s="79"/>
      <c r="AN32" s="78"/>
      <c r="AO32" s="79"/>
      <c r="AP32" s="78"/>
      <c r="AQ32" s="79"/>
      <c r="AR32" s="78"/>
      <c r="AS32" s="79"/>
      <c r="AT32" s="78"/>
      <c r="AU32" s="79"/>
      <c r="AV32" s="78"/>
      <c r="AW32" s="79"/>
      <c r="AX32" s="78"/>
      <c r="AY32" s="79"/>
      <c r="AZ32" s="78"/>
      <c r="BA32" s="79"/>
      <c r="BB32" s="78"/>
      <c r="BC32" s="79"/>
      <c r="BD32" s="78"/>
      <c r="BE32" s="79"/>
      <c r="BF32" s="78"/>
      <c r="BG32" s="79"/>
      <c r="BH32" s="78"/>
      <c r="BI32" s="79"/>
      <c r="BK32" s="81"/>
      <c r="BL32" s="82"/>
      <c r="BM32" s="83"/>
      <c r="BN32" s="74"/>
      <c r="BO32" s="84"/>
      <c r="BP32" s="85"/>
      <c r="BQ32" s="86"/>
      <c r="BR32" s="87"/>
      <c r="BS32" s="88"/>
      <c r="BT32" s="86"/>
      <c r="BU32" s="88"/>
      <c r="BV32" s="86"/>
      <c r="BW32" s="88"/>
      <c r="BX32" s="86"/>
    </row>
  </sheetData>
  <sheetProtection formatCells="0" formatColumns="0" formatRows="0" insertColumns="0" insertRows="0" deleteColumns="0" deleteRows="0"/>
  <mergeCells count="38">
    <mergeCell ref="BS1:BT1"/>
    <mergeCell ref="BU1:BV1"/>
    <mergeCell ref="BW1:BX1"/>
    <mergeCell ref="BM2:BO2"/>
    <mergeCell ref="BP2:BR2"/>
    <mergeCell ref="BM1:BR1"/>
    <mergeCell ref="BK1:BK2"/>
    <mergeCell ref="BL1:BL2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F1:BG1"/>
    <mergeCell ref="BH1:BI1"/>
    <mergeCell ref="BB1:BC1"/>
    <mergeCell ref="V1:W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D1:BE1"/>
    <mergeCell ref="Z1:AA1"/>
    <mergeCell ref="AB1:AC1"/>
    <mergeCell ref="AZ1:BA1"/>
    <mergeCell ref="X1: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6" ht="12.75" customHeight="1" x14ac:dyDescent="0.2">
      <c r="A1" s="5" t="s">
        <v>8</v>
      </c>
      <c r="B1" s="114" t="s">
        <v>56</v>
      </c>
      <c r="C1" s="114"/>
      <c r="D1" s="114">
        <v>2</v>
      </c>
      <c r="E1" s="114"/>
      <c r="F1" s="114">
        <v>3</v>
      </c>
      <c r="G1" s="114"/>
      <c r="H1" s="114">
        <v>4</v>
      </c>
      <c r="I1" s="114"/>
      <c r="J1" s="114">
        <v>5</v>
      </c>
      <c r="K1" s="114"/>
      <c r="L1" s="114">
        <v>6</v>
      </c>
      <c r="M1" s="114"/>
      <c r="N1" s="114">
        <v>7</v>
      </c>
      <c r="O1" s="114"/>
      <c r="P1" s="114">
        <v>8</v>
      </c>
      <c r="Q1" s="114"/>
      <c r="R1" s="114">
        <v>9</v>
      </c>
      <c r="S1" s="114"/>
      <c r="T1" s="114">
        <v>10</v>
      </c>
      <c r="U1" s="114"/>
      <c r="V1" s="114">
        <v>11</v>
      </c>
      <c r="W1" s="114"/>
      <c r="X1" s="113">
        <v>12</v>
      </c>
      <c r="Y1" s="113"/>
      <c r="Z1" s="113">
        <v>13</v>
      </c>
      <c r="AA1" s="113"/>
      <c r="AB1" s="113">
        <v>14</v>
      </c>
      <c r="AC1" s="113"/>
      <c r="AD1" s="113">
        <v>15</v>
      </c>
      <c r="AE1" s="113"/>
      <c r="AF1" s="113">
        <v>16</v>
      </c>
      <c r="AG1" s="113"/>
      <c r="AH1" s="113">
        <v>17</v>
      </c>
      <c r="AI1" s="113"/>
      <c r="AJ1" s="113">
        <v>18</v>
      </c>
      <c r="AK1" s="113"/>
      <c r="AL1" s="113">
        <v>19</v>
      </c>
      <c r="AM1" s="113"/>
      <c r="AN1" s="113">
        <v>20</v>
      </c>
      <c r="AO1" s="113"/>
      <c r="AP1" s="113">
        <v>21</v>
      </c>
      <c r="AQ1" s="113"/>
      <c r="AR1" s="113">
        <v>22</v>
      </c>
      <c r="AS1" s="113"/>
      <c r="AT1" s="113">
        <v>23</v>
      </c>
      <c r="AU1" s="113"/>
      <c r="AV1" s="113">
        <v>24</v>
      </c>
      <c r="AW1" s="113"/>
      <c r="AX1" s="113">
        <v>25</v>
      </c>
      <c r="AY1" s="113"/>
      <c r="AZ1" s="113">
        <v>26</v>
      </c>
      <c r="BA1" s="113"/>
      <c r="BB1" s="113">
        <v>27</v>
      </c>
      <c r="BC1" s="113"/>
      <c r="BD1" s="113">
        <v>28</v>
      </c>
      <c r="BE1" s="113"/>
      <c r="BF1" s="113">
        <v>29</v>
      </c>
      <c r="BG1" s="113"/>
      <c r="BH1" s="113">
        <v>30</v>
      </c>
      <c r="BI1" s="113"/>
      <c r="BK1" s="115" t="s">
        <v>6</v>
      </c>
      <c r="BL1" s="117" t="s">
        <v>2</v>
      </c>
      <c r="BM1" s="119" t="s">
        <v>7</v>
      </c>
      <c r="BN1" s="119"/>
      <c r="BO1" s="119"/>
      <c r="BP1" s="119"/>
      <c r="BQ1" s="119"/>
      <c r="BR1" s="120"/>
      <c r="BS1" s="119" t="s">
        <v>0</v>
      </c>
      <c r="BT1" s="120"/>
      <c r="BU1" s="119" t="s">
        <v>1</v>
      </c>
      <c r="BV1" s="121"/>
      <c r="BW1" s="119" t="s">
        <v>57</v>
      </c>
      <c r="BX1" s="119"/>
    </row>
    <row r="2" spans="1:76" ht="12.75" customHeight="1" x14ac:dyDescent="0.2">
      <c r="A2" s="7" t="s">
        <v>6</v>
      </c>
      <c r="B2" s="8" t="s">
        <v>9</v>
      </c>
      <c r="C2" s="9" t="s">
        <v>28</v>
      </c>
      <c r="D2" s="8" t="s">
        <v>9</v>
      </c>
      <c r="E2" s="9" t="s">
        <v>28</v>
      </c>
      <c r="F2" s="8" t="s">
        <v>9</v>
      </c>
      <c r="G2" s="9" t="s">
        <v>28</v>
      </c>
      <c r="H2" s="8" t="s">
        <v>9</v>
      </c>
      <c r="I2" s="9" t="s">
        <v>28</v>
      </c>
      <c r="J2" s="8" t="s">
        <v>9</v>
      </c>
      <c r="K2" s="9" t="s">
        <v>28</v>
      </c>
      <c r="L2" s="8" t="s">
        <v>9</v>
      </c>
      <c r="M2" s="9" t="s">
        <v>28</v>
      </c>
      <c r="N2" s="8" t="s">
        <v>9</v>
      </c>
      <c r="O2" s="9" t="s">
        <v>28</v>
      </c>
      <c r="P2" s="8" t="s">
        <v>9</v>
      </c>
      <c r="Q2" s="9" t="s">
        <v>28</v>
      </c>
      <c r="R2" s="8" t="s">
        <v>9</v>
      </c>
      <c r="S2" s="9" t="s">
        <v>28</v>
      </c>
      <c r="T2" s="8" t="s">
        <v>9</v>
      </c>
      <c r="U2" s="9" t="s">
        <v>28</v>
      </c>
      <c r="V2" s="8" t="s">
        <v>9</v>
      </c>
      <c r="W2" s="9" t="s">
        <v>28</v>
      </c>
      <c r="X2" s="8" t="s">
        <v>9</v>
      </c>
      <c r="Y2" s="9" t="s">
        <v>28</v>
      </c>
      <c r="Z2" s="8" t="s">
        <v>9</v>
      </c>
      <c r="AA2" s="9" t="s">
        <v>28</v>
      </c>
      <c r="AB2" s="8" t="s">
        <v>9</v>
      </c>
      <c r="AC2" s="9" t="s">
        <v>28</v>
      </c>
      <c r="AD2" s="8" t="s">
        <v>9</v>
      </c>
      <c r="AE2" s="9" t="s">
        <v>28</v>
      </c>
      <c r="AF2" s="8" t="s">
        <v>9</v>
      </c>
      <c r="AG2" s="9" t="s">
        <v>28</v>
      </c>
      <c r="AH2" s="8" t="s">
        <v>9</v>
      </c>
      <c r="AI2" s="9" t="s">
        <v>28</v>
      </c>
      <c r="AJ2" s="8" t="s">
        <v>9</v>
      </c>
      <c r="AK2" s="9" t="s">
        <v>28</v>
      </c>
      <c r="AL2" s="8" t="s">
        <v>9</v>
      </c>
      <c r="AM2" s="9" t="s">
        <v>28</v>
      </c>
      <c r="AN2" s="8" t="s">
        <v>9</v>
      </c>
      <c r="AO2" s="9" t="s">
        <v>28</v>
      </c>
      <c r="AP2" s="8" t="s">
        <v>9</v>
      </c>
      <c r="AQ2" s="9" t="s">
        <v>28</v>
      </c>
      <c r="AR2" s="8" t="s">
        <v>9</v>
      </c>
      <c r="AS2" s="9" t="s">
        <v>28</v>
      </c>
      <c r="AT2" s="8" t="s">
        <v>9</v>
      </c>
      <c r="AU2" s="9" t="s">
        <v>28</v>
      </c>
      <c r="AV2" s="8" t="s">
        <v>9</v>
      </c>
      <c r="AW2" s="9" t="s">
        <v>28</v>
      </c>
      <c r="AX2" s="8" t="s">
        <v>9</v>
      </c>
      <c r="AY2" s="9" t="s">
        <v>28</v>
      </c>
      <c r="AZ2" s="8" t="s">
        <v>9</v>
      </c>
      <c r="BA2" s="9" t="s">
        <v>28</v>
      </c>
      <c r="BB2" s="8" t="s">
        <v>9</v>
      </c>
      <c r="BC2" s="9" t="s">
        <v>28</v>
      </c>
      <c r="BD2" s="8" t="s">
        <v>9</v>
      </c>
      <c r="BE2" s="9" t="s">
        <v>28</v>
      </c>
      <c r="BF2" s="8" t="s">
        <v>9</v>
      </c>
      <c r="BG2" s="9" t="s">
        <v>28</v>
      </c>
      <c r="BH2" s="8" t="s">
        <v>9</v>
      </c>
      <c r="BI2" s="9" t="s">
        <v>28</v>
      </c>
      <c r="BK2" s="116"/>
      <c r="BL2" s="118"/>
      <c r="BM2" s="122" t="s">
        <v>9</v>
      </c>
      <c r="BN2" s="122"/>
      <c r="BO2" s="122"/>
      <c r="BP2" s="123" t="s">
        <v>28</v>
      </c>
      <c r="BQ2" s="123"/>
      <c r="BR2" s="124"/>
      <c r="BS2" s="92" t="s">
        <v>9</v>
      </c>
      <c r="BT2" s="93" t="s">
        <v>28</v>
      </c>
      <c r="BU2" s="92" t="s">
        <v>9</v>
      </c>
      <c r="BV2" s="61" t="s">
        <v>28</v>
      </c>
      <c r="BW2" s="106" t="s">
        <v>9</v>
      </c>
      <c r="BX2" s="107" t="s">
        <v>28</v>
      </c>
    </row>
    <row r="3" spans="1:76" ht="12.75" customHeight="1" x14ac:dyDescent="0.2">
      <c r="A3" s="10" t="s">
        <v>4</v>
      </c>
      <c r="B3" s="11">
        <v>221</v>
      </c>
      <c r="C3" s="1">
        <f t="shared" ref="C3" si="0">IF(AND((B3&gt;0),(B$4&gt;0)),(B3/B$4*100),"")</f>
        <v>1057.4162679425838</v>
      </c>
      <c r="D3" s="11">
        <v>215</v>
      </c>
      <c r="E3" s="1">
        <f>IF(AND((D3&gt;0),(D$4&gt;0)),(D3/D$4*100),"")</f>
        <v>926.72413793103453</v>
      </c>
      <c r="F3" s="11">
        <v>239</v>
      </c>
      <c r="G3" s="1">
        <f>IF(AND((F3&gt;0),(F$4&gt;0)),(F3/F$4*100),"")</f>
        <v>983.5390946502057</v>
      </c>
      <c r="H3" s="11">
        <v>223</v>
      </c>
      <c r="I3" s="1">
        <f>IF(AND((H3&gt;0),(H$4&gt;0)),(H3/H$4*100),"")</f>
        <v>917.69547325102872</v>
      </c>
      <c r="J3" s="11">
        <v>186</v>
      </c>
      <c r="K3" s="1">
        <f>IF(AND((J3&gt;0),(J$4&gt;0)),(J3/J$4*100),"")</f>
        <v>944.16243654822335</v>
      </c>
      <c r="L3" s="11">
        <v>215</v>
      </c>
      <c r="M3" s="1">
        <f>IF(AND((L3&gt;0),(L$4&gt;0)),(L3/L$4*100),"")</f>
        <v>899.58158995815904</v>
      </c>
      <c r="N3" s="11">
        <v>192</v>
      </c>
      <c r="O3" s="1">
        <f>IF(AND((N3&gt;0),(N$4&gt;0)),(N3/N$4*100),"")</f>
        <v>857.14285714285711</v>
      </c>
      <c r="P3" s="11">
        <v>207</v>
      </c>
      <c r="Q3" s="1">
        <f>IF(AND((P3&gt;0),(P$4&gt;0)),(P3/P$4*100),"")</f>
        <v>940.90909090909088</v>
      </c>
      <c r="R3" s="11">
        <v>150</v>
      </c>
      <c r="S3" s="1">
        <f>IF(AND((R3&gt;0),(R$4&gt;0)),(R3/R$4*100),"")</f>
        <v>773.19587628865986</v>
      </c>
      <c r="T3" s="11">
        <v>187</v>
      </c>
      <c r="U3" s="1">
        <f>IF(AND((T3&gt;0),(T$4&gt;0)),(T3/T$4*100),"")</f>
        <v>799.14529914529919</v>
      </c>
      <c r="V3" s="11">
        <v>222</v>
      </c>
      <c r="W3" s="1">
        <f>IF(AND((V3&gt;0),(V$4&gt;0)),(V3/V$4*100),"")</f>
        <v>902.43902439024384</v>
      </c>
      <c r="X3" s="11">
        <v>185</v>
      </c>
      <c r="Y3" s="1">
        <f>IF(AND((X3&gt;0),(X$4&gt;0)),(X3/X$4*100),"")</f>
        <v>925</v>
      </c>
      <c r="Z3" s="11">
        <v>200</v>
      </c>
      <c r="AA3" s="1">
        <f>IF(AND((Z3&gt;0),(Z$4&gt;0)),(Z3/Z$4*100),"")</f>
        <v>909.09090909090912</v>
      </c>
      <c r="AB3" s="11">
        <v>167</v>
      </c>
      <c r="AC3" s="1">
        <f>IF(AND((AB3&gt;0),(AB$4&gt;0)),(AB3/AB$4*100),"")</f>
        <v>897.84946236559142</v>
      </c>
      <c r="AD3" s="11">
        <v>182</v>
      </c>
      <c r="AE3" s="1">
        <f t="shared" ref="AE3" si="1">IF(AND((AD3&gt;0),(AD$4&gt;0)),(AD3/AD$4*100),"")</f>
        <v>919.19191919191917</v>
      </c>
      <c r="AF3" s="11">
        <v>191</v>
      </c>
      <c r="AG3" s="1">
        <f t="shared" ref="AG3" si="2">IF(AND((AF3&gt;0),(AF$4&gt;0)),(AF3/AF$4*100),"")</f>
        <v>1015.9574468085106</v>
      </c>
      <c r="AH3" s="11">
        <v>183</v>
      </c>
      <c r="AI3" s="1">
        <f t="shared" ref="AI3" si="3">IF(AND((AH3&gt;0),(AH$4&gt;0)),(AH3/AH$4*100),"")</f>
        <v>968.25396825396842</v>
      </c>
      <c r="AJ3" s="11">
        <v>173</v>
      </c>
      <c r="AK3" s="1">
        <f t="shared" ref="AK3" si="4">IF(AND((AJ3&gt;0),(AJ$4&gt;0)),(AJ3/AJ$4*100),"")</f>
        <v>930.10752688172045</v>
      </c>
      <c r="AL3" s="11">
        <v>194</v>
      </c>
      <c r="AM3" s="1">
        <f t="shared" ref="AM3" si="5">IF(AND((AL3&gt;0),(AL$4&gt;0)),(AL3/AL$4*100),"")</f>
        <v>906.54205607476649</v>
      </c>
      <c r="AN3" s="11">
        <v>210</v>
      </c>
      <c r="AO3" s="1">
        <f t="shared" ref="AO3" si="6">IF(AND((AN3&gt;0),(AN$4&gt;0)),(AN3/AN$4*100),"")</f>
        <v>1055.2763819095478</v>
      </c>
      <c r="AP3" s="11">
        <v>216</v>
      </c>
      <c r="AQ3" s="1">
        <f t="shared" ref="AQ3" si="7">IF(AND((AP3&gt;0),(AP$4&gt;0)),(AP3/AP$4*100),"")</f>
        <v>951.54185022026445</v>
      </c>
      <c r="AR3" s="11">
        <v>205</v>
      </c>
      <c r="AS3" s="1">
        <f t="shared" ref="AS3" si="8">IF(AND((AR3&gt;0),(AR$4&gt;0)),(AR3/AR$4*100),"")</f>
        <v>911.11111111111109</v>
      </c>
      <c r="AT3" s="11">
        <v>215</v>
      </c>
      <c r="AU3" s="1">
        <f t="shared" ref="AU3" si="9">IF(AND((AT3&gt;0),(AT$4&gt;0)),(AT3/AT$4*100),"")</f>
        <v>981.73515981735159</v>
      </c>
      <c r="AV3" s="11">
        <v>205</v>
      </c>
      <c r="AW3" s="1">
        <f t="shared" ref="AW3" si="10">IF(AND((AV3&gt;0),(AV$4&gt;0)),(AV3/AV$4*100),"")</f>
        <v>949.07407407407402</v>
      </c>
      <c r="AX3" s="11">
        <v>197</v>
      </c>
      <c r="AY3" s="1">
        <f t="shared" ref="AY3" si="11">IF(AND((AX3&gt;0),(AX$4&gt;0)),(AX3/AX$4*100),"")</f>
        <v>883.40807174887891</v>
      </c>
      <c r="AZ3" s="11">
        <v>225</v>
      </c>
      <c r="BA3" s="1">
        <f t="shared" ref="BA3" si="12">IF(AND((AZ3&gt;0),(AZ$4&gt;0)),(AZ3/AZ$4*100),"")</f>
        <v>991.18942731277536</v>
      </c>
      <c r="BB3" s="11">
        <v>182</v>
      </c>
      <c r="BC3" s="1">
        <f>IF(AND((BB3&gt;0),(BB$4&gt;0)),(BB3/BB$4*100),"")</f>
        <v>854.4600938967136</v>
      </c>
      <c r="BD3" s="11">
        <v>194</v>
      </c>
      <c r="BE3" s="1">
        <f t="shared" ref="BE3" si="13">IF(AND((BD3&gt;0),(BD$4&gt;0)),(BD3/BD$4*100),"")</f>
        <v>937.19806763285033</v>
      </c>
      <c r="BF3" s="11">
        <v>208</v>
      </c>
      <c r="BG3" s="1">
        <f t="shared" ref="BG3" si="14">IF(AND((BF3&gt;0),(BF$4&gt;0)),(BF3/BF$4*100),"")</f>
        <v>1072.1649484536083</v>
      </c>
      <c r="BH3" s="11">
        <v>199</v>
      </c>
      <c r="BI3" s="1">
        <f t="shared" ref="BI3" si="15">IF(AND((BH3&gt;0),(BH$4&gt;0)),(BH3/BH$4*100),"")</f>
        <v>1005.050505050505</v>
      </c>
      <c r="BJ3" s="12"/>
      <c r="BK3" s="55" t="s">
        <v>4</v>
      </c>
      <c r="BL3" s="20">
        <f>COUNT(B3,D3,F3,H3,J3,L3,N3,P3,R3,T3,V3,X3,Z3,AB3,AD3,AF3,AH3,AJ3,AL3,AN3,AP3,AR3,AT3,AV3,AX3,AZ3,BB3,BD3,BF3,BH3)</f>
        <v>30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150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239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773.19587628865986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1072.1649484536083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199.6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935.5384709350817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19.352626124922544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68.343252271223733</v>
      </c>
      <c r="BW3" s="22">
        <f>IF(COUNT(B3)&gt;0,B3,"?")</f>
        <v>221</v>
      </c>
      <c r="BX3" s="25">
        <f>IF(COUNT(C3)&gt;0,C3,"?")</f>
        <v>1057.4162679425838</v>
      </c>
    </row>
    <row r="4" spans="1:76" ht="12.75" customHeight="1" x14ac:dyDescent="0.2">
      <c r="A4" s="13" t="s">
        <v>21</v>
      </c>
      <c r="B4" s="14">
        <v>20.9</v>
      </c>
      <c r="C4" s="2" t="s">
        <v>3</v>
      </c>
      <c r="D4" s="14">
        <v>23.2</v>
      </c>
      <c r="E4" s="2" t="s">
        <v>3</v>
      </c>
      <c r="F4" s="14">
        <v>24.3</v>
      </c>
      <c r="G4" s="2" t="s">
        <v>3</v>
      </c>
      <c r="H4" s="14">
        <v>24.3</v>
      </c>
      <c r="I4" s="2" t="s">
        <v>3</v>
      </c>
      <c r="J4" s="14">
        <v>19.7</v>
      </c>
      <c r="K4" s="2" t="s">
        <v>3</v>
      </c>
      <c r="L4" s="14">
        <v>23.9</v>
      </c>
      <c r="M4" s="2" t="s">
        <v>3</v>
      </c>
      <c r="N4" s="14">
        <v>22.4</v>
      </c>
      <c r="O4" s="2" t="s">
        <v>3</v>
      </c>
      <c r="P4" s="14">
        <v>22</v>
      </c>
      <c r="Q4" s="2" t="s">
        <v>3</v>
      </c>
      <c r="R4" s="14">
        <v>19.399999999999999</v>
      </c>
      <c r="S4" s="2" t="s">
        <v>3</v>
      </c>
      <c r="T4" s="14">
        <v>23.4</v>
      </c>
      <c r="U4" s="2" t="s">
        <v>3</v>
      </c>
      <c r="V4" s="14">
        <v>24.6</v>
      </c>
      <c r="W4" s="2" t="s">
        <v>3</v>
      </c>
      <c r="X4" s="14">
        <v>20</v>
      </c>
      <c r="Y4" s="2" t="s">
        <v>3</v>
      </c>
      <c r="Z4" s="14">
        <v>22</v>
      </c>
      <c r="AA4" s="2" t="s">
        <v>3</v>
      </c>
      <c r="AB4" s="14">
        <v>18.600000000000001</v>
      </c>
      <c r="AC4" s="2" t="s">
        <v>3</v>
      </c>
      <c r="AD4" s="14">
        <v>19.8</v>
      </c>
      <c r="AE4" s="2" t="s">
        <v>3</v>
      </c>
      <c r="AF4" s="14">
        <v>18.8</v>
      </c>
      <c r="AG4" s="2" t="s">
        <v>3</v>
      </c>
      <c r="AH4" s="14">
        <v>18.899999999999999</v>
      </c>
      <c r="AI4" s="2" t="s">
        <v>3</v>
      </c>
      <c r="AJ4" s="14">
        <v>18.600000000000001</v>
      </c>
      <c r="AK4" s="2" t="s">
        <v>3</v>
      </c>
      <c r="AL4" s="14">
        <v>21.4</v>
      </c>
      <c r="AM4" s="2" t="s">
        <v>3</v>
      </c>
      <c r="AN4" s="14">
        <v>19.899999999999999</v>
      </c>
      <c r="AO4" s="2" t="s">
        <v>3</v>
      </c>
      <c r="AP4" s="14">
        <v>22.7</v>
      </c>
      <c r="AQ4" s="2" t="s">
        <v>3</v>
      </c>
      <c r="AR4" s="14">
        <v>22.5</v>
      </c>
      <c r="AS4" s="2" t="s">
        <v>3</v>
      </c>
      <c r="AT4" s="14">
        <v>21.9</v>
      </c>
      <c r="AU4" s="2" t="s">
        <v>3</v>
      </c>
      <c r="AV4" s="14">
        <v>21.6</v>
      </c>
      <c r="AW4" s="2" t="s">
        <v>3</v>
      </c>
      <c r="AX4" s="14">
        <v>22.3</v>
      </c>
      <c r="AY4" s="2" t="s">
        <v>3</v>
      </c>
      <c r="AZ4" s="14">
        <v>22.7</v>
      </c>
      <c r="BA4" s="2" t="s">
        <v>3</v>
      </c>
      <c r="BB4" s="14">
        <v>21.3</v>
      </c>
      <c r="BC4" s="2" t="s">
        <v>3</v>
      </c>
      <c r="BD4" s="14">
        <v>20.7</v>
      </c>
      <c r="BE4" s="2" t="s">
        <v>3</v>
      </c>
      <c r="BF4" s="14">
        <v>19.399999999999999</v>
      </c>
      <c r="BG4" s="2" t="s">
        <v>3</v>
      </c>
      <c r="BH4" s="14">
        <v>19.8</v>
      </c>
      <c r="BI4" s="2" t="s">
        <v>3</v>
      </c>
      <c r="BK4" s="56" t="s">
        <v>21</v>
      </c>
      <c r="BL4" s="30">
        <f t="shared" ref="BL4:BL31" si="16">COUNT(B4,D4,F4,H4,J4,L4,N4,P4,R4,T4,V4,X4,Z4,AB4,AD4,AF4,AH4,AJ4,AL4,AN4,AP4,AR4,AT4,AV4,AX4,AZ4,BB4,BD4,BF4,BH4)</f>
        <v>30</v>
      </c>
      <c r="BM4" s="31">
        <f t="shared" ref="BM4:BM31" si="17">IF(SUM(B4,D4,F4,H4,J4,L4,N4,P4,R4,T4,V4,X4,Z4,AB4,AD4,AF4,AH4,AJ4,AL4,AN4,AP4,AR4,AT4,AV4,AX4,AZ4,BB4,BD4,BF4,BH4)&gt;0,MIN(B4,D4,F4,H4,J4,L4,N4,P4,R4,T4,V4,X4,Z4,AB4,AD4,AF4,AH4,AJ4,AL4,AN4,AP4,AR4,AT4,AV4,AX4,AZ4,BB4,BD4,BF4,BH4),"")</f>
        <v>18.600000000000001</v>
      </c>
      <c r="BN4" s="32" t="str">
        <f t="shared" ref="BN4:BN31" si="18">IF(COUNT(BM4)&gt;0,"–","?")</f>
        <v>–</v>
      </c>
      <c r="BO4" s="33">
        <f t="shared" ref="BO4:BO31" si="19">IF(SUM(B4,D4,F4,H4,J4,L4,N4,P4,R4,T4,V4,X4,Z4,AB4,AD4)&gt;0,MAX(B4,D4,F4,H4,J4,L4,N4,P4,R4,T4,V4,X4,Z4,AB4,AD4),"")</f>
        <v>24.6</v>
      </c>
      <c r="BP4" s="34" t="str">
        <f t="shared" ref="BP4:BP31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1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1" si="22">IF(SUM(B4,D4,F4,H4,J4,L4,N4,P4,R4,T4,V4,X4,Z4,AB4,AD4,AF4,AH4,AJ4,AL4,AN4,AP4,AR4,AT4,AV4,AX4,AZ4,BB4,BD4,BF4,BH4)&gt;0,AVERAGE(B4,D4,F4,H4,J4,L4,N4,P4,R4,T4,V4,X4,Z4,AB4,AD4,AF4,AH4,AJ4,AL4,AN4,AP4,AR4,AT4,AV4,AX4,AZ4,BB4,BD4,BF4,BH4),"?")</f>
        <v>21.366666666666664</v>
      </c>
      <c r="BT4" s="38" t="s">
        <v>3</v>
      </c>
      <c r="BU4" s="32">
        <f t="shared" ref="BU4:BV31" si="23">IF(COUNT(B4,D4,F4,H4,J4,L4,N4,P4,R4,T4,V4,X4,Z4,AB4,AD4,AF4,AH4,AJ4,AL4,AN4,AP4,AR4,AT4,AV4,AX4,AZ4,BB4,BD4,BF4,BH4)&gt;1,STDEV(B4,D4,F4,H4,J4,L4,N4,P4,R4,T4,V4,X4,Z4,AB4,AD4,AF4,AH4,AJ4,AL4,AN4,AP4,AR4,AT4,AV4,AX4,AZ4,BB4,BD4,BF4,BH4),"?")</f>
        <v>1.8344092976389887</v>
      </c>
      <c r="BV4" s="39" t="s">
        <v>3</v>
      </c>
      <c r="BW4" s="32">
        <f t="shared" ref="BW4:BX31" si="24">IF(COUNT(B4)&gt;0,B4,"?")</f>
        <v>20.9</v>
      </c>
      <c r="BX4" s="35" t="s">
        <v>3</v>
      </c>
    </row>
    <row r="5" spans="1:76" ht="12.75" customHeight="1" x14ac:dyDescent="0.2">
      <c r="A5" s="16" t="s">
        <v>14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14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15</v>
      </c>
      <c r="B6" s="18">
        <v>9.6</v>
      </c>
      <c r="C6" s="4">
        <f t="shared" ref="C6:C10" si="25">IF(AND((B6&gt;0),(B$4&gt;0)),(B6/B$4*100),"")</f>
        <v>45.933014354066984</v>
      </c>
      <c r="D6" s="18"/>
      <c r="E6" s="4" t="str">
        <f>IF(AND((D6&gt;0),(D$4&gt;0)),(D6/D$4*100),"")</f>
        <v/>
      </c>
      <c r="F6" s="18">
        <v>9.6</v>
      </c>
      <c r="G6" s="4">
        <f>IF(AND((F6&gt;0),(F$4&gt;0)),(F6/F$4*100),"")</f>
        <v>39.506172839506171</v>
      </c>
      <c r="H6" s="18">
        <v>14.5</v>
      </c>
      <c r="I6" s="4">
        <f>IF(AND((H6&gt;0),(H$4&gt;0)),(H6/H$4*100),"")</f>
        <v>59.670781893004111</v>
      </c>
      <c r="J6" s="18">
        <v>8.1</v>
      </c>
      <c r="K6" s="4">
        <f>IF(AND((J6&gt;0),(J$4&gt;0)),(J6/J$4*100),"")</f>
        <v>41.116751269035532</v>
      </c>
      <c r="L6" s="18">
        <v>10.9</v>
      </c>
      <c r="M6" s="4">
        <f>IF(AND((L6&gt;0),(L$4&gt;0)),(L6/L$4*100),"")</f>
        <v>45.60669456066946</v>
      </c>
      <c r="N6" s="18"/>
      <c r="O6" s="4" t="str">
        <f>IF(AND((N6&gt;0),(N$4&gt;0)),(N6/N$4*100),"")</f>
        <v/>
      </c>
      <c r="P6" s="18">
        <v>12.1</v>
      </c>
      <c r="Q6" s="4">
        <f>IF(AND((P6&gt;0),(P$4&gt;0)),(P6/P$4*100),"")</f>
        <v>54.999999999999993</v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>
        <v>9.9</v>
      </c>
      <c r="W6" s="4">
        <f>IF(AND((V6&gt;0),(V$4&gt;0)),(V6/V$4*100),"")</f>
        <v>40.243902439024389</v>
      </c>
      <c r="X6" s="18">
        <v>8.1</v>
      </c>
      <c r="Y6" s="4">
        <f>IF(AND((X6&gt;0),(X$4&gt;0)),(X6/X$4*100),"")</f>
        <v>40.5</v>
      </c>
      <c r="Z6" s="18">
        <v>10.3</v>
      </c>
      <c r="AA6" s="4">
        <f>IF(AND((Z6&gt;0),(Z$4&gt;0)),(Z6/Z$4*100),"")</f>
        <v>46.81818181818182</v>
      </c>
      <c r="AB6" s="18">
        <v>8.1999999999999993</v>
      </c>
      <c r="AC6" s="4">
        <f>IF(AND((AB6&gt;0),(AB$4&gt;0)),(AB6/AB$4*100),"")</f>
        <v>44.086021505376337</v>
      </c>
      <c r="AD6" s="18">
        <v>6.9</v>
      </c>
      <c r="AE6" s="4">
        <f t="shared" ref="AE6:AE10" si="26">IF(AND((AD6&gt;0),(AD$4&gt;0)),(AD6/AD$4*100),"")</f>
        <v>34.848484848484851</v>
      </c>
      <c r="AF6" s="18">
        <v>8.6</v>
      </c>
      <c r="AG6" s="4">
        <f t="shared" ref="AG6:AG10" si="27">IF(AND((AF6&gt;0),(AF$4&gt;0)),(AF6/AF$4*100),"")</f>
        <v>45.744680851063826</v>
      </c>
      <c r="AH6" s="18">
        <v>10.4</v>
      </c>
      <c r="AI6" s="4">
        <f t="shared" ref="AI6:AI10" si="28">IF(AND((AH6&gt;0),(AH$4&gt;0)),(AH6/AH$4*100),"")</f>
        <v>55.026455026455032</v>
      </c>
      <c r="AJ6" s="18">
        <v>8.6</v>
      </c>
      <c r="AK6" s="4">
        <f t="shared" ref="AK6:AK10" si="29">IF(AND((AJ6&gt;0),(AJ$4&gt;0)),(AJ6/AJ$4*100),"")</f>
        <v>46.236559139784937</v>
      </c>
      <c r="AL6" s="18">
        <v>12.8</v>
      </c>
      <c r="AM6" s="4">
        <f t="shared" ref="AM6:AM10" si="30">IF(AND((AL6&gt;0),(AL$4&gt;0)),(AL6/AL$4*100),"")</f>
        <v>59.813084112149539</v>
      </c>
      <c r="AN6" s="18">
        <v>11.2</v>
      </c>
      <c r="AO6" s="4">
        <f t="shared" ref="AO6:AO10" si="31">IF(AND((AN6&gt;0),(AN$4&gt;0)),(AN6/AN$4*100),"")</f>
        <v>56.281407035175882</v>
      </c>
      <c r="AP6" s="18">
        <v>9.8000000000000007</v>
      </c>
      <c r="AQ6" s="4">
        <f t="shared" ref="AQ6:AQ10" si="32">IF(AND((AP6&gt;0),(AP$4&gt;0)),(AP6/AP$4*100),"")</f>
        <v>43.171806167400881</v>
      </c>
      <c r="AR6" s="18">
        <v>8.6999999999999993</v>
      </c>
      <c r="AS6" s="4">
        <f t="shared" ref="AS6:AS10" si="33">IF(AND((AR6&gt;0),(AR$4&gt;0)),(AR6/AR$4*100),"")</f>
        <v>38.666666666666664</v>
      </c>
      <c r="AT6" s="18">
        <v>10.7</v>
      </c>
      <c r="AU6" s="4">
        <f t="shared" ref="AU6:AU10" si="34">IF(AND((AT6&gt;0),(AT$4&gt;0)),(AT6/AT$4*100),"")</f>
        <v>48.858447488584474</v>
      </c>
      <c r="AV6" s="18">
        <v>8.9</v>
      </c>
      <c r="AW6" s="4">
        <f t="shared" ref="AW6:AW10" si="35">IF(AND((AV6&gt;0),(AV$4&gt;0)),(AV6/AV$4*100),"")</f>
        <v>41.203703703703702</v>
      </c>
      <c r="AX6" s="18">
        <v>8</v>
      </c>
      <c r="AY6" s="4">
        <f t="shared" ref="AY6:AY10" si="36">IF(AND((AX6&gt;0),(AX$4&gt;0)),(AX6/AX$4*100),"")</f>
        <v>35.874439461883405</v>
      </c>
      <c r="AZ6" s="18">
        <v>11.7</v>
      </c>
      <c r="BA6" s="4">
        <f t="shared" ref="BA6:BA10" si="37">IF(AND((AZ6&gt;0),(AZ$4&gt;0)),(AZ6/AZ$4*100),"")</f>
        <v>51.541850220264315</v>
      </c>
      <c r="BB6" s="18">
        <v>9.6999999999999993</v>
      </c>
      <c r="BC6" s="4">
        <f>IF(AND((BB6&gt;0),(BB$4&gt;0)),(BB6/BB$4*100),"")</f>
        <v>45.539906103286384</v>
      </c>
      <c r="BD6" s="18">
        <v>11.2</v>
      </c>
      <c r="BE6" s="4">
        <f t="shared" ref="BE6:BE10" si="38">IF(AND((BD6&gt;0),(BD$4&gt;0)),(BD6/BD$4*100),"")</f>
        <v>54.106280193236714</v>
      </c>
      <c r="BF6" s="18">
        <v>9.6</v>
      </c>
      <c r="BG6" s="4">
        <f t="shared" ref="BG6:BG10" si="39">IF(AND((BF6&gt;0),(BF$4&gt;0)),(BF6/BF$4*100),"")</f>
        <v>49.484536082474229</v>
      </c>
      <c r="BH6" s="18">
        <v>9.4</v>
      </c>
      <c r="BI6" s="4">
        <f t="shared" ref="BI6:BI10" si="40">IF(AND((BH6&gt;0),(BH$4&gt;0)),(BH6/BH$4*100),"")</f>
        <v>47.474747474747474</v>
      </c>
      <c r="BK6" s="57" t="s">
        <v>15</v>
      </c>
      <c r="BL6" s="30">
        <f t="shared" si="16"/>
        <v>26</v>
      </c>
      <c r="BM6" s="31">
        <f t="shared" si="17"/>
        <v>6.9</v>
      </c>
      <c r="BN6" s="32" t="str">
        <f t="shared" si="18"/>
        <v>–</v>
      </c>
      <c r="BO6" s="33">
        <f t="shared" si="19"/>
        <v>14.5</v>
      </c>
      <c r="BP6" s="34">
        <f t="shared" si="20"/>
        <v>34.848484848484851</v>
      </c>
      <c r="BQ6" s="35" t="str">
        <f t="shared" ref="BQ6:BQ30" si="41">IF(COUNT(BP6)&gt;0,"–","?")</f>
        <v>–</v>
      </c>
      <c r="BR6" s="36">
        <f t="shared" si="21"/>
        <v>59.813084112149539</v>
      </c>
      <c r="BS6" s="37">
        <f t="shared" si="22"/>
        <v>9.9038461538461515</v>
      </c>
      <c r="BT6" s="38">
        <f t="shared" si="22"/>
        <v>46.629022125162585</v>
      </c>
      <c r="BU6" s="32">
        <f t="shared" si="23"/>
        <v>1.6905574865660933</v>
      </c>
      <c r="BV6" s="39">
        <f t="shared" si="23"/>
        <v>6.9293213950983068</v>
      </c>
      <c r="BW6" s="32">
        <f t="shared" si="24"/>
        <v>9.6</v>
      </c>
      <c r="BX6" s="35">
        <f t="shared" si="24"/>
        <v>45.933014354066984</v>
      </c>
    </row>
    <row r="7" spans="1:76" ht="12.75" customHeight="1" x14ac:dyDescent="0.2">
      <c r="A7" s="10" t="s">
        <v>16</v>
      </c>
      <c r="B7" s="19">
        <v>9.1</v>
      </c>
      <c r="C7" s="4">
        <f t="shared" si="25"/>
        <v>43.540669856459331</v>
      </c>
      <c r="D7" s="19">
        <v>7.3</v>
      </c>
      <c r="E7" s="4">
        <f>IF(AND((D7&gt;0),(D$4&gt;0)),(D7/D$4*100),"")</f>
        <v>31.46551724137931</v>
      </c>
      <c r="F7" s="19">
        <v>8.4</v>
      </c>
      <c r="G7" s="4">
        <f>IF(AND((F7&gt;0),(F$4&gt;0)),(F7/F$4*100),"")</f>
        <v>34.567901234567898</v>
      </c>
      <c r="H7" s="19">
        <v>8.8000000000000007</v>
      </c>
      <c r="I7" s="4">
        <f>IF(AND((H7&gt;0),(H$4&gt;0)),(H7/H$4*100),"")</f>
        <v>36.213991769547327</v>
      </c>
      <c r="J7" s="19">
        <v>6.6</v>
      </c>
      <c r="K7" s="4">
        <f>IF(AND((J7&gt;0),(J$4&gt;0)),(J7/J$4*100),"")</f>
        <v>33.502538071065992</v>
      </c>
      <c r="L7" s="19">
        <v>7.3</v>
      </c>
      <c r="M7" s="4">
        <f>IF(AND((L7&gt;0),(L$4&gt;0)),(L7/L$4*100),"")</f>
        <v>30.543933054393307</v>
      </c>
      <c r="N7" s="19">
        <v>8.4</v>
      </c>
      <c r="O7" s="4">
        <f>IF(AND((N7&gt;0),(N$4&gt;0)),(N7/N$4*100),"")</f>
        <v>37.500000000000007</v>
      </c>
      <c r="P7" s="19">
        <v>8.1</v>
      </c>
      <c r="Q7" s="4">
        <f>IF(AND((P7&gt;0),(P$4&gt;0)),(P7/P$4*100),"")</f>
        <v>36.818181818181813</v>
      </c>
      <c r="R7" s="19">
        <v>5.4</v>
      </c>
      <c r="S7" s="4">
        <f>IF(AND((R7&gt;0),(R$4&gt;0)),(R7/R$4*100),"")</f>
        <v>27.83505154639176</v>
      </c>
      <c r="T7" s="19">
        <v>8.3000000000000007</v>
      </c>
      <c r="U7" s="4">
        <f>IF(AND((T7&gt;0),(T$4&gt;0)),(T7/T$4*100),"")</f>
        <v>35.470085470085479</v>
      </c>
      <c r="V7" s="19">
        <v>8.8000000000000007</v>
      </c>
      <c r="W7" s="4">
        <f>IF(AND((V7&gt;0),(V$4&gt;0)),(V7/V$4*100),"")</f>
        <v>35.772357723577237</v>
      </c>
      <c r="X7" s="19">
        <v>5.7</v>
      </c>
      <c r="Y7" s="4">
        <f>IF(AND((X7&gt;0),(X$4&gt;0)),(X7/X$4*100),"")</f>
        <v>28.500000000000004</v>
      </c>
      <c r="Z7" s="19">
        <v>7.2</v>
      </c>
      <c r="AA7" s="4">
        <f>IF(AND((Z7&gt;0),(Z$4&gt;0)),(Z7/Z$4*100),"")</f>
        <v>32.727272727272727</v>
      </c>
      <c r="AB7" s="19">
        <v>6.3</v>
      </c>
      <c r="AC7" s="4">
        <f>IF(AND((AB7&gt;0),(AB$4&gt;0)),(AB7/AB$4*100),"")</f>
        <v>33.87096774193548</v>
      </c>
      <c r="AD7" s="19">
        <v>5.4</v>
      </c>
      <c r="AE7" s="4">
        <f t="shared" si="26"/>
        <v>27.272727272727277</v>
      </c>
      <c r="AF7" s="19">
        <v>6.3</v>
      </c>
      <c r="AG7" s="4">
        <f t="shared" si="27"/>
        <v>33.510638297872333</v>
      </c>
      <c r="AH7" s="19">
        <v>6.8</v>
      </c>
      <c r="AI7" s="4">
        <f t="shared" si="28"/>
        <v>35.978835978835981</v>
      </c>
      <c r="AJ7" s="19">
        <v>5.7</v>
      </c>
      <c r="AK7" s="4">
        <f t="shared" si="29"/>
        <v>30.64516129032258</v>
      </c>
      <c r="AL7" s="19">
        <v>7.1</v>
      </c>
      <c r="AM7" s="4">
        <f t="shared" si="30"/>
        <v>33.177570093457945</v>
      </c>
      <c r="AN7" s="19">
        <v>6.9</v>
      </c>
      <c r="AO7" s="4">
        <f t="shared" si="31"/>
        <v>34.673366834170864</v>
      </c>
      <c r="AP7" s="19">
        <v>7.6</v>
      </c>
      <c r="AQ7" s="4">
        <f t="shared" si="32"/>
        <v>33.480176211453745</v>
      </c>
      <c r="AR7" s="19">
        <v>7</v>
      </c>
      <c r="AS7" s="4">
        <f t="shared" si="33"/>
        <v>31.111111111111111</v>
      </c>
      <c r="AT7" s="19">
        <v>7.8</v>
      </c>
      <c r="AU7" s="4">
        <f t="shared" si="34"/>
        <v>35.616438356164387</v>
      </c>
      <c r="AV7" s="19">
        <v>7.2</v>
      </c>
      <c r="AW7" s="4">
        <f t="shared" si="35"/>
        <v>33.333333333333329</v>
      </c>
      <c r="AX7" s="19">
        <v>7.6</v>
      </c>
      <c r="AY7" s="4">
        <f t="shared" si="36"/>
        <v>34.080717488789233</v>
      </c>
      <c r="AZ7" s="19">
        <v>9</v>
      </c>
      <c r="BA7" s="4">
        <f t="shared" si="37"/>
        <v>39.647577092511014</v>
      </c>
      <c r="BB7" s="19">
        <v>6.7</v>
      </c>
      <c r="BC7" s="4">
        <f>IF(AND((BB7&gt;0),(BB$4&gt;0)),(BB7/BB$4*100),"")</f>
        <v>31.455399061032864</v>
      </c>
      <c r="BD7" s="19">
        <v>8.1</v>
      </c>
      <c r="BE7" s="4">
        <f t="shared" si="38"/>
        <v>39.130434782608695</v>
      </c>
      <c r="BF7" s="19">
        <v>7.2</v>
      </c>
      <c r="BG7" s="4">
        <f t="shared" si="39"/>
        <v>37.113402061855673</v>
      </c>
      <c r="BH7" s="19">
        <v>8.3000000000000007</v>
      </c>
      <c r="BI7" s="4">
        <f t="shared" si="40"/>
        <v>41.919191919191924</v>
      </c>
      <c r="BK7" s="57" t="s">
        <v>16</v>
      </c>
      <c r="BL7" s="30">
        <f t="shared" si="16"/>
        <v>30</v>
      </c>
      <c r="BM7" s="31">
        <f t="shared" si="17"/>
        <v>5.4</v>
      </c>
      <c r="BN7" s="32" t="str">
        <f t="shared" si="18"/>
        <v>–</v>
      </c>
      <c r="BO7" s="33">
        <f t="shared" si="19"/>
        <v>9.1</v>
      </c>
      <c r="BP7" s="34">
        <f t="shared" si="20"/>
        <v>27.272727272727277</v>
      </c>
      <c r="BQ7" s="35" t="str">
        <f t="shared" si="41"/>
        <v>–</v>
      </c>
      <c r="BR7" s="36">
        <f t="shared" si="21"/>
        <v>43.540669856459331</v>
      </c>
      <c r="BS7" s="37">
        <f t="shared" si="22"/>
        <v>7.3466666666666649</v>
      </c>
      <c r="BT7" s="38">
        <f t="shared" si="22"/>
        <v>34.349151648009894</v>
      </c>
      <c r="BU7" s="32">
        <f t="shared" si="23"/>
        <v>1.0578877240906219</v>
      </c>
      <c r="BV7" s="39">
        <f t="shared" si="23"/>
        <v>3.7927737420212164</v>
      </c>
      <c r="BW7" s="32">
        <f t="shared" si="24"/>
        <v>9.1</v>
      </c>
      <c r="BX7" s="35">
        <f t="shared" si="24"/>
        <v>43.540669856459331</v>
      </c>
    </row>
    <row r="8" spans="1:76" ht="12.75" customHeight="1" x14ac:dyDescent="0.2">
      <c r="A8" s="10" t="s">
        <v>17</v>
      </c>
      <c r="B8" s="19">
        <v>15</v>
      </c>
      <c r="C8" s="4">
        <f t="shared" si="25"/>
        <v>71.770334928229673</v>
      </c>
      <c r="D8" s="19">
        <v>12.9</v>
      </c>
      <c r="E8" s="4">
        <f>IF(AND((D8&gt;0),(D$4&gt;0)),(D8/D$4*100),"")</f>
        <v>55.603448275862078</v>
      </c>
      <c r="F8" s="19">
        <v>13.2</v>
      </c>
      <c r="G8" s="4">
        <f>IF(AND((F8&gt;0),(F$4&gt;0)),(F8/F$4*100),"")</f>
        <v>54.320987654320987</v>
      </c>
      <c r="H8" s="19">
        <v>22.2</v>
      </c>
      <c r="I8" s="4">
        <f>IF(AND((H8&gt;0),(H$4&gt;0)),(H8/H$4*100),"")</f>
        <v>91.358024691358025</v>
      </c>
      <c r="J8" s="19">
        <v>14.2</v>
      </c>
      <c r="K8" s="4">
        <f>IF(AND((J8&gt;0),(J$4&gt;0)),(J8/J$4*100),"")</f>
        <v>72.081218274111663</v>
      </c>
      <c r="L8" s="19">
        <v>17.899999999999999</v>
      </c>
      <c r="M8" s="4">
        <f>IF(AND((L8&gt;0),(L$4&gt;0)),(L8/L$4*100),"")</f>
        <v>74.895397489539747</v>
      </c>
      <c r="N8" s="19">
        <v>16.7</v>
      </c>
      <c r="O8" s="4">
        <f>IF(AND((N8&gt;0),(N$4&gt;0)),(N8/N$4*100),"")</f>
        <v>74.553571428571431</v>
      </c>
      <c r="P8" s="19">
        <v>15.8</v>
      </c>
      <c r="Q8" s="4">
        <f>IF(AND((P8&gt;0),(P$4&gt;0)),(P8/P$4*100),"")</f>
        <v>71.818181818181827</v>
      </c>
      <c r="R8" s="19"/>
      <c r="S8" s="4" t="str">
        <f>IF(AND((R8&gt;0),(R$4&gt;0)),(R8/R$4*100),"")</f>
        <v/>
      </c>
      <c r="T8" s="19">
        <v>11.7</v>
      </c>
      <c r="U8" s="4">
        <f>IF(AND((T8&gt;0),(T$4&gt;0)),(T8/T$4*100),"")</f>
        <v>50</v>
      </c>
      <c r="V8" s="19">
        <v>17.5</v>
      </c>
      <c r="W8" s="4">
        <f>IF(AND((V8&gt;0),(V$4&gt;0)),(V8/V$4*100),"")</f>
        <v>71.138211382113809</v>
      </c>
      <c r="X8" s="19">
        <v>13.7</v>
      </c>
      <c r="Y8" s="4">
        <f>IF(AND((X8&gt;0),(X$4&gt;0)),(X8/X$4*100),"")</f>
        <v>68.5</v>
      </c>
      <c r="Z8" s="19">
        <v>17</v>
      </c>
      <c r="AA8" s="4">
        <f>IF(AND((Z8&gt;0),(Z$4&gt;0)),(Z8/Z$4*100),"")</f>
        <v>77.272727272727266</v>
      </c>
      <c r="AB8" s="19">
        <v>12.4</v>
      </c>
      <c r="AC8" s="4">
        <f>IF(AND((AB8&gt;0),(AB$4&gt;0)),(AB8/AB$4*100),"")</f>
        <v>66.666666666666657</v>
      </c>
      <c r="AD8" s="19">
        <v>12.5</v>
      </c>
      <c r="AE8" s="4">
        <f t="shared" si="26"/>
        <v>63.131313131313128</v>
      </c>
      <c r="AF8" s="19">
        <v>14.9</v>
      </c>
      <c r="AG8" s="4">
        <f t="shared" si="27"/>
        <v>79.255319148936167</v>
      </c>
      <c r="AH8" s="19">
        <v>11.5</v>
      </c>
      <c r="AI8" s="4">
        <f t="shared" si="28"/>
        <v>60.846560846560848</v>
      </c>
      <c r="AJ8" s="19">
        <v>14.8</v>
      </c>
      <c r="AK8" s="4">
        <f t="shared" si="29"/>
        <v>79.569892473118273</v>
      </c>
      <c r="AL8" s="19">
        <v>17</v>
      </c>
      <c r="AM8" s="4">
        <f t="shared" si="30"/>
        <v>79.439252336448604</v>
      </c>
      <c r="AN8" s="19">
        <v>16</v>
      </c>
      <c r="AO8" s="4">
        <f t="shared" si="31"/>
        <v>80.402010050251263</v>
      </c>
      <c r="AP8" s="19">
        <v>18</v>
      </c>
      <c r="AQ8" s="4">
        <f t="shared" si="32"/>
        <v>79.295154185022028</v>
      </c>
      <c r="AR8" s="19">
        <v>14.8</v>
      </c>
      <c r="AS8" s="4">
        <f t="shared" si="33"/>
        <v>65.777777777777786</v>
      </c>
      <c r="AT8" s="19">
        <v>15.5</v>
      </c>
      <c r="AU8" s="4">
        <f t="shared" si="34"/>
        <v>70.776255707762559</v>
      </c>
      <c r="AV8" s="19">
        <v>17.600000000000001</v>
      </c>
      <c r="AW8" s="4">
        <f t="shared" si="35"/>
        <v>81.481481481481495</v>
      </c>
      <c r="AX8" s="19">
        <v>12.3</v>
      </c>
      <c r="AY8" s="4">
        <f t="shared" si="36"/>
        <v>55.156950672645742</v>
      </c>
      <c r="AZ8" s="19">
        <v>17</v>
      </c>
      <c r="BA8" s="4">
        <f t="shared" si="37"/>
        <v>74.889867841409696</v>
      </c>
      <c r="BB8" s="19">
        <v>14.1</v>
      </c>
      <c r="BC8" s="4">
        <f>IF(AND((BB8&gt;0),(BB$4&gt;0)),(BB8/BB$4*100),"")</f>
        <v>66.197183098591552</v>
      </c>
      <c r="BD8" s="19">
        <v>17.3</v>
      </c>
      <c r="BE8" s="4">
        <f t="shared" si="38"/>
        <v>83.574879227053145</v>
      </c>
      <c r="BF8" s="19">
        <v>16.600000000000001</v>
      </c>
      <c r="BG8" s="4">
        <f t="shared" si="39"/>
        <v>85.567010309278373</v>
      </c>
      <c r="BH8" s="19">
        <v>13</v>
      </c>
      <c r="BI8" s="4">
        <f t="shared" si="40"/>
        <v>65.656565656565661</v>
      </c>
      <c r="BK8" s="57" t="s">
        <v>17</v>
      </c>
      <c r="BL8" s="30">
        <f t="shared" si="16"/>
        <v>29</v>
      </c>
      <c r="BM8" s="31">
        <f t="shared" si="17"/>
        <v>11.5</v>
      </c>
      <c r="BN8" s="32" t="str">
        <f t="shared" si="18"/>
        <v>–</v>
      </c>
      <c r="BO8" s="33">
        <f t="shared" si="19"/>
        <v>22.2</v>
      </c>
      <c r="BP8" s="34">
        <f t="shared" si="20"/>
        <v>50</v>
      </c>
      <c r="BQ8" s="35" t="str">
        <f t="shared" si="41"/>
        <v>–</v>
      </c>
      <c r="BR8" s="36">
        <f t="shared" si="21"/>
        <v>91.358024691358025</v>
      </c>
      <c r="BS8" s="37">
        <f t="shared" si="22"/>
        <v>15.279310344827589</v>
      </c>
      <c r="BT8" s="38">
        <f t="shared" si="22"/>
        <v>71.413663580203433</v>
      </c>
      <c r="BU8" s="32">
        <f t="shared" si="23"/>
        <v>2.4123757274202213</v>
      </c>
      <c r="BV8" s="39">
        <f t="shared" si="23"/>
        <v>10.036805938115414</v>
      </c>
      <c r="BW8" s="32">
        <f t="shared" si="24"/>
        <v>15</v>
      </c>
      <c r="BX8" s="35">
        <f t="shared" si="24"/>
        <v>71.770334928229673</v>
      </c>
    </row>
    <row r="9" spans="1:76" ht="12.75" customHeight="1" x14ac:dyDescent="0.2">
      <c r="A9" s="10" t="s">
        <v>19</v>
      </c>
      <c r="B9" s="19">
        <v>7.2</v>
      </c>
      <c r="C9" s="4">
        <f t="shared" si="25"/>
        <v>34.449760765550238</v>
      </c>
      <c r="D9" s="19">
        <v>5.4</v>
      </c>
      <c r="E9" s="4">
        <f>IF(AND((D9&gt;0),(D$4&gt;0)),(D9/D$4*100),"")</f>
        <v>23.27586206896552</v>
      </c>
      <c r="F9" s="19">
        <v>7.6</v>
      </c>
      <c r="G9" s="4">
        <f>IF(AND((F9&gt;0),(F$4&gt;0)),(F9/F$4*100),"")</f>
        <v>31.275720164609051</v>
      </c>
      <c r="H9" s="19">
        <v>6.8</v>
      </c>
      <c r="I9" s="4">
        <f>IF(AND((H9&gt;0),(H$4&gt;0)),(H9/H$4*100),"")</f>
        <v>27.983539094650205</v>
      </c>
      <c r="J9" s="19">
        <v>4.9000000000000004</v>
      </c>
      <c r="K9" s="4">
        <f>IF(AND((J9&gt;0),(J$4&gt;0)),(J9/J$4*100),"")</f>
        <v>24.873096446700512</v>
      </c>
      <c r="L9" s="19">
        <v>6.3</v>
      </c>
      <c r="M9" s="4">
        <f>IF(AND((L9&gt;0),(L$4&gt;0)),(L9/L$4*100),"")</f>
        <v>26.359832635983267</v>
      </c>
      <c r="N9" s="19">
        <v>6.7</v>
      </c>
      <c r="O9" s="4">
        <f>IF(AND((N9&gt;0),(N$4&gt;0)),(N9/N$4*100),"")</f>
        <v>29.910714285714292</v>
      </c>
      <c r="P9" s="19">
        <v>5.4</v>
      </c>
      <c r="Q9" s="4">
        <f>IF(AND((P9&gt;0),(P$4&gt;0)),(P9/P$4*100),"")</f>
        <v>24.545454545454547</v>
      </c>
      <c r="R9" s="19">
        <v>4.8</v>
      </c>
      <c r="S9" s="4">
        <f>IF(AND((R9&gt;0),(R$4&gt;0)),(R9/R$4*100),"")</f>
        <v>24.742268041237114</v>
      </c>
      <c r="T9" s="19">
        <v>5.8</v>
      </c>
      <c r="U9" s="4">
        <f>IF(AND((T9&gt;0),(T$4&gt;0)),(T9/T$4*100),"")</f>
        <v>24.786324786324787</v>
      </c>
      <c r="V9" s="19">
        <v>8.5</v>
      </c>
      <c r="W9" s="4">
        <f>IF(AND((V9&gt;0),(V$4&gt;0)),(V9/V$4*100),"")</f>
        <v>34.552845528455286</v>
      </c>
      <c r="X9" s="19">
        <v>4.8</v>
      </c>
      <c r="Y9" s="4">
        <f>IF(AND((X9&gt;0),(X$4&gt;0)),(X9/X$4*100),"")</f>
        <v>24</v>
      </c>
      <c r="Z9" s="19">
        <v>6.4</v>
      </c>
      <c r="AA9" s="4">
        <f>IF(AND((Z9&gt;0),(Z$4&gt;0)),(Z9/Z$4*100),"")</f>
        <v>29.090909090909093</v>
      </c>
      <c r="AB9" s="19">
        <v>5</v>
      </c>
      <c r="AC9" s="4">
        <f>IF(AND((AB9&gt;0),(AB$4&gt;0)),(AB9/AB$4*100),"")</f>
        <v>26.881720430107524</v>
      </c>
      <c r="AD9" s="19">
        <v>4.5</v>
      </c>
      <c r="AE9" s="4">
        <f t="shared" si="26"/>
        <v>22.727272727272727</v>
      </c>
      <c r="AF9" s="19">
        <v>5.8</v>
      </c>
      <c r="AG9" s="4">
        <f t="shared" si="27"/>
        <v>30.851063829787233</v>
      </c>
      <c r="AH9" s="19">
        <v>4.8</v>
      </c>
      <c r="AI9" s="4">
        <f t="shared" si="28"/>
        <v>25.396825396825395</v>
      </c>
      <c r="AJ9" s="19">
        <v>4.8</v>
      </c>
      <c r="AK9" s="4">
        <f t="shared" si="29"/>
        <v>25.806451612903224</v>
      </c>
      <c r="AL9" s="19">
        <v>4.5999999999999996</v>
      </c>
      <c r="AM9" s="4">
        <f t="shared" si="30"/>
        <v>21.495327102803738</v>
      </c>
      <c r="AN9" s="19">
        <v>4.9000000000000004</v>
      </c>
      <c r="AO9" s="4">
        <f t="shared" si="31"/>
        <v>24.62311557788945</v>
      </c>
      <c r="AP9" s="19">
        <v>6.4</v>
      </c>
      <c r="AQ9" s="4">
        <f t="shared" si="32"/>
        <v>28.193832599118945</v>
      </c>
      <c r="AR9" s="19">
        <v>6.1</v>
      </c>
      <c r="AS9" s="4">
        <f t="shared" si="33"/>
        <v>27.111111111111107</v>
      </c>
      <c r="AT9" s="19">
        <v>5.7</v>
      </c>
      <c r="AU9" s="4">
        <f t="shared" si="34"/>
        <v>26.027397260273975</v>
      </c>
      <c r="AV9" s="19">
        <v>6.1</v>
      </c>
      <c r="AW9" s="4">
        <f t="shared" si="35"/>
        <v>28.240740740740737</v>
      </c>
      <c r="AX9" s="19">
        <v>6.7</v>
      </c>
      <c r="AY9" s="4">
        <f t="shared" si="36"/>
        <v>30.044843049327351</v>
      </c>
      <c r="AZ9" s="19">
        <v>5.7</v>
      </c>
      <c r="BA9" s="4">
        <f t="shared" si="37"/>
        <v>25.110132158590311</v>
      </c>
      <c r="BB9" s="19">
        <v>5.2</v>
      </c>
      <c r="BC9" s="4">
        <f>IF(AND((BB9&gt;0),(BB$4&gt;0)),(BB9/BB$4*100),"")</f>
        <v>24.413145539906104</v>
      </c>
      <c r="BD9" s="19">
        <v>6.6</v>
      </c>
      <c r="BE9" s="4">
        <f t="shared" si="38"/>
        <v>31.884057971014489</v>
      </c>
      <c r="BF9" s="19">
        <v>5.9</v>
      </c>
      <c r="BG9" s="4">
        <f t="shared" si="39"/>
        <v>30.412371134020621</v>
      </c>
      <c r="BH9" s="19">
        <v>5.8</v>
      </c>
      <c r="BI9" s="4">
        <f t="shared" si="40"/>
        <v>29.292929292929294</v>
      </c>
      <c r="BK9" s="57" t="s">
        <v>19</v>
      </c>
      <c r="BL9" s="30">
        <f t="shared" si="16"/>
        <v>30</v>
      </c>
      <c r="BM9" s="31">
        <f t="shared" si="17"/>
        <v>4.5</v>
      </c>
      <c r="BN9" s="32" t="str">
        <f t="shared" si="18"/>
        <v>–</v>
      </c>
      <c r="BO9" s="33">
        <f t="shared" si="19"/>
        <v>8.5</v>
      </c>
      <c r="BP9" s="34">
        <f t="shared" si="20"/>
        <v>21.495327102803738</v>
      </c>
      <c r="BQ9" s="35" t="str">
        <f t="shared" si="41"/>
        <v>–</v>
      </c>
      <c r="BR9" s="36">
        <f t="shared" si="21"/>
        <v>34.552845528455286</v>
      </c>
      <c r="BS9" s="37">
        <f t="shared" si="22"/>
        <v>5.839999999999999</v>
      </c>
      <c r="BT9" s="38">
        <f t="shared" si="22"/>
        <v>27.27862216630588</v>
      </c>
      <c r="BU9" s="32">
        <f t="shared" si="23"/>
        <v>0.96404320979136982</v>
      </c>
      <c r="BV9" s="39">
        <f t="shared" si="23"/>
        <v>3.3393883880719692</v>
      </c>
      <c r="BW9" s="32">
        <f t="shared" si="24"/>
        <v>7.2</v>
      </c>
      <c r="BX9" s="35">
        <f t="shared" si="24"/>
        <v>34.449760765550238</v>
      </c>
    </row>
    <row r="10" spans="1:76" ht="12.75" customHeight="1" x14ac:dyDescent="0.2">
      <c r="A10" s="10" t="s">
        <v>18</v>
      </c>
      <c r="B10" s="19">
        <v>20.100000000000001</v>
      </c>
      <c r="C10" s="4">
        <f t="shared" si="25"/>
        <v>96.17224880382777</v>
      </c>
      <c r="D10" s="19">
        <v>16.2</v>
      </c>
      <c r="E10" s="4">
        <f>IF(AND((D10&gt;0),(D$4&gt;0)),(D10/D$4*100),"")</f>
        <v>69.827586206896555</v>
      </c>
      <c r="F10" s="19">
        <v>20.399999999999999</v>
      </c>
      <c r="G10" s="4">
        <f>IF(AND((F10&gt;0),(F$4&gt;0)),(F10/F$4*100),"")</f>
        <v>83.950617283950606</v>
      </c>
      <c r="H10" s="19">
        <v>20.6</v>
      </c>
      <c r="I10" s="4">
        <f>IF(AND((H10&gt;0),(H$4&gt;0)),(H10/H$4*100),"")</f>
        <v>84.773662551440339</v>
      </c>
      <c r="J10" s="19">
        <v>17.7</v>
      </c>
      <c r="K10" s="4">
        <f>IF(AND((J10&gt;0),(J$4&gt;0)),(J10/J$4*100),"")</f>
        <v>89.847715736040612</v>
      </c>
      <c r="L10" s="19">
        <v>24.8</v>
      </c>
      <c r="M10" s="4">
        <f>IF(AND((L10&gt;0),(L$4&gt;0)),(L10/L$4*100),"")</f>
        <v>103.76569037656904</v>
      </c>
      <c r="N10" s="19">
        <v>23.2</v>
      </c>
      <c r="O10" s="4">
        <f>IF(AND((N10&gt;0),(N$4&gt;0)),(N10/N$4*100),"")</f>
        <v>103.57142857142858</v>
      </c>
      <c r="P10" s="19">
        <v>18.5</v>
      </c>
      <c r="Q10" s="4">
        <f>IF(AND((P10&gt;0),(P$4&gt;0)),(P10/P$4*100),"")</f>
        <v>84.090909090909093</v>
      </c>
      <c r="R10" s="19">
        <v>14.4</v>
      </c>
      <c r="S10" s="4">
        <f>IF(AND((R10&gt;0),(R$4&gt;0)),(R10/R$4*100),"")</f>
        <v>74.226804123711347</v>
      </c>
      <c r="T10" s="19">
        <v>12</v>
      </c>
      <c r="U10" s="4">
        <f>IF(AND((T10&gt;0),(T$4&gt;0)),(T10/T$4*100),"")</f>
        <v>51.282051282051292</v>
      </c>
      <c r="V10" s="19"/>
      <c r="W10" s="4" t="str">
        <f>IF(AND((V10&gt;0),(V$4&gt;0)),(V10/V$4*100),"")</f>
        <v/>
      </c>
      <c r="X10" s="19">
        <v>14.8</v>
      </c>
      <c r="Y10" s="4">
        <f>IF(AND((X10&gt;0),(X$4&gt;0)),(X10/X$4*100),"")</f>
        <v>74</v>
      </c>
      <c r="Z10" s="19">
        <v>23.2</v>
      </c>
      <c r="AA10" s="4">
        <f>IF(AND((Z10&gt;0),(Z$4&gt;0)),(Z10/Z$4*100),"")</f>
        <v>105.45454545454544</v>
      </c>
      <c r="AB10" s="19">
        <v>19.399999999999999</v>
      </c>
      <c r="AC10" s="4">
        <f>IF(AND((AB10&gt;0),(AB$4&gt;0)),(AB10/AB$4*100),"")</f>
        <v>104.30107526881717</v>
      </c>
      <c r="AD10" s="19">
        <v>16.399999999999999</v>
      </c>
      <c r="AE10" s="4">
        <f t="shared" si="26"/>
        <v>82.828282828282823</v>
      </c>
      <c r="AF10" s="19">
        <v>14.7</v>
      </c>
      <c r="AG10" s="4">
        <f t="shared" si="27"/>
        <v>78.191489361702111</v>
      </c>
      <c r="AH10" s="19">
        <v>14.2</v>
      </c>
      <c r="AI10" s="4">
        <f t="shared" si="28"/>
        <v>75.13227513227514</v>
      </c>
      <c r="AJ10" s="19">
        <v>19.8</v>
      </c>
      <c r="AK10" s="4">
        <f t="shared" si="29"/>
        <v>106.45161290322579</v>
      </c>
      <c r="AL10" s="19">
        <v>22.3</v>
      </c>
      <c r="AM10" s="4">
        <f t="shared" si="30"/>
        <v>104.20560747663552</v>
      </c>
      <c r="AN10" s="19">
        <v>18.399999999999999</v>
      </c>
      <c r="AO10" s="4">
        <f t="shared" si="31"/>
        <v>92.462311557788951</v>
      </c>
      <c r="AP10" s="19"/>
      <c r="AQ10" s="4" t="str">
        <f t="shared" si="32"/>
        <v/>
      </c>
      <c r="AR10" s="19">
        <v>22.3</v>
      </c>
      <c r="AS10" s="4">
        <f t="shared" si="33"/>
        <v>99.111111111111114</v>
      </c>
      <c r="AT10" s="19">
        <v>19.7</v>
      </c>
      <c r="AU10" s="4">
        <f t="shared" si="34"/>
        <v>89.954337899543376</v>
      </c>
      <c r="AV10" s="19">
        <v>16.899999999999999</v>
      </c>
      <c r="AW10" s="4">
        <f t="shared" si="35"/>
        <v>78.240740740740733</v>
      </c>
      <c r="AX10" s="19">
        <v>18.899999999999999</v>
      </c>
      <c r="AY10" s="4">
        <f t="shared" si="36"/>
        <v>84.753363228699541</v>
      </c>
      <c r="AZ10" s="19">
        <v>27.3</v>
      </c>
      <c r="BA10" s="4">
        <f t="shared" si="37"/>
        <v>120.26431718061674</v>
      </c>
      <c r="BB10" s="19">
        <v>19.100000000000001</v>
      </c>
      <c r="BC10" s="4">
        <f>IF(AND((BB10&gt;0),(BB$4&gt;0)),(BB10/BB$4*100),"")</f>
        <v>89.671361502347423</v>
      </c>
      <c r="BD10" s="19">
        <v>22.7</v>
      </c>
      <c r="BE10" s="4">
        <f t="shared" si="38"/>
        <v>109.66183574879227</v>
      </c>
      <c r="BF10" s="19">
        <v>22</v>
      </c>
      <c r="BG10" s="4">
        <f t="shared" si="39"/>
        <v>113.40206185567013</v>
      </c>
      <c r="BH10" s="19">
        <v>19.7</v>
      </c>
      <c r="BI10" s="4">
        <f t="shared" si="40"/>
        <v>99.494949494949495</v>
      </c>
      <c r="BK10" s="57" t="s">
        <v>18</v>
      </c>
      <c r="BL10" s="30">
        <f t="shared" si="16"/>
        <v>28</v>
      </c>
      <c r="BM10" s="31">
        <f t="shared" si="17"/>
        <v>12</v>
      </c>
      <c r="BN10" s="32" t="str">
        <f t="shared" si="18"/>
        <v>–</v>
      </c>
      <c r="BO10" s="33">
        <f t="shared" si="19"/>
        <v>24.8</v>
      </c>
      <c r="BP10" s="34">
        <f t="shared" si="20"/>
        <v>51.282051282051292</v>
      </c>
      <c r="BQ10" s="35" t="str">
        <f t="shared" si="41"/>
        <v>–</v>
      </c>
      <c r="BR10" s="36">
        <f t="shared" si="21"/>
        <v>120.26431718061674</v>
      </c>
      <c r="BS10" s="37">
        <f t="shared" si="22"/>
        <v>19.275000000000002</v>
      </c>
      <c r="BT10" s="38">
        <f t="shared" si="22"/>
        <v>91.038928313306045</v>
      </c>
      <c r="BU10" s="32">
        <f t="shared" si="23"/>
        <v>3.5398917120913858</v>
      </c>
      <c r="BV10" s="39">
        <f t="shared" si="23"/>
        <v>15.41315475730539</v>
      </c>
      <c r="BW10" s="32">
        <f t="shared" si="24"/>
        <v>20.100000000000001</v>
      </c>
      <c r="BX10" s="35">
        <f t="shared" si="24"/>
        <v>96.17224880382777</v>
      </c>
    </row>
    <row r="11" spans="1:76" ht="12.75" customHeight="1" x14ac:dyDescent="0.2">
      <c r="A11" s="10" t="s">
        <v>26</v>
      </c>
      <c r="B11" s="68">
        <f t="shared" ref="B11" si="42">IF(AND((B10&gt;0),(B3&gt;0)),(B10/B3),"")</f>
        <v>9.0950226244343901E-2</v>
      </c>
      <c r="C11" s="4" t="s">
        <v>3</v>
      </c>
      <c r="D11" s="68">
        <f>IF(AND((D10&gt;0),(D3&gt;0)),(D10/D3),"")</f>
        <v>7.5348837209302327E-2</v>
      </c>
      <c r="E11" s="4" t="s">
        <v>3</v>
      </c>
      <c r="F11" s="68">
        <f>IF(AND((F10&gt;0),(F3&gt;0)),(F10/F3),"")</f>
        <v>8.5355648535564849E-2</v>
      </c>
      <c r="G11" s="4" t="s">
        <v>3</v>
      </c>
      <c r="H11" s="68">
        <f>IF(AND((H10&gt;0),(H3&gt;0)),(H10/H3),"")</f>
        <v>9.2376681614349782E-2</v>
      </c>
      <c r="I11" s="4" t="s">
        <v>3</v>
      </c>
      <c r="J11" s="68">
        <f>IF(AND((J10&gt;0),(J3&gt;0)),(J10/J3),"")</f>
        <v>9.5161290322580638E-2</v>
      </c>
      <c r="K11" s="4" t="s">
        <v>3</v>
      </c>
      <c r="L11" s="68">
        <f>IF(AND((L10&gt;0),(L3&gt;0)),(L10/L3),"")</f>
        <v>0.11534883720930234</v>
      </c>
      <c r="M11" s="4" t="s">
        <v>3</v>
      </c>
      <c r="N11" s="68">
        <f>IF(AND((N10&gt;0),(N3&gt;0)),(N10/N3),"")</f>
        <v>0.12083333333333333</v>
      </c>
      <c r="O11" s="4" t="s">
        <v>3</v>
      </c>
      <c r="P11" s="68">
        <f>IF(AND((P10&gt;0),(P3&gt;0)),(P10/P3),"")</f>
        <v>8.9371980676328497E-2</v>
      </c>
      <c r="Q11" s="4" t="s">
        <v>3</v>
      </c>
      <c r="R11" s="68">
        <f>IF(AND((R10&gt;0),(R3&gt;0)),(R10/R3),"")</f>
        <v>9.6000000000000002E-2</v>
      </c>
      <c r="S11" s="4" t="s">
        <v>3</v>
      </c>
      <c r="T11" s="68">
        <f>IF(AND((T10&gt;0),(T3&gt;0)),(T10/T3),"")</f>
        <v>6.4171122994652413E-2</v>
      </c>
      <c r="U11" s="4" t="s">
        <v>3</v>
      </c>
      <c r="V11" s="68" t="str">
        <f>IF(AND((V10&gt;0),(V3&gt;0)),(V10/V3),"")</f>
        <v/>
      </c>
      <c r="W11" s="4" t="s">
        <v>3</v>
      </c>
      <c r="X11" s="68">
        <f>IF(AND((X10&gt;0),(X3&gt;0)),(X10/X3),"")</f>
        <v>0.08</v>
      </c>
      <c r="Y11" s="4" t="s">
        <v>3</v>
      </c>
      <c r="Z11" s="68">
        <f>IF(AND((Z10&gt;0),(Z3&gt;0)),(Z10/Z3),"")</f>
        <v>0.11599999999999999</v>
      </c>
      <c r="AA11" s="4" t="s">
        <v>3</v>
      </c>
      <c r="AB11" s="68">
        <f>IF(AND((AB10&gt;0),(AB3&gt;0)),(AB10/AB3),"")</f>
        <v>0.11616766467065867</v>
      </c>
      <c r="AC11" s="4" t="s">
        <v>3</v>
      </c>
      <c r="AD11" s="68">
        <f t="shared" ref="AD11" si="43">IF(AND((AD10&gt;0),(AD3&gt;0)),(AD10/AD3),"")</f>
        <v>9.0109890109890109E-2</v>
      </c>
      <c r="AE11" s="4" t="s">
        <v>3</v>
      </c>
      <c r="AF11" s="68">
        <f t="shared" ref="AF11" si="44">IF(AND((AF10&gt;0),(AF3&gt;0)),(AF10/AF3),"")</f>
        <v>7.6963350785340306E-2</v>
      </c>
      <c r="AG11" s="4" t="s">
        <v>3</v>
      </c>
      <c r="AH11" s="68">
        <f t="shared" ref="AH11" si="45">IF(AND((AH10&gt;0),(AH3&gt;0)),(AH10/AH3),"")</f>
        <v>7.7595628415300544E-2</v>
      </c>
      <c r="AI11" s="4" t="s">
        <v>3</v>
      </c>
      <c r="AJ11" s="68">
        <f t="shared" ref="AJ11" si="46">IF(AND((AJ10&gt;0),(AJ3&gt;0)),(AJ10/AJ3),"")</f>
        <v>0.11445086705202312</v>
      </c>
      <c r="AK11" s="4" t="s">
        <v>3</v>
      </c>
      <c r="AL11" s="68">
        <f t="shared" ref="AL11" si="47">IF(AND((AL10&gt;0),(AL3&gt;0)),(AL10/AL3),"")</f>
        <v>0.11494845360824743</v>
      </c>
      <c r="AM11" s="4" t="s">
        <v>3</v>
      </c>
      <c r="AN11" s="68">
        <f t="shared" ref="AN11" si="48">IF(AND((AN10&gt;0),(AN3&gt;0)),(AN10/AN3),"")</f>
        <v>8.761904761904761E-2</v>
      </c>
      <c r="AO11" s="4" t="s">
        <v>3</v>
      </c>
      <c r="AP11" s="68" t="str">
        <f t="shared" ref="AP11" si="49">IF(AND((AP10&gt;0),(AP3&gt;0)),(AP10/AP3),"")</f>
        <v/>
      </c>
      <c r="AQ11" s="4" t="s">
        <v>3</v>
      </c>
      <c r="AR11" s="68">
        <f t="shared" ref="AR11" si="50">IF(AND((AR10&gt;0),(AR3&gt;0)),(AR10/AR3),"")</f>
        <v>0.10878048780487805</v>
      </c>
      <c r="AS11" s="4" t="s">
        <v>3</v>
      </c>
      <c r="AT11" s="68">
        <f t="shared" ref="AT11" si="51">IF(AND((AT10&gt;0),(AT3&gt;0)),(AT10/AT3),"")</f>
        <v>9.1627906976744181E-2</v>
      </c>
      <c r="AU11" s="4" t="s">
        <v>3</v>
      </c>
      <c r="AV11" s="68">
        <f t="shared" ref="AV11" si="52">IF(AND((AV10&gt;0),(AV3&gt;0)),(AV10/AV3),"")</f>
        <v>8.2439024390243892E-2</v>
      </c>
      <c r="AW11" s="4" t="s">
        <v>3</v>
      </c>
      <c r="AX11" s="68">
        <f t="shared" ref="AX11" si="53">IF(AND((AX10&gt;0),(AX3&gt;0)),(AX10/AX3),"")</f>
        <v>9.5939086294416234E-2</v>
      </c>
      <c r="AY11" s="4" t="s">
        <v>3</v>
      </c>
      <c r="AZ11" s="68">
        <f t="shared" ref="AZ11" si="54">IF(AND((AZ10&gt;0),(AZ3&gt;0)),(AZ10/AZ3),"")</f>
        <v>0.12133333333333333</v>
      </c>
      <c r="BA11" s="4" t="s">
        <v>3</v>
      </c>
      <c r="BB11" s="68">
        <f>IF(AND((BB10&gt;0),(BB3&gt;0)),(BB10/BB3),"")</f>
        <v>0.10494505494505495</v>
      </c>
      <c r="BC11" s="4" t="s">
        <v>3</v>
      </c>
      <c r="BD11" s="68">
        <f t="shared" ref="BD11" si="55">IF(AND((BD10&gt;0),(BD3&gt;0)),(BD10/BD3),"")</f>
        <v>0.11701030927835052</v>
      </c>
      <c r="BE11" s="4" t="s">
        <v>3</v>
      </c>
      <c r="BF11" s="68">
        <f t="shared" ref="BF11" si="56">IF(AND((BF10&gt;0),(BF3&gt;0)),(BF10/BF3),"")</f>
        <v>0.10576923076923077</v>
      </c>
      <c r="BG11" s="4" t="s">
        <v>3</v>
      </c>
      <c r="BH11" s="68">
        <f t="shared" ref="BH11" si="57">IF(AND((BH10&gt;0),(BH3&gt;0)),(BH10/BH3),"")</f>
        <v>9.8994974874371852E-2</v>
      </c>
      <c r="BI11" s="4" t="s">
        <v>3</v>
      </c>
      <c r="BK11" s="57" t="s">
        <v>26</v>
      </c>
      <c r="BL11" s="30">
        <f t="shared" si="16"/>
        <v>28</v>
      </c>
      <c r="BM11" s="40">
        <f t="shared" si="17"/>
        <v>6.4171122994652413E-2</v>
      </c>
      <c r="BN11" s="22" t="str">
        <f t="shared" si="18"/>
        <v>–</v>
      </c>
      <c r="BO11" s="41">
        <f t="shared" si="19"/>
        <v>0.12083333333333333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9.7343295323817483E-2</v>
      </c>
      <c r="BT11" s="28" t="s">
        <v>3</v>
      </c>
      <c r="BU11" s="43">
        <f t="shared" si="23"/>
        <v>1.5845217356899168E-2</v>
      </c>
      <c r="BV11" s="29" t="s">
        <v>3</v>
      </c>
      <c r="BW11" s="43">
        <f t="shared" si="24"/>
        <v>9.0950226244343901E-2</v>
      </c>
      <c r="BX11" s="25" t="s">
        <v>3</v>
      </c>
    </row>
    <row r="12" spans="1:76" ht="12.75" customHeight="1" x14ac:dyDescent="0.2">
      <c r="A12" s="10" t="s">
        <v>27</v>
      </c>
      <c r="B12" s="68">
        <f t="shared" ref="B12" si="58">IF(AND((B6&gt;0),(B8&gt;0)),(B6/B8),"")</f>
        <v>0.64</v>
      </c>
      <c r="C12" s="4" t="s">
        <v>3</v>
      </c>
      <c r="D12" s="68" t="str">
        <f>IF(AND((D6&gt;0),(D8&gt;0)),(D6/D8),"")</f>
        <v/>
      </c>
      <c r="E12" s="4" t="s">
        <v>3</v>
      </c>
      <c r="F12" s="68">
        <f>IF(AND((F6&gt;0),(F8&gt;0)),(F6/F8),"")</f>
        <v>0.72727272727272729</v>
      </c>
      <c r="G12" s="4" t="s">
        <v>3</v>
      </c>
      <c r="H12" s="68">
        <f>IF(AND((H6&gt;0),(H8&gt;0)),(H6/H8),"")</f>
        <v>0.65315315315315314</v>
      </c>
      <c r="I12" s="4" t="s">
        <v>3</v>
      </c>
      <c r="J12" s="68">
        <f>IF(AND((J6&gt;0),(J8&gt;0)),(J6/J8),"")</f>
        <v>0.57042253521126762</v>
      </c>
      <c r="K12" s="4" t="s">
        <v>3</v>
      </c>
      <c r="L12" s="68">
        <f>IF(AND((L6&gt;0),(L8&gt;0)),(L6/L8),"")</f>
        <v>0.6089385474860336</v>
      </c>
      <c r="M12" s="4" t="s">
        <v>3</v>
      </c>
      <c r="N12" s="68" t="str">
        <f>IF(AND((N6&gt;0),(N8&gt;0)),(N6/N8),"")</f>
        <v/>
      </c>
      <c r="O12" s="4" t="s">
        <v>3</v>
      </c>
      <c r="P12" s="68">
        <f>IF(AND((P6&gt;0),(P8&gt;0)),(P6/P8),"")</f>
        <v>0.76582278481012656</v>
      </c>
      <c r="Q12" s="4" t="s">
        <v>3</v>
      </c>
      <c r="R12" s="68" t="str">
        <f>IF(AND((R6&gt;0),(R8&gt;0)),(R6/R8),"")</f>
        <v/>
      </c>
      <c r="S12" s="4" t="s">
        <v>3</v>
      </c>
      <c r="T12" s="68" t="str">
        <f>IF(AND((T6&gt;0),(T8&gt;0)),(T6/T8),"")</f>
        <v/>
      </c>
      <c r="U12" s="4" t="s">
        <v>3</v>
      </c>
      <c r="V12" s="68">
        <f>IF(AND((V6&gt;0),(V8&gt;0)),(V6/V8),"")</f>
        <v>0.56571428571428573</v>
      </c>
      <c r="W12" s="4" t="s">
        <v>3</v>
      </c>
      <c r="X12" s="68">
        <f>IF(AND((X6&gt;0),(X8&gt;0)),(X6/X8),"")</f>
        <v>0.59124087591240881</v>
      </c>
      <c r="Y12" s="4" t="s">
        <v>3</v>
      </c>
      <c r="Z12" s="68">
        <f>IF(AND((Z6&gt;0),(Z8&gt;0)),(Z6/Z8),"")</f>
        <v>0.60588235294117654</v>
      </c>
      <c r="AA12" s="4" t="s">
        <v>3</v>
      </c>
      <c r="AB12" s="68">
        <f>IF(AND((AB6&gt;0),(AB8&gt;0)),(AB6/AB8),"")</f>
        <v>0.66129032258064513</v>
      </c>
      <c r="AC12" s="4" t="s">
        <v>3</v>
      </c>
      <c r="AD12" s="68">
        <f t="shared" ref="AD12" si="59">IF(AND((AD6&gt;0),(AD8&gt;0)),(AD6/AD8),"")</f>
        <v>0.55200000000000005</v>
      </c>
      <c r="AE12" s="4" t="s">
        <v>3</v>
      </c>
      <c r="AF12" s="68">
        <f t="shared" ref="AF12" si="60">IF(AND((AF6&gt;0),(AF8&gt;0)),(AF6/AF8),"")</f>
        <v>0.57718120805369122</v>
      </c>
      <c r="AG12" s="4" t="s">
        <v>3</v>
      </c>
      <c r="AH12" s="68">
        <f t="shared" ref="AH12" si="61">IF(AND((AH6&gt;0),(AH8&gt;0)),(AH6/AH8),"")</f>
        <v>0.90434782608695652</v>
      </c>
      <c r="AI12" s="4" t="s">
        <v>3</v>
      </c>
      <c r="AJ12" s="68">
        <f t="shared" ref="AJ12" si="62">IF(AND((AJ6&gt;0),(AJ8&gt;0)),(AJ6/AJ8),"")</f>
        <v>0.58108108108108103</v>
      </c>
      <c r="AK12" s="4" t="s">
        <v>3</v>
      </c>
      <c r="AL12" s="68">
        <f t="shared" ref="AL12" si="63">IF(AND((AL6&gt;0),(AL8&gt;0)),(AL6/AL8),"")</f>
        <v>0.75294117647058822</v>
      </c>
      <c r="AM12" s="4" t="s">
        <v>3</v>
      </c>
      <c r="AN12" s="68">
        <f t="shared" ref="AN12" si="64">IF(AND((AN6&gt;0),(AN8&gt;0)),(AN6/AN8),"")</f>
        <v>0.7</v>
      </c>
      <c r="AO12" s="4" t="s">
        <v>3</v>
      </c>
      <c r="AP12" s="68">
        <f t="shared" ref="AP12" si="65">IF(AND((AP6&gt;0),(AP8&gt;0)),(AP6/AP8),"")</f>
        <v>0.54444444444444451</v>
      </c>
      <c r="AQ12" s="4" t="s">
        <v>3</v>
      </c>
      <c r="AR12" s="68">
        <f t="shared" ref="AR12" si="66">IF(AND((AR6&gt;0),(AR8&gt;0)),(AR6/AR8),"")</f>
        <v>0.58783783783783772</v>
      </c>
      <c r="AS12" s="4" t="s">
        <v>3</v>
      </c>
      <c r="AT12" s="68">
        <f t="shared" ref="AT12" si="67">IF(AND((AT6&gt;0),(AT8&gt;0)),(AT6/AT8),"")</f>
        <v>0.69032258064516128</v>
      </c>
      <c r="AU12" s="4" t="s">
        <v>3</v>
      </c>
      <c r="AV12" s="68">
        <f t="shared" ref="AV12" si="68">IF(AND((AV6&gt;0),(AV8&gt;0)),(AV6/AV8),"")</f>
        <v>0.50568181818181812</v>
      </c>
      <c r="AW12" s="4" t="s">
        <v>3</v>
      </c>
      <c r="AX12" s="68">
        <f t="shared" ref="AX12" si="69">IF(AND((AX6&gt;0),(AX8&gt;0)),(AX6/AX8),"")</f>
        <v>0.65040650406504064</v>
      </c>
      <c r="AY12" s="4" t="s">
        <v>3</v>
      </c>
      <c r="AZ12" s="68">
        <f t="shared" ref="AZ12" si="70">IF(AND((AZ6&gt;0),(AZ8&gt;0)),(AZ6/AZ8),"")</f>
        <v>0.68823529411764706</v>
      </c>
      <c r="BA12" s="4" t="s">
        <v>3</v>
      </c>
      <c r="BB12" s="68">
        <f>IF(AND((BB6&gt;0),(BB8&gt;0)),(BB6/BB8),"")</f>
        <v>0.68794326241134751</v>
      </c>
      <c r="BC12" s="4" t="s">
        <v>3</v>
      </c>
      <c r="BD12" s="68">
        <f t="shared" ref="BD12" si="71">IF(AND((BD6&gt;0),(BD8&gt;0)),(BD6/BD8),"")</f>
        <v>0.64739884393063574</v>
      </c>
      <c r="BE12" s="4" t="s">
        <v>3</v>
      </c>
      <c r="BF12" s="68">
        <f t="shared" ref="BF12" si="72">IF(AND((BF6&gt;0),(BF8&gt;0)),(BF6/BF8),"")</f>
        <v>0.57831325301204817</v>
      </c>
      <c r="BG12" s="4" t="s">
        <v>3</v>
      </c>
      <c r="BH12" s="68">
        <f t="shared" ref="BH12" si="73">IF(AND((BH6&gt;0),(BH8&gt;0)),(BH6/BH8),"")</f>
        <v>0.72307692307692306</v>
      </c>
      <c r="BI12" s="4" t="s">
        <v>3</v>
      </c>
      <c r="BK12" s="57" t="s">
        <v>27</v>
      </c>
      <c r="BL12" s="30">
        <f t="shared" si="16"/>
        <v>26</v>
      </c>
      <c r="BM12" s="40">
        <f t="shared" si="17"/>
        <v>0.50568181818181812</v>
      </c>
      <c r="BN12" s="22" t="str">
        <f t="shared" si="18"/>
        <v>–</v>
      </c>
      <c r="BO12" s="41">
        <f t="shared" si="19"/>
        <v>0.76582278481012656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0.64465190917296311</v>
      </c>
      <c r="BT12" s="28" t="s">
        <v>3</v>
      </c>
      <c r="BU12" s="43">
        <f t="shared" si="23"/>
        <v>8.6647583037904458E-2</v>
      </c>
      <c r="BV12" s="29" t="s">
        <v>3</v>
      </c>
      <c r="BW12" s="43">
        <f t="shared" si="24"/>
        <v>0.64</v>
      </c>
      <c r="BX12" s="25" t="s">
        <v>3</v>
      </c>
    </row>
    <row r="13" spans="1:76" ht="12.75" customHeight="1" x14ac:dyDescent="0.2">
      <c r="A13" s="15" t="s">
        <v>20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20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2.75" customHeight="1" x14ac:dyDescent="0.2">
      <c r="A14" s="10" t="s">
        <v>51</v>
      </c>
      <c r="B14" s="19">
        <v>59.2</v>
      </c>
      <c r="C14" s="4">
        <f t="shared" ref="C14:C15" si="74">IF(AND((B14&gt;0),(B$4&gt;0)),(B14/B$4*100),"")</f>
        <v>283.25358851674645</v>
      </c>
      <c r="D14" s="19">
        <v>50.2</v>
      </c>
      <c r="E14" s="4">
        <f t="shared" ref="E14:E15" si="75">IF(AND((D14&gt;0),(D$4&gt;0)),(D14/D$4*100),"")</f>
        <v>216.37931034482762</v>
      </c>
      <c r="F14" s="19">
        <v>58.3</v>
      </c>
      <c r="G14" s="4">
        <f t="shared" ref="G14:G15" si="76">IF(AND((F14&gt;0),(F$4&gt;0)),(F14/F$4*100),"")</f>
        <v>239.917695473251</v>
      </c>
      <c r="H14" s="19">
        <v>39.6</v>
      </c>
      <c r="I14" s="4">
        <f t="shared" ref="I14:I15" si="77">IF(AND((H14&gt;0),(H$4&gt;0)),(H14/H$4*100),"")</f>
        <v>162.96296296296296</v>
      </c>
      <c r="J14" s="19">
        <v>30.3</v>
      </c>
      <c r="K14" s="4">
        <f t="shared" ref="K14:K15" si="78">IF(AND((J14&gt;0),(J$4&gt;0)),(J14/J$4*100),"")</f>
        <v>153.80710659898477</v>
      </c>
      <c r="L14" s="19">
        <v>58.9</v>
      </c>
      <c r="M14" s="4">
        <f t="shared" ref="M14:M15" si="79">IF(AND((L14&gt;0),(L$4&gt;0)),(L14/L$4*100),"")</f>
        <v>246.44351464435147</v>
      </c>
      <c r="N14" s="19">
        <v>56.6</v>
      </c>
      <c r="O14" s="4">
        <f t="shared" ref="O14:O15" si="80">IF(AND((N14&gt;0),(N$4&gt;0)),(N14/N$4*100),"")</f>
        <v>252.67857142857144</v>
      </c>
      <c r="P14" s="19">
        <v>62.3</v>
      </c>
      <c r="Q14" s="4">
        <f t="shared" ref="Q14:Q15" si="81">IF(AND((P14&gt;0),(P$4&gt;0)),(P14/P$4*100),"")</f>
        <v>283.18181818181813</v>
      </c>
      <c r="R14" s="19">
        <v>48.6</v>
      </c>
      <c r="S14" s="4">
        <f t="shared" ref="S14:S15" si="82">IF(AND((R14&gt;0),(R$4&gt;0)),(R14/R$4*100),"")</f>
        <v>250.51546391752581</v>
      </c>
      <c r="T14" s="19">
        <v>59.1</v>
      </c>
      <c r="U14" s="4">
        <f t="shared" ref="U14:U15" si="83">IF(AND((T14&gt;0),(T$4&gt;0)),(T14/T$4*100),"")</f>
        <v>252.5641025641026</v>
      </c>
      <c r="V14" s="19"/>
      <c r="W14" s="4" t="str">
        <f t="shared" ref="W14:W15" si="84">IF(AND((V14&gt;0),(V$4&gt;0)),(V14/V$4*100),"")</f>
        <v/>
      </c>
      <c r="X14" s="19">
        <v>31.3</v>
      </c>
      <c r="Y14" s="4">
        <f t="shared" ref="Y14:Y15" si="85">IF(AND((X14&gt;0),(X$4&gt;0)),(X14/X$4*100),"")</f>
        <v>156.5</v>
      </c>
      <c r="Z14" s="19">
        <v>54.1</v>
      </c>
      <c r="AA14" s="4">
        <f t="shared" ref="AA14:AA15" si="86">IF(AND((Z14&gt;0),(Z$4&gt;0)),(Z14/Z$4*100),"")</f>
        <v>245.90909090909091</v>
      </c>
      <c r="AB14" s="19">
        <v>38.9</v>
      </c>
      <c r="AC14" s="4">
        <f t="shared" ref="AC14:AC15" si="87">IF(AND((AB14&gt;0),(AB$4&gt;0)),(AB14/AB$4*100),"")</f>
        <v>209.13978494623655</v>
      </c>
      <c r="AD14" s="19">
        <v>41</v>
      </c>
      <c r="AE14" s="4">
        <f t="shared" ref="AE14:AE15" si="88">IF(AND((AD14&gt;0),(AD$4&gt;0)),(AD14/AD$4*100),"")</f>
        <v>207.07070707070704</v>
      </c>
      <c r="AF14" s="19">
        <v>43.4</v>
      </c>
      <c r="AG14" s="4">
        <f t="shared" ref="AG14:AG15" si="89">IF(AND((AF14&gt;0),(AF$4&gt;0)),(AF14/AF$4*100),"")</f>
        <v>230.85106382978725</v>
      </c>
      <c r="AH14" s="19">
        <v>45.1</v>
      </c>
      <c r="AI14" s="4">
        <f t="shared" ref="AI14:AI15" si="90">IF(AND((AH14&gt;0),(AH$4&gt;0)),(AH14/AH$4*100),"")</f>
        <v>238.62433862433866</v>
      </c>
      <c r="AJ14" s="19"/>
      <c r="AK14" s="4" t="str">
        <f t="shared" ref="AK14:AK15" si="91">IF(AND((AJ14&gt;0),(AJ$4&gt;0)),(AJ14/AJ$4*100),"")</f>
        <v/>
      </c>
      <c r="AL14" s="19">
        <v>40.4</v>
      </c>
      <c r="AM14" s="4">
        <f t="shared" ref="AM14:AM15" si="92">IF(AND((AL14&gt;0),(AL$4&gt;0)),(AL14/AL$4*100),"")</f>
        <v>188.78504672897196</v>
      </c>
      <c r="AN14" s="19">
        <v>56.3</v>
      </c>
      <c r="AO14" s="4">
        <f t="shared" ref="AO14:AO15" si="93">IF(AND((AN14&gt;0),(AN$4&gt;0)),(AN14/AN$4*100),"")</f>
        <v>282.9145728643216</v>
      </c>
      <c r="AP14" s="19">
        <v>42.1</v>
      </c>
      <c r="AQ14" s="4">
        <f t="shared" ref="AQ14:AQ15" si="94">IF(AND((AP14&gt;0),(AP$4&gt;0)),(AP14/AP$4*100),"")</f>
        <v>185.46255506607932</v>
      </c>
      <c r="AR14" s="19">
        <v>49.1</v>
      </c>
      <c r="AS14" s="4">
        <f t="shared" ref="AS14:AS15" si="95">IF(AND((AR14&gt;0),(AR$4&gt;0)),(AR14/AR$4*100),"")</f>
        <v>218.22222222222223</v>
      </c>
      <c r="AT14" s="19">
        <v>30.4</v>
      </c>
      <c r="AU14" s="4">
        <f t="shared" ref="AU14:AU15" si="96">IF(AND((AT14&gt;0),(AT$4&gt;0)),(AT14/AT$4*100),"")</f>
        <v>138.81278538812785</v>
      </c>
      <c r="AV14" s="19">
        <v>46.5</v>
      </c>
      <c r="AW14" s="4">
        <f t="shared" ref="AW14:AW15" si="97">IF(AND((AV14&gt;0),(AV$4&gt;0)),(AV14/AV$4*100),"")</f>
        <v>215.27777777777777</v>
      </c>
      <c r="AX14" s="19">
        <v>40.299999999999997</v>
      </c>
      <c r="AY14" s="4">
        <f t="shared" ref="AY14:AY15" si="98">IF(AND((AX14&gt;0),(AX$4&gt;0)),(AX14/AX$4*100),"")</f>
        <v>180.71748878923765</v>
      </c>
      <c r="AZ14" s="19">
        <v>61.4</v>
      </c>
      <c r="BA14" s="4">
        <f t="shared" ref="BA14:BA15" si="99">IF(AND((AZ14&gt;0),(AZ$4&gt;0)),(AZ14/AZ$4*100),"")</f>
        <v>270.48458149779736</v>
      </c>
      <c r="BB14" s="19">
        <v>37.1</v>
      </c>
      <c r="BC14" s="4">
        <f t="shared" ref="BC14:BC15" si="100">IF(AND((BB14&gt;0),(BB$4&gt;0)),(BB14/BB$4*100),"")</f>
        <v>174.17840375586854</v>
      </c>
      <c r="BD14" s="19">
        <v>52.1</v>
      </c>
      <c r="BE14" s="4">
        <f t="shared" ref="BE14:BE15" si="101">IF(AND((BD14&gt;0),(BD$4&gt;0)),(BD14/BD$4*100),"")</f>
        <v>251.69082125603865</v>
      </c>
      <c r="BF14" s="19">
        <v>58.7</v>
      </c>
      <c r="BG14" s="4">
        <f t="shared" ref="BG14:BG15" si="102">IF(AND((BF14&gt;0),(BF$4&gt;0)),(BF14/BF$4*100),"")</f>
        <v>302.57731958762889</v>
      </c>
      <c r="BH14" s="19">
        <v>32.299999999999997</v>
      </c>
      <c r="BI14" s="4">
        <f t="shared" ref="BI14:BI15" si="103">IF(AND((BH14&gt;0),(BH$4&gt;0)),(BH14/BH$4*100),"")</f>
        <v>163.13131313131311</v>
      </c>
      <c r="BK14" s="57" t="s">
        <v>25</v>
      </c>
      <c r="BL14" s="30">
        <f t="shared" si="16"/>
        <v>28</v>
      </c>
      <c r="BM14" s="31">
        <f t="shared" si="17"/>
        <v>30.3</v>
      </c>
      <c r="BN14" s="32" t="str">
        <f t="shared" si="18"/>
        <v>–</v>
      </c>
      <c r="BO14" s="33">
        <f t="shared" si="19"/>
        <v>62.3</v>
      </c>
      <c r="BP14" s="34">
        <f t="shared" si="20"/>
        <v>138.81278538812785</v>
      </c>
      <c r="BQ14" s="35" t="str">
        <f t="shared" si="41"/>
        <v>–</v>
      </c>
      <c r="BR14" s="36">
        <f t="shared" si="21"/>
        <v>302.57731958762889</v>
      </c>
      <c r="BS14" s="37">
        <f t="shared" si="22"/>
        <v>47.271428571428558</v>
      </c>
      <c r="BT14" s="38">
        <f t="shared" si="22"/>
        <v>221.50192885995307</v>
      </c>
      <c r="BU14" s="32">
        <f t="shared" si="23"/>
        <v>10.208560574082432</v>
      </c>
      <c r="BV14" s="39">
        <f t="shared" si="23"/>
        <v>45.206289218170419</v>
      </c>
      <c r="BW14" s="32">
        <f t="shared" si="24"/>
        <v>59.2</v>
      </c>
      <c r="BX14" s="35">
        <f t="shared" si="24"/>
        <v>283.25358851674645</v>
      </c>
    </row>
    <row r="15" spans="1:76" ht="12.75" customHeight="1" x14ac:dyDescent="0.2">
      <c r="A15" s="10" t="s">
        <v>5</v>
      </c>
      <c r="B15" s="19">
        <v>4.0999999999999996</v>
      </c>
      <c r="C15" s="4">
        <f t="shared" si="74"/>
        <v>19.617224880382775</v>
      </c>
      <c r="D15" s="19">
        <v>4</v>
      </c>
      <c r="E15" s="4">
        <f t="shared" si="75"/>
        <v>17.241379310344829</v>
      </c>
      <c r="F15" s="19"/>
      <c r="G15" s="4" t="str">
        <f t="shared" si="76"/>
        <v/>
      </c>
      <c r="H15" s="19">
        <v>4.2</v>
      </c>
      <c r="I15" s="4">
        <f t="shared" si="77"/>
        <v>17.283950617283949</v>
      </c>
      <c r="J15" s="19">
        <v>3.6</v>
      </c>
      <c r="K15" s="4">
        <f t="shared" si="78"/>
        <v>18.274111675126907</v>
      </c>
      <c r="L15" s="19">
        <v>4.5</v>
      </c>
      <c r="M15" s="4">
        <f t="shared" si="79"/>
        <v>18.82845188284519</v>
      </c>
      <c r="N15" s="19">
        <v>4.2</v>
      </c>
      <c r="O15" s="4">
        <f t="shared" si="80"/>
        <v>18.750000000000004</v>
      </c>
      <c r="P15" s="19"/>
      <c r="Q15" s="4" t="str">
        <f t="shared" si="81"/>
        <v/>
      </c>
      <c r="R15" s="19"/>
      <c r="S15" s="4" t="str">
        <f t="shared" si="82"/>
        <v/>
      </c>
      <c r="T15" s="19">
        <v>5.0999999999999996</v>
      </c>
      <c r="U15" s="4">
        <f t="shared" si="83"/>
        <v>21.794871794871796</v>
      </c>
      <c r="V15" s="19"/>
      <c r="W15" s="4" t="str">
        <f t="shared" si="84"/>
        <v/>
      </c>
      <c r="X15" s="19"/>
      <c r="Y15" s="4" t="str">
        <f t="shared" si="85"/>
        <v/>
      </c>
      <c r="Z15" s="19"/>
      <c r="AA15" s="4" t="str">
        <f t="shared" si="86"/>
        <v/>
      </c>
      <c r="AB15" s="19"/>
      <c r="AC15" s="4" t="str">
        <f t="shared" si="87"/>
        <v/>
      </c>
      <c r="AD15" s="19"/>
      <c r="AE15" s="4" t="str">
        <f t="shared" si="88"/>
        <v/>
      </c>
      <c r="AF15" s="19">
        <v>3.5</v>
      </c>
      <c r="AG15" s="4">
        <f t="shared" si="89"/>
        <v>18.617021276595743</v>
      </c>
      <c r="AH15" s="19">
        <v>4</v>
      </c>
      <c r="AI15" s="4">
        <f t="shared" si="90"/>
        <v>21.164021164021165</v>
      </c>
      <c r="AJ15" s="19"/>
      <c r="AK15" s="4" t="str">
        <f t="shared" si="91"/>
        <v/>
      </c>
      <c r="AL15" s="19"/>
      <c r="AM15" s="4" t="str">
        <f t="shared" si="92"/>
        <v/>
      </c>
      <c r="AN15" s="19">
        <v>2.8</v>
      </c>
      <c r="AO15" s="4">
        <f t="shared" si="93"/>
        <v>14.07035175879397</v>
      </c>
      <c r="AP15" s="19">
        <v>3.3</v>
      </c>
      <c r="AQ15" s="4">
        <f t="shared" si="94"/>
        <v>14.537444933920703</v>
      </c>
      <c r="AR15" s="19"/>
      <c r="AS15" s="4" t="str">
        <f t="shared" si="95"/>
        <v/>
      </c>
      <c r="AT15" s="19">
        <v>4.0999999999999996</v>
      </c>
      <c r="AU15" s="4">
        <f t="shared" si="96"/>
        <v>18.721461187214611</v>
      </c>
      <c r="AV15" s="19"/>
      <c r="AW15" s="4" t="str">
        <f t="shared" si="97"/>
        <v/>
      </c>
      <c r="AX15" s="19">
        <v>3.3</v>
      </c>
      <c r="AY15" s="4">
        <f t="shared" si="98"/>
        <v>14.798206278026903</v>
      </c>
      <c r="AZ15" s="19">
        <v>5.0999999999999996</v>
      </c>
      <c r="BA15" s="4">
        <f t="shared" si="99"/>
        <v>22.466960352422909</v>
      </c>
      <c r="BB15" s="19"/>
      <c r="BC15" s="4" t="str">
        <f t="shared" si="100"/>
        <v/>
      </c>
      <c r="BD15" s="19">
        <v>3.7</v>
      </c>
      <c r="BE15" s="4">
        <f t="shared" si="101"/>
        <v>17.874396135265702</v>
      </c>
      <c r="BF15" s="19">
        <v>3.7</v>
      </c>
      <c r="BG15" s="4">
        <f t="shared" si="102"/>
        <v>19.072164948453612</v>
      </c>
      <c r="BH15" s="19">
        <v>3.9</v>
      </c>
      <c r="BI15" s="4">
        <f t="shared" si="103"/>
        <v>19.696969696969695</v>
      </c>
      <c r="BK15" s="57" t="s">
        <v>5</v>
      </c>
      <c r="BL15" s="30">
        <f t="shared" si="16"/>
        <v>17</v>
      </c>
      <c r="BM15" s="31">
        <f t="shared" si="17"/>
        <v>2.8</v>
      </c>
      <c r="BN15" s="32" t="str">
        <f t="shared" si="18"/>
        <v>–</v>
      </c>
      <c r="BO15" s="33">
        <f t="shared" si="19"/>
        <v>5.0999999999999996</v>
      </c>
      <c r="BP15" s="34">
        <f t="shared" si="20"/>
        <v>14.07035175879397</v>
      </c>
      <c r="BQ15" s="35" t="str">
        <f t="shared" si="41"/>
        <v>–</v>
      </c>
      <c r="BR15" s="36">
        <f t="shared" si="21"/>
        <v>22.466960352422909</v>
      </c>
      <c r="BS15" s="37">
        <f t="shared" si="22"/>
        <v>3.9470588235294115</v>
      </c>
      <c r="BT15" s="38">
        <f t="shared" si="22"/>
        <v>18.400528699561203</v>
      </c>
      <c r="BU15" s="32">
        <f t="shared" si="23"/>
        <v>0.59908017729143181</v>
      </c>
      <c r="BV15" s="39">
        <f t="shared" si="23"/>
        <v>2.3624059146530225</v>
      </c>
      <c r="BW15" s="32">
        <f t="shared" si="24"/>
        <v>4.0999999999999996</v>
      </c>
      <c r="BX15" s="35">
        <f t="shared" si="24"/>
        <v>19.617224880382775</v>
      </c>
    </row>
    <row r="16" spans="1:76" ht="12.75" customHeight="1" x14ac:dyDescent="0.2">
      <c r="A16" s="15" t="s">
        <v>10</v>
      </c>
      <c r="B16" s="17"/>
      <c r="C16" s="3"/>
      <c r="D16" s="17"/>
      <c r="E16" s="3"/>
      <c r="F16" s="17"/>
      <c r="G16" s="3"/>
      <c r="H16" s="17"/>
      <c r="I16" s="3"/>
      <c r="J16" s="17"/>
      <c r="K16" s="3"/>
      <c r="L16" s="17"/>
      <c r="M16" s="3"/>
      <c r="N16" s="17"/>
      <c r="O16" s="3"/>
      <c r="P16" s="17"/>
      <c r="Q16" s="3"/>
      <c r="R16" s="17"/>
      <c r="S16" s="3"/>
      <c r="T16" s="17"/>
      <c r="U16" s="3"/>
      <c r="V16" s="17"/>
      <c r="W16" s="3"/>
      <c r="X16" s="17"/>
      <c r="Y16" s="3"/>
      <c r="Z16" s="17"/>
      <c r="AA16" s="3"/>
      <c r="AB16" s="17"/>
      <c r="AC16" s="3"/>
      <c r="AD16" s="17"/>
      <c r="AE16" s="3"/>
      <c r="AF16" s="17"/>
      <c r="AG16" s="3"/>
      <c r="AH16" s="17"/>
      <c r="AI16" s="3"/>
      <c r="AJ16" s="17"/>
      <c r="AK16" s="3"/>
      <c r="AL16" s="17"/>
      <c r="AM16" s="3"/>
      <c r="AN16" s="17"/>
      <c r="AO16" s="3"/>
      <c r="AP16" s="17"/>
      <c r="AQ16" s="3"/>
      <c r="AR16" s="17"/>
      <c r="AS16" s="3"/>
      <c r="AT16" s="17"/>
      <c r="AU16" s="3"/>
      <c r="AV16" s="17"/>
      <c r="AW16" s="3"/>
      <c r="AX16" s="17"/>
      <c r="AY16" s="3"/>
      <c r="AZ16" s="17"/>
      <c r="BA16" s="3"/>
      <c r="BB16" s="17"/>
      <c r="BC16" s="3"/>
      <c r="BD16" s="17"/>
      <c r="BE16" s="3"/>
      <c r="BF16" s="17"/>
      <c r="BG16" s="3"/>
      <c r="BH16" s="17"/>
      <c r="BI16" s="3"/>
      <c r="BK16" s="56" t="s">
        <v>10</v>
      </c>
      <c r="BL16" s="30">
        <f t="shared" si="16"/>
        <v>0</v>
      </c>
      <c r="BM16" s="31"/>
      <c r="BN16" s="32"/>
      <c r="BO16" s="33"/>
      <c r="BP16" s="34"/>
      <c r="BQ16" s="35"/>
      <c r="BR16" s="36"/>
      <c r="BS16" s="37"/>
      <c r="BT16" s="38"/>
      <c r="BU16" s="32"/>
      <c r="BV16" s="39"/>
      <c r="BW16" s="32"/>
      <c r="BX16" s="35"/>
    </row>
    <row r="17" spans="1:76" ht="12.75" customHeight="1" x14ac:dyDescent="0.2">
      <c r="A17" s="10" t="s">
        <v>22</v>
      </c>
      <c r="B17" s="19">
        <v>11.1</v>
      </c>
      <c r="C17" s="4">
        <f t="shared" ref="C17:C18" si="104">IF(AND((B17&gt;0),(B$4&gt;0)),(B17/B$4*100),"")</f>
        <v>53.110047846889955</v>
      </c>
      <c r="D17" s="19">
        <v>11.6</v>
      </c>
      <c r="E17" s="4">
        <f>IF(AND((D17&gt;0),(D$4&gt;0)),(D17/D$4*100),"")</f>
        <v>50</v>
      </c>
      <c r="F17" s="19">
        <v>12.1</v>
      </c>
      <c r="G17" s="4">
        <f>IF(AND((F17&gt;0),(F$4&gt;0)),(F17/F$4*100),"")</f>
        <v>49.794238683127567</v>
      </c>
      <c r="H17" s="19">
        <v>11.2</v>
      </c>
      <c r="I17" s="4">
        <f>IF(AND((H17&gt;0),(H$4&gt;0)),(H17/H$4*100),"")</f>
        <v>46.090534979423865</v>
      </c>
      <c r="J17" s="19"/>
      <c r="K17" s="4" t="str">
        <f>IF(AND((J17&gt;0),(J$4&gt;0)),(J17/J$4*100),"")</f>
        <v/>
      </c>
      <c r="L17" s="19">
        <v>12.2</v>
      </c>
      <c r="M17" s="4">
        <f>IF(AND((L17&gt;0),(L$4&gt;0)),(L17/L$4*100),"")</f>
        <v>51.046025104602514</v>
      </c>
      <c r="N17" s="19">
        <v>11.8</v>
      </c>
      <c r="O17" s="4">
        <f>IF(AND((N17&gt;0),(N$4&gt;0)),(N17/N$4*100),"")</f>
        <v>52.678571428571431</v>
      </c>
      <c r="P17" s="19">
        <v>11.5</v>
      </c>
      <c r="Q17" s="4">
        <f>IF(AND((P17&gt;0),(P$4&gt;0)),(P17/P$4*100),"")</f>
        <v>52.272727272727273</v>
      </c>
      <c r="R17" s="19"/>
      <c r="S17" s="4" t="str">
        <f>IF(AND((R17&gt;0),(R$4&gt;0)),(R17/R$4*100),"")</f>
        <v/>
      </c>
      <c r="T17" s="19">
        <v>13.4</v>
      </c>
      <c r="U17" s="4">
        <f>IF(AND((T17&gt;0),(T$4&gt;0)),(T17/T$4*100),"")</f>
        <v>57.264957264957275</v>
      </c>
      <c r="V17" s="19">
        <v>12.9</v>
      </c>
      <c r="W17" s="4">
        <f>IF(AND((V17&gt;0),(V$4&gt;0)),(V17/V$4*100),"")</f>
        <v>52.439024390243901</v>
      </c>
      <c r="X17" s="19">
        <v>9.1</v>
      </c>
      <c r="Y17" s="4">
        <f>IF(AND((X17&gt;0),(X$4&gt;0)),(X17/X$4*100),"")</f>
        <v>45.499999999999993</v>
      </c>
      <c r="Z17" s="19">
        <v>11.5</v>
      </c>
      <c r="AA17" s="4">
        <f>IF(AND((Z17&gt;0),(Z$4&gt;0)),(Z17/Z$4*100),"")</f>
        <v>52.272727272727273</v>
      </c>
      <c r="AB17" s="19"/>
      <c r="AC17" s="4" t="str">
        <f>IF(AND((AB17&gt;0),(AB$4&gt;0)),(AB17/AB$4*100),"")</f>
        <v/>
      </c>
      <c r="AD17" s="19">
        <v>11.9</v>
      </c>
      <c r="AE17" s="4">
        <f t="shared" ref="AE17:AE18" si="105">IF(AND((AD17&gt;0),(AD$4&gt;0)),(AD17/AD$4*100),"")</f>
        <v>60.101010101010097</v>
      </c>
      <c r="AF17" s="19">
        <v>10.6</v>
      </c>
      <c r="AG17" s="4">
        <f t="shared" ref="AG17:AG18" si="106">IF(AND((AF17&gt;0),(AF$4&gt;0)),(AF17/AF$4*100),"")</f>
        <v>56.38297872340425</v>
      </c>
      <c r="AH17" s="19"/>
      <c r="AI17" s="4" t="str">
        <f t="shared" ref="AI17:AI18" si="107">IF(AND((AH17&gt;0),(AH$4&gt;0)),(AH17/AH$4*100),"")</f>
        <v/>
      </c>
      <c r="AJ17" s="19"/>
      <c r="AK17" s="4" t="str">
        <f t="shared" ref="AK17:AK18" si="108">IF(AND((AJ17&gt;0),(AJ$4&gt;0)),(AJ17/AJ$4*100),"")</f>
        <v/>
      </c>
      <c r="AL17" s="19">
        <v>11.4</v>
      </c>
      <c r="AM17" s="4">
        <f t="shared" ref="AM17:AM18" si="109">IF(AND((AL17&gt;0),(AL$4&gt;0)),(AL17/AL$4*100),"")</f>
        <v>53.271028037383182</v>
      </c>
      <c r="AN17" s="19">
        <v>10</v>
      </c>
      <c r="AO17" s="4">
        <f t="shared" ref="AO17:AO18" si="110">IF(AND((AN17&gt;0),(AN$4&gt;0)),(AN17/AN$4*100),"")</f>
        <v>50.251256281407045</v>
      </c>
      <c r="AP17" s="19">
        <v>10.8</v>
      </c>
      <c r="AQ17" s="4">
        <f t="shared" ref="AQ17:AQ18" si="111">IF(AND((AP17&gt;0),(AP$4&gt;0)),(AP17/AP$4*100),"")</f>
        <v>47.57709251101322</v>
      </c>
      <c r="AR17" s="19">
        <v>11.7</v>
      </c>
      <c r="AS17" s="4">
        <f t="shared" ref="AS17:AS18" si="112">IF(AND((AR17&gt;0),(AR$4&gt;0)),(AR17/AR$4*100),"")</f>
        <v>52</v>
      </c>
      <c r="AT17" s="19">
        <v>10.9</v>
      </c>
      <c r="AU17" s="4">
        <f t="shared" ref="AU17:AU18" si="113">IF(AND((AT17&gt;0),(AT$4&gt;0)),(AT17/AT$4*100),"")</f>
        <v>49.771689497716899</v>
      </c>
      <c r="AV17" s="19">
        <v>10.199999999999999</v>
      </c>
      <c r="AW17" s="4">
        <f t="shared" ref="AW17:AW18" si="114">IF(AND((AV17&gt;0),(AV$4&gt;0)),(AV17/AV$4*100),"")</f>
        <v>47.222222222222214</v>
      </c>
      <c r="AX17" s="19">
        <v>9.6</v>
      </c>
      <c r="AY17" s="4">
        <f t="shared" ref="AY17:AY18" si="115">IF(AND((AX17&gt;0),(AX$4&gt;0)),(AX17/AX$4*100),"")</f>
        <v>43.049327354260086</v>
      </c>
      <c r="AZ17" s="19">
        <v>11.9</v>
      </c>
      <c r="BA17" s="4">
        <f t="shared" ref="BA17:BA18" si="116">IF(AND((AZ17&gt;0),(AZ$4&gt;0)),(AZ17/AZ$4*100),"")</f>
        <v>52.422907488986795</v>
      </c>
      <c r="BB17" s="19">
        <v>10.7</v>
      </c>
      <c r="BC17" s="4">
        <f>IF(AND((BB17&gt;0),(BB$4&gt;0)),(BB17/BB$4*100),"")</f>
        <v>50.234741784037553</v>
      </c>
      <c r="BD17" s="19">
        <v>10.9</v>
      </c>
      <c r="BE17" s="4">
        <f t="shared" ref="BE17:BE18" si="117">IF(AND((BD17&gt;0),(BD$4&gt;0)),(BD17/BD$4*100),"")</f>
        <v>52.657004830917877</v>
      </c>
      <c r="BF17" s="19">
        <v>9.4</v>
      </c>
      <c r="BG17" s="4">
        <f t="shared" ref="BG17:BG18" si="118">IF(AND((BF17&gt;0),(BF$4&gt;0)),(BF17/BF$4*100),"")</f>
        <v>48.453608247422686</v>
      </c>
      <c r="BH17" s="19">
        <v>10.9</v>
      </c>
      <c r="BI17" s="4">
        <f t="shared" ref="BI17:BI18" si="119">IF(AND((BH17&gt;0),(BH$4&gt;0)),(BH17/BH$4*100),"")</f>
        <v>55.050505050505052</v>
      </c>
      <c r="BK17" s="57" t="s">
        <v>22</v>
      </c>
      <c r="BL17" s="30">
        <f t="shared" si="16"/>
        <v>25</v>
      </c>
      <c r="BM17" s="31">
        <f t="shared" si="17"/>
        <v>9.1</v>
      </c>
      <c r="BN17" s="32" t="str">
        <f t="shared" si="18"/>
        <v>–</v>
      </c>
      <c r="BO17" s="33">
        <f t="shared" si="19"/>
        <v>13.4</v>
      </c>
      <c r="BP17" s="34">
        <f t="shared" si="20"/>
        <v>43.049327354260086</v>
      </c>
      <c r="BQ17" s="35" t="str">
        <f t="shared" si="41"/>
        <v>–</v>
      </c>
      <c r="BR17" s="36">
        <f t="shared" si="21"/>
        <v>60.101010101010097</v>
      </c>
      <c r="BS17" s="37">
        <f t="shared" si="22"/>
        <v>11.171999999999999</v>
      </c>
      <c r="BT17" s="38">
        <f t="shared" si="22"/>
        <v>51.236569054942322</v>
      </c>
      <c r="BU17" s="32">
        <f t="shared" si="23"/>
        <v>1.024499877989256</v>
      </c>
      <c r="BV17" s="39">
        <f t="shared" si="23"/>
        <v>3.7898949123994568</v>
      </c>
      <c r="BW17" s="32">
        <f t="shared" si="24"/>
        <v>11.1</v>
      </c>
      <c r="BX17" s="35">
        <f t="shared" si="24"/>
        <v>53.110047846889955</v>
      </c>
    </row>
    <row r="18" spans="1:76" ht="12.75" customHeight="1" x14ac:dyDescent="0.2">
      <c r="A18" s="10" t="s">
        <v>23</v>
      </c>
      <c r="B18" s="19">
        <v>3</v>
      </c>
      <c r="C18" s="4">
        <f t="shared" si="104"/>
        <v>14.354066985645932</v>
      </c>
      <c r="D18" s="19">
        <v>2.4</v>
      </c>
      <c r="E18" s="4">
        <f>IF(AND((D18&gt;0),(D$4&gt;0)),(D18/D$4*100),"")</f>
        <v>10.344827586206897</v>
      </c>
      <c r="F18" s="19"/>
      <c r="G18" s="4" t="str">
        <f>IF(AND((F18&gt;0),(F$4&gt;0)),(F18/F$4*100),"")</f>
        <v/>
      </c>
      <c r="H18" s="19">
        <v>3.1</v>
      </c>
      <c r="I18" s="4">
        <f>IF(AND((H18&gt;0),(H$4&gt;0)),(H18/H$4*100),"")</f>
        <v>12.757201646090536</v>
      </c>
      <c r="J18" s="19"/>
      <c r="K18" s="4" t="str">
        <f>IF(AND((J18&gt;0),(J$4&gt;0)),(J18/J$4*100),"")</f>
        <v/>
      </c>
      <c r="L18" s="19">
        <v>2.2000000000000002</v>
      </c>
      <c r="M18" s="4">
        <f>IF(AND((L18&gt;0),(L$4&gt;0)),(L18/L$4*100),"")</f>
        <v>9.2050209205020934</v>
      </c>
      <c r="N18" s="19">
        <v>2.6</v>
      </c>
      <c r="O18" s="4">
        <f>IF(AND((N18&gt;0),(N$4&gt;0)),(N18/N$4*100),"")</f>
        <v>11.607142857142859</v>
      </c>
      <c r="P18" s="19">
        <v>2.7</v>
      </c>
      <c r="Q18" s="4">
        <f>IF(AND((P18&gt;0),(P$4&gt;0)),(P18/P$4*100),"")</f>
        <v>12.272727272727273</v>
      </c>
      <c r="R18" s="19"/>
      <c r="S18" s="4" t="str">
        <f>IF(AND((R18&gt;0),(R$4&gt;0)),(R18/R$4*100),"")</f>
        <v/>
      </c>
      <c r="T18" s="19">
        <v>3.4</v>
      </c>
      <c r="U18" s="4">
        <f>IF(AND((T18&gt;0),(T$4&gt;0)),(T18/T$4*100),"")</f>
        <v>14.529914529914532</v>
      </c>
      <c r="V18" s="19">
        <v>3.1</v>
      </c>
      <c r="W18" s="4">
        <f>IF(AND((V18&gt;0),(V$4&gt;0)),(V18/V$4*100),"")</f>
        <v>12.601626016260163</v>
      </c>
      <c r="X18" s="19">
        <v>1.8</v>
      </c>
      <c r="Y18" s="4">
        <f>IF(AND((X18&gt;0),(X$4&gt;0)),(X18/X$4*100),"")</f>
        <v>9</v>
      </c>
      <c r="Z18" s="19">
        <v>3.1</v>
      </c>
      <c r="AA18" s="4">
        <f>IF(AND((Z18&gt;0),(Z$4&gt;0)),(Z18/Z$4*100),"")</f>
        <v>14.09090909090909</v>
      </c>
      <c r="AB18" s="19"/>
      <c r="AC18" s="4" t="str">
        <f>IF(AND((AB18&gt;0),(AB$4&gt;0)),(AB18/AB$4*100),"")</f>
        <v/>
      </c>
      <c r="AD18" s="19">
        <v>2.7</v>
      </c>
      <c r="AE18" s="4">
        <f t="shared" si="105"/>
        <v>13.636363636363638</v>
      </c>
      <c r="AF18" s="19">
        <v>2.1</v>
      </c>
      <c r="AG18" s="4">
        <f t="shared" si="106"/>
        <v>11.170212765957446</v>
      </c>
      <c r="AH18" s="19"/>
      <c r="AI18" s="4" t="str">
        <f t="shared" si="107"/>
        <v/>
      </c>
      <c r="AJ18" s="19"/>
      <c r="AK18" s="4" t="str">
        <f t="shared" si="108"/>
        <v/>
      </c>
      <c r="AL18" s="19"/>
      <c r="AM18" s="4" t="str">
        <f t="shared" si="109"/>
        <v/>
      </c>
      <c r="AN18" s="19">
        <v>3</v>
      </c>
      <c r="AO18" s="4">
        <f t="shared" si="110"/>
        <v>15.075376884422113</v>
      </c>
      <c r="AP18" s="19">
        <v>2.8</v>
      </c>
      <c r="AQ18" s="4">
        <f t="shared" si="111"/>
        <v>12.334801762114537</v>
      </c>
      <c r="AR18" s="19">
        <v>3</v>
      </c>
      <c r="AS18" s="4">
        <f t="shared" si="112"/>
        <v>13.333333333333334</v>
      </c>
      <c r="AT18" s="19">
        <v>2.7</v>
      </c>
      <c r="AU18" s="4">
        <f t="shared" si="113"/>
        <v>12.328767123287673</v>
      </c>
      <c r="AV18" s="19">
        <v>3.1</v>
      </c>
      <c r="AW18" s="4">
        <f t="shared" si="114"/>
        <v>14.351851851851851</v>
      </c>
      <c r="AX18" s="19"/>
      <c r="AY18" s="4" t="str">
        <f t="shared" si="115"/>
        <v/>
      </c>
      <c r="AZ18" s="19"/>
      <c r="BA18" s="4" t="str">
        <f t="shared" si="116"/>
        <v/>
      </c>
      <c r="BB18" s="19">
        <v>2.2000000000000002</v>
      </c>
      <c r="BC18" s="4">
        <f>IF(AND((BB18&gt;0),(BB$4&gt;0)),(BB18/BB$4*100),"")</f>
        <v>10.328638497652582</v>
      </c>
      <c r="BD18" s="19">
        <v>2.2999999999999998</v>
      </c>
      <c r="BE18" s="4">
        <f t="shared" si="117"/>
        <v>11.111111111111111</v>
      </c>
      <c r="BF18" s="19">
        <v>2.2999999999999998</v>
      </c>
      <c r="BG18" s="4">
        <f t="shared" si="118"/>
        <v>11.855670103092782</v>
      </c>
      <c r="BH18" s="19"/>
      <c r="BI18" s="4" t="str">
        <f t="shared" si="119"/>
        <v/>
      </c>
      <c r="BK18" s="57" t="s">
        <v>23</v>
      </c>
      <c r="BL18" s="30">
        <f t="shared" si="16"/>
        <v>20</v>
      </c>
      <c r="BM18" s="31">
        <f t="shared" si="17"/>
        <v>1.8</v>
      </c>
      <c r="BN18" s="32" t="str">
        <f t="shared" si="18"/>
        <v>–</v>
      </c>
      <c r="BO18" s="33">
        <f t="shared" si="19"/>
        <v>3.4</v>
      </c>
      <c r="BP18" s="34">
        <f t="shared" si="20"/>
        <v>9</v>
      </c>
      <c r="BQ18" s="35" t="str">
        <f t="shared" si="41"/>
        <v>–</v>
      </c>
      <c r="BR18" s="36">
        <f t="shared" si="21"/>
        <v>15.075376884422113</v>
      </c>
      <c r="BS18" s="37">
        <f t="shared" si="22"/>
        <v>2.68</v>
      </c>
      <c r="BT18" s="38">
        <f t="shared" si="22"/>
        <v>12.314478198729322</v>
      </c>
      <c r="BU18" s="32">
        <f t="shared" si="23"/>
        <v>0.42870674555482563</v>
      </c>
      <c r="BV18" s="39">
        <f t="shared" si="23"/>
        <v>1.7623152002256781</v>
      </c>
      <c r="BW18" s="32">
        <f t="shared" si="24"/>
        <v>3</v>
      </c>
      <c r="BX18" s="35">
        <f t="shared" si="24"/>
        <v>14.354066985645932</v>
      </c>
    </row>
    <row r="19" spans="1:76" ht="12.75" customHeight="1" x14ac:dyDescent="0.2">
      <c r="A19" s="10" t="s">
        <v>24</v>
      </c>
      <c r="B19" s="68">
        <f t="shared" ref="B19" si="120">IF(AND((B18&gt;0),(B17&gt;0)),(B18/B17),"")</f>
        <v>0.27027027027027029</v>
      </c>
      <c r="C19" s="4" t="s">
        <v>3</v>
      </c>
      <c r="D19" s="68">
        <f>IF(AND((D18&gt;0),(D17&gt;0)),(D18/D17),"")</f>
        <v>0.20689655172413793</v>
      </c>
      <c r="E19" s="4" t="s">
        <v>3</v>
      </c>
      <c r="F19" s="68" t="str">
        <f>IF(AND((F18&gt;0),(F17&gt;0)),(F18/F17),"")</f>
        <v/>
      </c>
      <c r="G19" s="4" t="s">
        <v>3</v>
      </c>
      <c r="H19" s="68">
        <f>IF(AND((H18&gt;0),(H17&gt;0)),(H18/H17),"")</f>
        <v>0.2767857142857143</v>
      </c>
      <c r="I19" s="4" t="s">
        <v>3</v>
      </c>
      <c r="J19" s="68" t="str">
        <f>IF(AND((J18&gt;0),(J17&gt;0)),(J18/J17),"")</f>
        <v/>
      </c>
      <c r="K19" s="4" t="s">
        <v>3</v>
      </c>
      <c r="L19" s="68">
        <f>IF(AND((L18&gt;0),(L17&gt;0)),(L18/L17),"")</f>
        <v>0.18032786885245905</v>
      </c>
      <c r="M19" s="4" t="s">
        <v>3</v>
      </c>
      <c r="N19" s="68">
        <f>IF(AND((N18&gt;0),(N17&gt;0)),(N18/N17),"")</f>
        <v>0.22033898305084745</v>
      </c>
      <c r="O19" s="4" t="s">
        <v>3</v>
      </c>
      <c r="P19" s="68">
        <f>IF(AND((P18&gt;0),(P17&gt;0)),(P18/P17),"")</f>
        <v>0.23478260869565218</v>
      </c>
      <c r="Q19" s="4" t="s">
        <v>3</v>
      </c>
      <c r="R19" s="68" t="str">
        <f>IF(AND((R18&gt;0),(R17&gt;0)),(R18/R17),"")</f>
        <v/>
      </c>
      <c r="S19" s="4" t="s">
        <v>3</v>
      </c>
      <c r="T19" s="68">
        <f>IF(AND((T18&gt;0),(T17&gt;0)),(T18/T17),"")</f>
        <v>0.2537313432835821</v>
      </c>
      <c r="U19" s="4" t="s">
        <v>3</v>
      </c>
      <c r="V19" s="68">
        <f>IF(AND((V18&gt;0),(V17&gt;0)),(V18/V17),"")</f>
        <v>0.24031007751937986</v>
      </c>
      <c r="W19" s="4" t="s">
        <v>3</v>
      </c>
      <c r="X19" s="68">
        <f>IF(AND((X18&gt;0),(X17&gt;0)),(X18/X17),"")</f>
        <v>0.19780219780219782</v>
      </c>
      <c r="Y19" s="4" t="s">
        <v>3</v>
      </c>
      <c r="Z19" s="68">
        <f>IF(AND((Z18&gt;0),(Z17&gt;0)),(Z18/Z17),"")</f>
        <v>0.26956521739130435</v>
      </c>
      <c r="AA19" s="4" t="s">
        <v>3</v>
      </c>
      <c r="AB19" s="68" t="str">
        <f>IF(AND((AB18&gt;0),(AB17&gt;0)),(AB18/AB17),"")</f>
        <v/>
      </c>
      <c r="AC19" s="4" t="s">
        <v>3</v>
      </c>
      <c r="AD19" s="68">
        <f t="shared" ref="AD19" si="121">IF(AND((AD18&gt;0),(AD17&gt;0)),(AD18/AD17),"")</f>
        <v>0.22689075630252101</v>
      </c>
      <c r="AE19" s="4" t="s">
        <v>3</v>
      </c>
      <c r="AF19" s="68">
        <f t="shared" ref="AF19" si="122">IF(AND((AF18&gt;0),(AF17&gt;0)),(AF18/AF17),"")</f>
        <v>0.19811320754716982</v>
      </c>
      <c r="AG19" s="4" t="s">
        <v>3</v>
      </c>
      <c r="AH19" s="68" t="str">
        <f t="shared" ref="AH19" si="123">IF(AND((AH18&gt;0),(AH17&gt;0)),(AH18/AH17),"")</f>
        <v/>
      </c>
      <c r="AI19" s="4" t="s">
        <v>3</v>
      </c>
      <c r="AJ19" s="68" t="str">
        <f t="shared" ref="AJ19" si="124">IF(AND((AJ18&gt;0),(AJ17&gt;0)),(AJ18/AJ17),"")</f>
        <v/>
      </c>
      <c r="AK19" s="4" t="s">
        <v>3</v>
      </c>
      <c r="AL19" s="68" t="str">
        <f t="shared" ref="AL19" si="125">IF(AND((AL18&gt;0),(AL17&gt;0)),(AL18/AL17),"")</f>
        <v/>
      </c>
      <c r="AM19" s="4" t="s">
        <v>3</v>
      </c>
      <c r="AN19" s="68">
        <f t="shared" ref="AN19" si="126">IF(AND((AN18&gt;0),(AN17&gt;0)),(AN18/AN17),"")</f>
        <v>0.3</v>
      </c>
      <c r="AO19" s="4" t="s">
        <v>3</v>
      </c>
      <c r="AP19" s="68">
        <f t="shared" ref="AP19" si="127">IF(AND((AP18&gt;0),(AP17&gt;0)),(AP18/AP17),"")</f>
        <v>0.25925925925925924</v>
      </c>
      <c r="AQ19" s="4" t="s">
        <v>3</v>
      </c>
      <c r="AR19" s="68">
        <f t="shared" ref="AR19" si="128">IF(AND((AR18&gt;0),(AR17&gt;0)),(AR18/AR17),"")</f>
        <v>0.25641025641025644</v>
      </c>
      <c r="AS19" s="4" t="s">
        <v>3</v>
      </c>
      <c r="AT19" s="68">
        <f t="shared" ref="AT19" si="129">IF(AND((AT18&gt;0),(AT17&gt;0)),(AT18/AT17),"")</f>
        <v>0.24770642201834864</v>
      </c>
      <c r="AU19" s="4" t="s">
        <v>3</v>
      </c>
      <c r="AV19" s="68">
        <f t="shared" ref="AV19" si="130">IF(AND((AV18&gt;0),(AV17&gt;0)),(AV18/AV17),"")</f>
        <v>0.30392156862745101</v>
      </c>
      <c r="AW19" s="4" t="s">
        <v>3</v>
      </c>
      <c r="AX19" s="68" t="str">
        <f t="shared" ref="AX19" si="131">IF(AND((AX18&gt;0),(AX17&gt;0)),(AX18/AX17),"")</f>
        <v/>
      </c>
      <c r="AY19" s="4" t="s">
        <v>3</v>
      </c>
      <c r="AZ19" s="68" t="str">
        <f t="shared" ref="AZ19" si="132">IF(AND((AZ18&gt;0),(AZ17&gt;0)),(AZ18/AZ17),"")</f>
        <v/>
      </c>
      <c r="BA19" s="4" t="s">
        <v>3</v>
      </c>
      <c r="BB19" s="68">
        <f>IF(AND((BB18&gt;0),(BB17&gt;0)),(BB18/BB17),"")</f>
        <v>0.20560747663551404</v>
      </c>
      <c r="BC19" s="4" t="s">
        <v>3</v>
      </c>
      <c r="BD19" s="68">
        <f t="shared" ref="BD19" si="133">IF(AND((BD18&gt;0),(BD17&gt;0)),(BD18/BD17),"")</f>
        <v>0.21100917431192659</v>
      </c>
      <c r="BE19" s="4" t="s">
        <v>3</v>
      </c>
      <c r="BF19" s="68">
        <f t="shared" ref="BF19" si="134">IF(AND((BF18&gt;0),(BF17&gt;0)),(BF18/BF17),"")</f>
        <v>0.24468085106382975</v>
      </c>
      <c r="BG19" s="4" t="s">
        <v>3</v>
      </c>
      <c r="BH19" s="68" t="str">
        <f t="shared" ref="BH19" si="135">IF(AND((BH18&gt;0),(BH17&gt;0)),(BH18/BH17),"")</f>
        <v/>
      </c>
      <c r="BI19" s="4" t="s">
        <v>3</v>
      </c>
      <c r="BK19" s="57" t="s">
        <v>24</v>
      </c>
      <c r="BL19" s="30">
        <f t="shared" si="16"/>
        <v>20</v>
      </c>
      <c r="BM19" s="40">
        <f t="shared" si="17"/>
        <v>0.18032786885245905</v>
      </c>
      <c r="BN19" s="22" t="str">
        <f t="shared" si="18"/>
        <v>–</v>
      </c>
      <c r="BO19" s="41">
        <f t="shared" si="19"/>
        <v>0.2767857142857143</v>
      </c>
      <c r="BP19" s="24" t="str">
        <f t="shared" si="20"/>
        <v/>
      </c>
      <c r="BQ19" s="6" t="s">
        <v>3</v>
      </c>
      <c r="BR19" s="26" t="str">
        <f t="shared" si="21"/>
        <v/>
      </c>
      <c r="BS19" s="42">
        <f t="shared" si="22"/>
        <v>0.24022049025259107</v>
      </c>
      <c r="BT19" s="28" t="s">
        <v>3</v>
      </c>
      <c r="BU19" s="43">
        <f t="shared" si="23"/>
        <v>3.4442505596123184E-2</v>
      </c>
      <c r="BV19" s="29" t="s">
        <v>3</v>
      </c>
      <c r="BW19" s="22">
        <f t="shared" si="24"/>
        <v>0.27027027027027029</v>
      </c>
      <c r="BX19" s="25" t="s">
        <v>3</v>
      </c>
    </row>
    <row r="20" spans="1:76" ht="12.75" customHeight="1" x14ac:dyDescent="0.2">
      <c r="A20" s="15" t="s">
        <v>11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11</v>
      </c>
      <c r="BL20" s="30">
        <f t="shared" si="16"/>
        <v>0</v>
      </c>
      <c r="BM20" s="21"/>
      <c r="BN20" s="22"/>
      <c r="BO20" s="23"/>
      <c r="BP20" s="24"/>
      <c r="BQ20" s="25"/>
      <c r="BR20" s="26"/>
      <c r="BS20" s="27"/>
      <c r="BT20" s="28"/>
      <c r="BU20" s="22"/>
      <c r="BV20" s="29"/>
      <c r="BW20" s="22"/>
      <c r="BX20" s="25"/>
    </row>
    <row r="21" spans="1:76" ht="12.75" customHeight="1" x14ac:dyDescent="0.2">
      <c r="A21" s="10" t="s">
        <v>22</v>
      </c>
      <c r="B21" s="19">
        <v>11.9</v>
      </c>
      <c r="C21" s="4">
        <f t="shared" ref="C21:C22" si="136">IF(AND((B21&gt;0),(B$4&gt;0)),(B21/B$4*100),"")</f>
        <v>56.937799043062206</v>
      </c>
      <c r="D21" s="19">
        <v>11.3</v>
      </c>
      <c r="E21" s="4">
        <f>IF(AND((D21&gt;0),(D$4&gt;0)),(D21/D$4*100),"")</f>
        <v>48.706896551724142</v>
      </c>
      <c r="F21" s="19"/>
      <c r="G21" s="4" t="str">
        <f>IF(AND((F21&gt;0),(F$4&gt;0)),(F21/F$4*100),"")</f>
        <v/>
      </c>
      <c r="H21" s="19">
        <v>12</v>
      </c>
      <c r="I21" s="4">
        <f>IF(AND((H21&gt;0),(H$4&gt;0)),(H21/H$4*100),"")</f>
        <v>49.382716049382715</v>
      </c>
      <c r="J21" s="19">
        <v>10.199999999999999</v>
      </c>
      <c r="K21" s="4">
        <f>IF(AND((J21&gt;0),(J$4&gt;0)),(J21/J$4*100),"")</f>
        <v>51.776649746192895</v>
      </c>
      <c r="L21" s="19">
        <v>13.1</v>
      </c>
      <c r="M21" s="4">
        <f>IF(AND((L21&gt;0),(L$4&gt;0)),(L21/L$4*100),"")</f>
        <v>54.811715481171554</v>
      </c>
      <c r="N21" s="19">
        <v>12.1</v>
      </c>
      <c r="O21" s="4">
        <f>IF(AND((N21&gt;0),(N$4&gt;0)),(N21/N$4*100),"")</f>
        <v>54.017857142857139</v>
      </c>
      <c r="P21" s="19">
        <v>11.3</v>
      </c>
      <c r="Q21" s="4">
        <f>IF(AND((P21&gt;0),(P$4&gt;0)),(P21/P$4*100),"")</f>
        <v>51.363636363636367</v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>
        <v>12.6</v>
      </c>
      <c r="W21" s="4">
        <f>IF(AND((V21&gt;0),(V$4&gt;0)),(V21/V$4*100),"")</f>
        <v>51.219512195121951</v>
      </c>
      <c r="X21" s="19"/>
      <c r="Y21" s="4" t="str">
        <f>IF(AND((X21&gt;0),(X$4&gt;0)),(X21/X$4*100),"")</f>
        <v/>
      </c>
      <c r="Z21" s="19">
        <v>11.5</v>
      </c>
      <c r="AA21" s="4">
        <f>IF(AND((Z21&gt;0),(Z$4&gt;0)),(Z21/Z$4*100),"")</f>
        <v>52.272727272727273</v>
      </c>
      <c r="AB21" s="19">
        <v>8.5</v>
      </c>
      <c r="AC21" s="4">
        <f>IF(AND((AB21&gt;0),(AB$4&gt;0)),(AB21/AB$4*100),"")</f>
        <v>45.698924731182792</v>
      </c>
      <c r="AD21" s="19">
        <v>10.8</v>
      </c>
      <c r="AE21" s="4">
        <f t="shared" ref="AE21:AE22" si="137">IF(AND((AD21&gt;0),(AD$4&gt;0)),(AD21/AD$4*100),"")</f>
        <v>54.545454545454554</v>
      </c>
      <c r="AF21" s="19">
        <v>10.199999999999999</v>
      </c>
      <c r="AG21" s="4">
        <f t="shared" ref="AG21:AG22" si="138">IF(AND((AF21&gt;0),(AF$4&gt;0)),(AF21/AF$4*100),"")</f>
        <v>54.255319148936167</v>
      </c>
      <c r="AH21" s="19">
        <v>10</v>
      </c>
      <c r="AI21" s="4">
        <f t="shared" ref="AI21:AI22" si="139">IF(AND((AH21&gt;0),(AH$4&gt;0)),(AH21/AH$4*100),"")</f>
        <v>52.910052910052919</v>
      </c>
      <c r="AJ21" s="19"/>
      <c r="AK21" s="4" t="str">
        <f t="shared" ref="AK21:AK22" si="140">IF(AND((AJ21&gt;0),(AJ$4&gt;0)),(AJ21/AJ$4*100),"")</f>
        <v/>
      </c>
      <c r="AL21" s="19">
        <v>11.3</v>
      </c>
      <c r="AM21" s="4">
        <f t="shared" ref="AM21:AM22" si="141">IF(AND((AL21&gt;0),(AL$4&gt;0)),(AL21/AL$4*100),"")</f>
        <v>52.803738317757023</v>
      </c>
      <c r="AN21" s="19">
        <v>10.5</v>
      </c>
      <c r="AO21" s="4">
        <f t="shared" ref="AO21:AO22" si="142">IF(AND((AN21&gt;0),(AN$4&gt;0)),(AN21/AN$4*100),"")</f>
        <v>52.763819095477395</v>
      </c>
      <c r="AP21" s="19">
        <v>10.3</v>
      </c>
      <c r="AQ21" s="4">
        <f t="shared" ref="AQ21:AQ22" si="143">IF(AND((AP21&gt;0),(AP$4&gt;0)),(AP21/AP$4*100),"")</f>
        <v>45.374449339207054</v>
      </c>
      <c r="AR21" s="19">
        <v>11.1</v>
      </c>
      <c r="AS21" s="4">
        <f t="shared" ref="AS21:AS22" si="144">IF(AND((AR21&gt;0),(AR$4&gt;0)),(AR21/AR$4*100),"")</f>
        <v>49.333333333333329</v>
      </c>
      <c r="AT21" s="19"/>
      <c r="AU21" s="4" t="str">
        <f t="shared" ref="AU21:AU22" si="145">IF(AND((AT21&gt;0),(AT$4&gt;0)),(AT21/AT$4*100),"")</f>
        <v/>
      </c>
      <c r="AV21" s="19">
        <v>11.7</v>
      </c>
      <c r="AW21" s="4">
        <f t="shared" ref="AW21:AW22" si="146">IF(AND((AV21&gt;0),(AV$4&gt;0)),(AV21/AV$4*100),"")</f>
        <v>54.166666666666664</v>
      </c>
      <c r="AX21" s="19">
        <v>9.9</v>
      </c>
      <c r="AY21" s="4">
        <f t="shared" ref="AY21:AY22" si="147">IF(AND((AX21&gt;0),(AX$4&gt;0)),(AX21/AX$4*100),"")</f>
        <v>44.394618834080717</v>
      </c>
      <c r="AZ21" s="19">
        <v>12.5</v>
      </c>
      <c r="BA21" s="4">
        <f t="shared" ref="BA21:BA22" si="148">IF(AND((AZ21&gt;0),(AZ$4&gt;0)),(AZ21/AZ$4*100),"")</f>
        <v>55.066079295154189</v>
      </c>
      <c r="BB21" s="19">
        <v>10.199999999999999</v>
      </c>
      <c r="BC21" s="4">
        <f>IF(AND((BB21&gt;0),(BB$4&gt;0)),(BB21/BB$4*100),"")</f>
        <v>47.887323943661968</v>
      </c>
      <c r="BD21" s="19">
        <v>11.1</v>
      </c>
      <c r="BE21" s="4">
        <f t="shared" ref="BE21:BE22" si="149">IF(AND((BD21&gt;0),(BD$4&gt;0)),(BD21/BD$4*100),"")</f>
        <v>53.623188405797109</v>
      </c>
      <c r="BF21" s="19">
        <v>9.9</v>
      </c>
      <c r="BG21" s="4">
        <f t="shared" ref="BG21:BG22" si="150">IF(AND((BF21&gt;0),(BF$4&gt;0)),(BF21/BF$4*100),"")</f>
        <v>51.030927835051557</v>
      </c>
      <c r="BH21" s="19">
        <v>10.4</v>
      </c>
      <c r="BI21" s="4">
        <f t="shared" ref="BI21:BI22" si="151">IF(AND((BH21&gt;0),(BH$4&gt;0)),(BH21/BH$4*100),"")</f>
        <v>52.525252525252533</v>
      </c>
      <c r="BK21" s="57" t="s">
        <v>22</v>
      </c>
      <c r="BL21" s="30">
        <f t="shared" si="16"/>
        <v>24</v>
      </c>
      <c r="BM21" s="31">
        <f t="shared" si="17"/>
        <v>8.5</v>
      </c>
      <c r="BN21" s="32" t="str">
        <f t="shared" si="18"/>
        <v>–</v>
      </c>
      <c r="BO21" s="33">
        <f t="shared" si="19"/>
        <v>13.1</v>
      </c>
      <c r="BP21" s="34">
        <f t="shared" si="20"/>
        <v>44.394618834080717</v>
      </c>
      <c r="BQ21" s="35" t="str">
        <f t="shared" si="41"/>
        <v>–</v>
      </c>
      <c r="BR21" s="36">
        <f t="shared" si="21"/>
        <v>56.937799043062206</v>
      </c>
      <c r="BS21" s="37">
        <f t="shared" si="22"/>
        <v>11.016666666666666</v>
      </c>
      <c r="BT21" s="38">
        <f t="shared" si="22"/>
        <v>51.536194115539267</v>
      </c>
      <c r="BU21" s="32">
        <f t="shared" si="23"/>
        <v>1.063082747266755</v>
      </c>
      <c r="BV21" s="39">
        <f t="shared" si="23"/>
        <v>3.2775030415923636</v>
      </c>
      <c r="BW21" s="32">
        <f t="shared" si="24"/>
        <v>11.9</v>
      </c>
      <c r="BX21" s="35">
        <f t="shared" si="24"/>
        <v>56.937799043062206</v>
      </c>
    </row>
    <row r="22" spans="1:76" ht="12.75" customHeight="1" x14ac:dyDescent="0.2">
      <c r="A22" s="10" t="s">
        <v>23</v>
      </c>
      <c r="B22" s="19">
        <v>2.7</v>
      </c>
      <c r="C22" s="4">
        <f t="shared" si="136"/>
        <v>12.918660287081341</v>
      </c>
      <c r="D22" s="19">
        <v>2.8</v>
      </c>
      <c r="E22" s="4">
        <f>IF(AND((D22&gt;0),(D$4&gt;0)),(D22/D$4*100),"")</f>
        <v>12.068965517241379</v>
      </c>
      <c r="F22" s="19"/>
      <c r="G22" s="4" t="str">
        <f>IF(AND((F22&gt;0),(F$4&gt;0)),(F22/F$4*100),"")</f>
        <v/>
      </c>
      <c r="H22" s="19">
        <v>2.9</v>
      </c>
      <c r="I22" s="4">
        <f>IF(AND((H22&gt;0),(H$4&gt;0)),(H22/H$4*100),"")</f>
        <v>11.934156378600823</v>
      </c>
      <c r="J22" s="19">
        <v>2.7</v>
      </c>
      <c r="K22" s="4">
        <f>IF(AND((J22&gt;0),(J$4&gt;0)),(J22/J$4*100),"")</f>
        <v>13.705583756345179</v>
      </c>
      <c r="L22" s="19">
        <v>2.2000000000000002</v>
      </c>
      <c r="M22" s="4">
        <f>IF(AND((L22&gt;0),(L$4&gt;0)),(L22/L$4*100),"")</f>
        <v>9.2050209205020934</v>
      </c>
      <c r="N22" s="19">
        <v>3</v>
      </c>
      <c r="O22" s="4">
        <f>IF(AND((N22&gt;0),(N$4&gt;0)),(N22/N$4*100),"")</f>
        <v>13.392857142857142</v>
      </c>
      <c r="P22" s="19">
        <v>2.8</v>
      </c>
      <c r="Q22" s="4">
        <f>IF(AND((P22&gt;0),(P$4&gt;0)),(P22/P$4*100),"")</f>
        <v>12.727272727272727</v>
      </c>
      <c r="R22" s="19"/>
      <c r="S22" s="4" t="str">
        <f>IF(AND((R22&gt;0),(R$4&gt;0)),(R22/R$4*100),"")</f>
        <v/>
      </c>
      <c r="T22" s="19"/>
      <c r="U22" s="4" t="str">
        <f>IF(AND((T22&gt;0),(T$4&gt;0)),(T22/T$4*100),"")</f>
        <v/>
      </c>
      <c r="V22" s="19">
        <v>3.1</v>
      </c>
      <c r="W22" s="4">
        <f>IF(AND((V22&gt;0),(V$4&gt;0)),(V22/V$4*100),"")</f>
        <v>12.601626016260163</v>
      </c>
      <c r="X22" s="19"/>
      <c r="Y22" s="4" t="str">
        <f>IF(AND((X22&gt;0),(X$4&gt;0)),(X22/X$4*100),"")</f>
        <v/>
      </c>
      <c r="Z22" s="19">
        <v>3</v>
      </c>
      <c r="AA22" s="4">
        <f>IF(AND((Z22&gt;0),(Z$4&gt;0)),(Z22/Z$4*100),"")</f>
        <v>13.636363636363635</v>
      </c>
      <c r="AB22" s="19">
        <v>2</v>
      </c>
      <c r="AC22" s="4">
        <f>IF(AND((AB22&gt;0),(AB$4&gt;0)),(AB22/AB$4*100),"")</f>
        <v>10.75268817204301</v>
      </c>
      <c r="AD22" s="19">
        <v>2.4</v>
      </c>
      <c r="AE22" s="4">
        <f t="shared" si="137"/>
        <v>12.121212121212119</v>
      </c>
      <c r="AF22" s="19">
        <v>2.5</v>
      </c>
      <c r="AG22" s="4">
        <f t="shared" si="138"/>
        <v>13.297872340425531</v>
      </c>
      <c r="AH22" s="19">
        <v>2.8</v>
      </c>
      <c r="AI22" s="4">
        <f t="shared" si="139"/>
        <v>14.814814814814813</v>
      </c>
      <c r="AJ22" s="19"/>
      <c r="AK22" s="4" t="str">
        <f t="shared" si="140"/>
        <v/>
      </c>
      <c r="AL22" s="19">
        <v>2.2000000000000002</v>
      </c>
      <c r="AM22" s="4">
        <f t="shared" si="141"/>
        <v>10.280373831775702</v>
      </c>
      <c r="AN22" s="19">
        <v>2.7</v>
      </c>
      <c r="AO22" s="4">
        <f t="shared" si="142"/>
        <v>13.567839195979904</v>
      </c>
      <c r="AP22" s="19">
        <v>2.6</v>
      </c>
      <c r="AQ22" s="4">
        <f t="shared" si="143"/>
        <v>11.453744493392071</v>
      </c>
      <c r="AR22" s="19">
        <v>3.1</v>
      </c>
      <c r="AS22" s="4">
        <f t="shared" si="144"/>
        <v>13.777777777777779</v>
      </c>
      <c r="AT22" s="19"/>
      <c r="AU22" s="4" t="str">
        <f t="shared" si="145"/>
        <v/>
      </c>
      <c r="AV22" s="19">
        <v>3.5</v>
      </c>
      <c r="AW22" s="4">
        <f t="shared" si="146"/>
        <v>16.203703703703702</v>
      </c>
      <c r="AX22" s="19">
        <v>3.1</v>
      </c>
      <c r="AY22" s="4">
        <f t="shared" si="147"/>
        <v>13.901345291479823</v>
      </c>
      <c r="AZ22" s="19">
        <v>2.9</v>
      </c>
      <c r="BA22" s="4">
        <f t="shared" si="148"/>
        <v>12.77533039647577</v>
      </c>
      <c r="BB22" s="19">
        <v>2.2999999999999998</v>
      </c>
      <c r="BC22" s="4">
        <f>IF(AND((BB22&gt;0),(BB$4&gt;0)),(BB22/BB$4*100),"")</f>
        <v>10.798122065727698</v>
      </c>
      <c r="BD22" s="19"/>
      <c r="BE22" s="4" t="str">
        <f t="shared" si="149"/>
        <v/>
      </c>
      <c r="BF22" s="19">
        <v>1.9</v>
      </c>
      <c r="BG22" s="4">
        <f t="shared" si="150"/>
        <v>9.7938144329896915</v>
      </c>
      <c r="BH22" s="19">
        <v>2.5</v>
      </c>
      <c r="BI22" s="4">
        <f t="shared" si="151"/>
        <v>12.626262626262626</v>
      </c>
      <c r="BK22" s="57" t="s">
        <v>23</v>
      </c>
      <c r="BL22" s="30">
        <f t="shared" si="16"/>
        <v>23</v>
      </c>
      <c r="BM22" s="31">
        <f t="shared" si="17"/>
        <v>1.9</v>
      </c>
      <c r="BN22" s="32" t="str">
        <f t="shared" si="18"/>
        <v>–</v>
      </c>
      <c r="BO22" s="33">
        <f t="shared" si="19"/>
        <v>3.1</v>
      </c>
      <c r="BP22" s="34">
        <f t="shared" si="20"/>
        <v>9.2050209205020934</v>
      </c>
      <c r="BQ22" s="35" t="str">
        <f t="shared" si="41"/>
        <v>–</v>
      </c>
      <c r="BR22" s="36">
        <f t="shared" si="21"/>
        <v>16.203703703703702</v>
      </c>
      <c r="BS22" s="37">
        <f t="shared" si="22"/>
        <v>2.6826086956521742</v>
      </c>
      <c r="BT22" s="38">
        <f t="shared" si="22"/>
        <v>12.53719163680803</v>
      </c>
      <c r="BU22" s="32">
        <f t="shared" si="23"/>
        <v>0.39156118053602895</v>
      </c>
      <c r="BV22" s="39">
        <f t="shared" si="23"/>
        <v>1.6388597804338763</v>
      </c>
      <c r="BW22" s="32">
        <f t="shared" si="24"/>
        <v>2.7</v>
      </c>
      <c r="BX22" s="35">
        <f t="shared" si="24"/>
        <v>12.918660287081341</v>
      </c>
    </row>
    <row r="23" spans="1:76" ht="12.75" customHeight="1" x14ac:dyDescent="0.2">
      <c r="A23" s="10" t="s">
        <v>24</v>
      </c>
      <c r="B23" s="68">
        <f t="shared" ref="B23" si="152">IF(AND((B22&gt;0),(B21&gt;0)),(B22/B21),"")</f>
        <v>0.22689075630252101</v>
      </c>
      <c r="C23" s="4" t="s">
        <v>3</v>
      </c>
      <c r="D23" s="68">
        <f>IF(AND((D22&gt;0),(D21&gt;0)),(D22/D21),"")</f>
        <v>0.247787610619469</v>
      </c>
      <c r="E23" s="4" t="s">
        <v>3</v>
      </c>
      <c r="F23" s="68" t="str">
        <f>IF(AND((F22&gt;0),(F21&gt;0)),(F22/F21),"")</f>
        <v/>
      </c>
      <c r="G23" s="4" t="s">
        <v>3</v>
      </c>
      <c r="H23" s="68">
        <f>IF(AND((H22&gt;0),(H21&gt;0)),(H22/H21),"")</f>
        <v>0.24166666666666667</v>
      </c>
      <c r="I23" s="4" t="s">
        <v>3</v>
      </c>
      <c r="J23" s="68">
        <f>IF(AND((J22&gt;0),(J21&gt;0)),(J22/J21),"")</f>
        <v>0.26470588235294124</v>
      </c>
      <c r="K23" s="4" t="s">
        <v>3</v>
      </c>
      <c r="L23" s="68">
        <f>IF(AND((L22&gt;0),(L21&gt;0)),(L22/L21),"")</f>
        <v>0.16793893129770995</v>
      </c>
      <c r="M23" s="4" t="s">
        <v>3</v>
      </c>
      <c r="N23" s="68">
        <f>IF(AND((N22&gt;0),(N21&gt;0)),(N22/N21),"")</f>
        <v>0.24793388429752067</v>
      </c>
      <c r="O23" s="4" t="s">
        <v>3</v>
      </c>
      <c r="P23" s="68">
        <f>IF(AND((P22&gt;0),(P21&gt;0)),(P22/P21),"")</f>
        <v>0.247787610619469</v>
      </c>
      <c r="Q23" s="4" t="s">
        <v>3</v>
      </c>
      <c r="R23" s="68" t="str">
        <f>IF(AND((R22&gt;0),(R21&gt;0)),(R22/R21),"")</f>
        <v/>
      </c>
      <c r="S23" s="4" t="s">
        <v>3</v>
      </c>
      <c r="T23" s="68" t="str">
        <f>IF(AND((T22&gt;0),(T21&gt;0)),(T22/T21),"")</f>
        <v/>
      </c>
      <c r="U23" s="4" t="s">
        <v>3</v>
      </c>
      <c r="V23" s="68">
        <f>IF(AND((V22&gt;0),(V21&gt;0)),(V22/V21),"")</f>
        <v>0.24603174603174605</v>
      </c>
      <c r="W23" s="4" t="s">
        <v>3</v>
      </c>
      <c r="X23" s="68" t="str">
        <f>IF(AND((X22&gt;0),(X21&gt;0)),(X22/X21),"")</f>
        <v/>
      </c>
      <c r="Y23" s="4" t="s">
        <v>3</v>
      </c>
      <c r="Z23" s="68">
        <f>IF(AND((Z22&gt;0),(Z21&gt;0)),(Z22/Z21),"")</f>
        <v>0.2608695652173913</v>
      </c>
      <c r="AA23" s="4" t="s">
        <v>3</v>
      </c>
      <c r="AB23" s="68">
        <f>IF(AND((AB22&gt;0),(AB21&gt;0)),(AB22/AB21),"")</f>
        <v>0.23529411764705882</v>
      </c>
      <c r="AC23" s="4" t="s">
        <v>3</v>
      </c>
      <c r="AD23" s="68">
        <f t="shared" ref="AD23" si="153">IF(AND((AD22&gt;0),(AD21&gt;0)),(AD22/AD21),"")</f>
        <v>0.22222222222222221</v>
      </c>
      <c r="AE23" s="4" t="s">
        <v>3</v>
      </c>
      <c r="AF23" s="68">
        <f t="shared" ref="AF23" si="154">IF(AND((AF22&gt;0),(AF21&gt;0)),(AF22/AF21),"")</f>
        <v>0.24509803921568629</v>
      </c>
      <c r="AG23" s="4" t="s">
        <v>3</v>
      </c>
      <c r="AH23" s="68">
        <f t="shared" ref="AH23" si="155">IF(AND((AH22&gt;0),(AH21&gt;0)),(AH22/AH21),"")</f>
        <v>0.27999999999999997</v>
      </c>
      <c r="AI23" s="4" t="s">
        <v>3</v>
      </c>
      <c r="AJ23" s="68" t="str">
        <f t="shared" ref="AJ23" si="156">IF(AND((AJ22&gt;0),(AJ21&gt;0)),(AJ22/AJ21),"")</f>
        <v/>
      </c>
      <c r="AK23" s="4" t="s">
        <v>3</v>
      </c>
      <c r="AL23" s="68">
        <f t="shared" ref="AL23" si="157">IF(AND((AL22&gt;0),(AL21&gt;0)),(AL22/AL21),"")</f>
        <v>0.19469026548672566</v>
      </c>
      <c r="AM23" s="4" t="s">
        <v>3</v>
      </c>
      <c r="AN23" s="68">
        <f t="shared" ref="AN23" si="158">IF(AND((AN22&gt;0),(AN21&gt;0)),(AN22/AN21),"")</f>
        <v>0.25714285714285717</v>
      </c>
      <c r="AO23" s="4" t="s">
        <v>3</v>
      </c>
      <c r="AP23" s="68">
        <f t="shared" ref="AP23" si="159">IF(AND((AP22&gt;0),(AP21&gt;0)),(AP22/AP21),"")</f>
        <v>0.25242718446601942</v>
      </c>
      <c r="AQ23" s="4" t="s">
        <v>3</v>
      </c>
      <c r="AR23" s="68">
        <f t="shared" ref="AR23" si="160">IF(AND((AR22&gt;0),(AR21&gt;0)),(AR22/AR21),"")</f>
        <v>0.27927927927927931</v>
      </c>
      <c r="AS23" s="4" t="s">
        <v>3</v>
      </c>
      <c r="AT23" s="68" t="str">
        <f t="shared" ref="AT23" si="161">IF(AND((AT22&gt;0),(AT21&gt;0)),(AT22/AT21),"")</f>
        <v/>
      </c>
      <c r="AU23" s="4" t="s">
        <v>3</v>
      </c>
      <c r="AV23" s="68">
        <f t="shared" ref="AV23" si="162">IF(AND((AV22&gt;0),(AV21&gt;0)),(AV22/AV21),"")</f>
        <v>0.29914529914529914</v>
      </c>
      <c r="AW23" s="4" t="s">
        <v>3</v>
      </c>
      <c r="AX23" s="68">
        <f t="shared" ref="AX23" si="163">IF(AND((AX22&gt;0),(AX21&gt;0)),(AX22/AX21),"")</f>
        <v>0.31313131313131315</v>
      </c>
      <c r="AY23" s="4" t="s">
        <v>3</v>
      </c>
      <c r="AZ23" s="68">
        <f t="shared" ref="AZ23" si="164">IF(AND((AZ22&gt;0),(AZ21&gt;0)),(AZ22/AZ21),"")</f>
        <v>0.23199999999999998</v>
      </c>
      <c r="BA23" s="4" t="s">
        <v>3</v>
      </c>
      <c r="BB23" s="68">
        <f>IF(AND((BB22&gt;0),(BB21&gt;0)),(BB22/BB21),"")</f>
        <v>0.22549019607843138</v>
      </c>
      <c r="BC23" s="4" t="s">
        <v>3</v>
      </c>
      <c r="BD23" s="68" t="str">
        <f t="shared" ref="BD23" si="165">IF(AND((BD22&gt;0),(BD21&gt;0)),(BD22/BD21),"")</f>
        <v/>
      </c>
      <c r="BE23" s="4" t="s">
        <v>3</v>
      </c>
      <c r="BF23" s="68">
        <f t="shared" ref="BF23" si="166">IF(AND((BF22&gt;0),(BF21&gt;0)),(BF22/BF21),"")</f>
        <v>0.19191919191919191</v>
      </c>
      <c r="BG23" s="4" t="s">
        <v>3</v>
      </c>
      <c r="BH23" s="68">
        <f t="shared" ref="BH23" si="167">IF(AND((BH22&gt;0),(BH21&gt;0)),(BH22/BH21),"")</f>
        <v>0.24038461538461536</v>
      </c>
      <c r="BI23" s="4" t="s">
        <v>3</v>
      </c>
      <c r="BK23" s="57" t="s">
        <v>24</v>
      </c>
      <c r="BL23" s="30">
        <f t="shared" si="16"/>
        <v>23</v>
      </c>
      <c r="BM23" s="40">
        <f t="shared" si="17"/>
        <v>0.16793893129770995</v>
      </c>
      <c r="BN23" s="22" t="str">
        <f t="shared" si="18"/>
        <v>–</v>
      </c>
      <c r="BO23" s="41">
        <f t="shared" si="19"/>
        <v>0.26470588235294124</v>
      </c>
      <c r="BP23" s="24" t="str">
        <f t="shared" si="20"/>
        <v/>
      </c>
      <c r="BQ23" s="6" t="s">
        <v>3</v>
      </c>
      <c r="BR23" s="26" t="str">
        <f t="shared" si="21"/>
        <v/>
      </c>
      <c r="BS23" s="42">
        <f t="shared" si="22"/>
        <v>0.24434074932713626</v>
      </c>
      <c r="BT23" s="28" t="s">
        <v>3</v>
      </c>
      <c r="BU23" s="43">
        <f t="shared" si="23"/>
        <v>3.2781462121451214E-2</v>
      </c>
      <c r="BV23" s="29" t="s">
        <v>3</v>
      </c>
      <c r="BW23" s="22">
        <f t="shared" si="24"/>
        <v>0.22689075630252101</v>
      </c>
      <c r="BX23" s="25" t="s">
        <v>3</v>
      </c>
    </row>
    <row r="24" spans="1:76" ht="12.75" customHeight="1" x14ac:dyDescent="0.2">
      <c r="A24" s="15" t="s">
        <v>12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12</v>
      </c>
      <c r="BL24" s="30">
        <f t="shared" si="1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  <c r="BW24" s="22"/>
      <c r="BX24" s="25"/>
    </row>
    <row r="25" spans="1:76" ht="12.75" customHeight="1" x14ac:dyDescent="0.2">
      <c r="A25" s="10" t="s">
        <v>22</v>
      </c>
      <c r="B25" s="19">
        <v>11.5</v>
      </c>
      <c r="C25" s="4">
        <f t="shared" ref="C25:C26" si="168">IF(AND((B25&gt;0),(B$4&gt;0)),(B25/B$4*100),"")</f>
        <v>55.023923444976077</v>
      </c>
      <c r="D25" s="19"/>
      <c r="E25" s="4" t="str">
        <f>IF(AND((D25&gt;0),(D$4&gt;0)),(D25/D$4*100),"")</f>
        <v/>
      </c>
      <c r="F25" s="19">
        <v>11.6</v>
      </c>
      <c r="G25" s="4">
        <f>IF(AND((F25&gt;0),(F$4&gt;0)),(F25/F$4*100),"")</f>
        <v>47.736625514403293</v>
      </c>
      <c r="H25" s="19">
        <v>12.7</v>
      </c>
      <c r="I25" s="4">
        <f>IF(AND((H25&gt;0),(H$4&gt;0)),(H25/H$4*100),"")</f>
        <v>52.2633744855967</v>
      </c>
      <c r="J25" s="19">
        <v>10.3</v>
      </c>
      <c r="K25" s="4">
        <f>IF(AND((J25&gt;0),(J$4&gt;0)),(J25/J$4*100),"")</f>
        <v>52.284263959390863</v>
      </c>
      <c r="L25" s="19">
        <v>12.3</v>
      </c>
      <c r="M25" s="4">
        <f>IF(AND((L25&gt;0),(L$4&gt;0)),(L25/L$4*100),"")</f>
        <v>51.46443514644352</v>
      </c>
      <c r="N25" s="19">
        <v>11.9</v>
      </c>
      <c r="O25" s="4">
        <f>IF(AND((N25&gt;0),(N$4&gt;0)),(N25/N$4*100),"")</f>
        <v>53.125</v>
      </c>
      <c r="P25" s="19">
        <v>11.8</v>
      </c>
      <c r="Q25" s="4">
        <f>IF(AND((P25&gt;0),(P$4&gt;0)),(P25/P$4*100),"")</f>
        <v>53.63636363636364</v>
      </c>
      <c r="R25" s="19"/>
      <c r="S25" s="4" t="str">
        <f>IF(AND((R25&gt;0),(R$4&gt;0)),(R25/R$4*100),"")</f>
        <v/>
      </c>
      <c r="T25" s="19">
        <v>12</v>
      </c>
      <c r="U25" s="4">
        <f>IF(AND((T25&gt;0),(T$4&gt;0)),(T25/T$4*100),"")</f>
        <v>51.282051282051292</v>
      </c>
      <c r="V25" s="19">
        <v>12.5</v>
      </c>
      <c r="W25" s="4">
        <f>IF(AND((V25&gt;0),(V$4&gt;0)),(V25/V$4*100),"")</f>
        <v>50.813008130081293</v>
      </c>
      <c r="X25" s="19">
        <v>9.9</v>
      </c>
      <c r="Y25" s="4">
        <f>IF(AND((X25&gt;0),(X$4&gt;0)),(X25/X$4*100),"")</f>
        <v>49.5</v>
      </c>
      <c r="Z25" s="19">
        <v>11.8</v>
      </c>
      <c r="AA25" s="4">
        <f>IF(AND((Z25&gt;0),(Z$4&gt;0)),(Z25/Z$4*100),"")</f>
        <v>53.63636363636364</v>
      </c>
      <c r="AB25" s="19">
        <v>8.4</v>
      </c>
      <c r="AC25" s="4">
        <f>IF(AND((AB25&gt;0),(AB$4&gt;0)),(AB25/AB$4*100),"")</f>
        <v>45.161290322580641</v>
      </c>
      <c r="AD25" s="19">
        <v>10.8</v>
      </c>
      <c r="AE25" s="4">
        <f t="shared" ref="AE25:AE26" si="169">IF(AND((AD25&gt;0),(AD$4&gt;0)),(AD25/AD$4*100),"")</f>
        <v>54.545454545454554</v>
      </c>
      <c r="AF25" s="19">
        <v>10.1</v>
      </c>
      <c r="AG25" s="4">
        <f t="shared" ref="AG25:AG26" si="170">IF(AND((AF25&gt;0),(AF$4&gt;0)),(AF25/AF$4*100),"")</f>
        <v>53.723404255319139</v>
      </c>
      <c r="AH25" s="19"/>
      <c r="AI25" s="4" t="str">
        <f t="shared" ref="AI25:AI26" si="171">IF(AND((AH25&gt;0),(AH$4&gt;0)),(AH25/AH$4*100),"")</f>
        <v/>
      </c>
      <c r="AJ25" s="19"/>
      <c r="AK25" s="4" t="str">
        <f t="shared" ref="AK25:AK26" si="172">IF(AND((AJ25&gt;0),(AJ$4&gt;0)),(AJ25/AJ$4*100),"")</f>
        <v/>
      </c>
      <c r="AL25" s="19">
        <v>11.2</v>
      </c>
      <c r="AM25" s="4">
        <f t="shared" ref="AM25:AM26" si="173">IF(AND((AL25&gt;0),(AL$4&gt;0)),(AL25/AL$4*100),"")</f>
        <v>52.336448598130836</v>
      </c>
      <c r="AN25" s="19">
        <v>10.4</v>
      </c>
      <c r="AO25" s="4">
        <f t="shared" ref="AO25:AO26" si="174">IF(AND((AN25&gt;0),(AN$4&gt;0)),(AN25/AN$4*100),"")</f>
        <v>52.261306532663319</v>
      </c>
      <c r="AP25" s="19">
        <v>10.7</v>
      </c>
      <c r="AQ25" s="4">
        <f t="shared" ref="AQ25:AQ26" si="175">IF(AND((AP25&gt;0),(AP$4&gt;0)),(AP25/AP$4*100),"")</f>
        <v>47.136563876651984</v>
      </c>
      <c r="AR25" s="19"/>
      <c r="AS25" s="4" t="str">
        <f t="shared" ref="AS25:AS26" si="176">IF(AND((AR25&gt;0),(AR$4&gt;0)),(AR25/AR$4*100),"")</f>
        <v/>
      </c>
      <c r="AT25" s="19"/>
      <c r="AU25" s="4" t="str">
        <f t="shared" ref="AU25:AU26" si="177">IF(AND((AT25&gt;0),(AT$4&gt;0)),(AT25/AT$4*100),"")</f>
        <v/>
      </c>
      <c r="AV25" s="19">
        <v>11.4</v>
      </c>
      <c r="AW25" s="4">
        <f t="shared" ref="AW25:AW26" si="178">IF(AND((AV25&gt;0),(AV$4&gt;0)),(AV25/AV$4*100),"")</f>
        <v>52.777777777777779</v>
      </c>
      <c r="AX25" s="19">
        <v>10.7</v>
      </c>
      <c r="AY25" s="4">
        <f t="shared" ref="AY25:AY26" si="179">IF(AND((AX25&gt;0),(AX$4&gt;0)),(AX25/AX$4*100),"")</f>
        <v>47.982062780269054</v>
      </c>
      <c r="AZ25" s="19">
        <v>13.2</v>
      </c>
      <c r="BA25" s="4">
        <f t="shared" ref="BA25:BA26" si="180">IF(AND((AZ25&gt;0),(AZ$4&gt;0)),(AZ25/AZ$4*100),"")</f>
        <v>58.149779735682813</v>
      </c>
      <c r="BB25" s="19">
        <v>10.5</v>
      </c>
      <c r="BC25" s="4">
        <f>IF(AND((BB25&gt;0),(BB$4&gt;0)),(BB25/BB$4*100),"")</f>
        <v>49.295774647887328</v>
      </c>
      <c r="BD25" s="19">
        <v>10.8</v>
      </c>
      <c r="BE25" s="4">
        <f t="shared" ref="BE25:BE26" si="181">IF(AND((BD25&gt;0),(BD$4&gt;0)),(BD25/BD$4*100),"")</f>
        <v>52.173913043478272</v>
      </c>
      <c r="BF25" s="19">
        <v>9.6</v>
      </c>
      <c r="BG25" s="4">
        <f t="shared" ref="BG25:BG26" si="182">IF(AND((BF25&gt;0),(BF$4&gt;0)),(BF25/BF$4*100),"")</f>
        <v>49.484536082474229</v>
      </c>
      <c r="BH25" s="19">
        <v>9.6999999999999993</v>
      </c>
      <c r="BI25" s="4">
        <f t="shared" ref="BI25:BI26" si="183">IF(AND((BH25&gt;0),(BH$4&gt;0)),(BH25/BH$4*100),"")</f>
        <v>48.989898989898983</v>
      </c>
      <c r="BK25" s="57" t="s">
        <v>22</v>
      </c>
      <c r="BL25" s="30">
        <f t="shared" si="16"/>
        <v>24</v>
      </c>
      <c r="BM25" s="31">
        <f t="shared" si="17"/>
        <v>8.4</v>
      </c>
      <c r="BN25" s="32" t="str">
        <f t="shared" si="18"/>
        <v>–</v>
      </c>
      <c r="BO25" s="33">
        <f t="shared" si="19"/>
        <v>12.7</v>
      </c>
      <c r="BP25" s="34">
        <f t="shared" si="20"/>
        <v>45.161290322580641</v>
      </c>
      <c r="BQ25" s="35" t="str">
        <f t="shared" si="41"/>
        <v>–</v>
      </c>
      <c r="BR25" s="36">
        <f t="shared" si="21"/>
        <v>58.149779735682813</v>
      </c>
      <c r="BS25" s="37">
        <f t="shared" si="22"/>
        <v>11.075000000000001</v>
      </c>
      <c r="BT25" s="38">
        <f t="shared" si="22"/>
        <v>51.449317517664134</v>
      </c>
      <c r="BU25" s="32">
        <f t="shared" si="23"/>
        <v>1.1272320852038604</v>
      </c>
      <c r="BV25" s="39">
        <f t="shared" si="23"/>
        <v>2.8939715585614563</v>
      </c>
      <c r="BW25" s="32">
        <f t="shared" si="24"/>
        <v>11.5</v>
      </c>
      <c r="BX25" s="35">
        <f t="shared" si="24"/>
        <v>55.023923444976077</v>
      </c>
    </row>
    <row r="26" spans="1:76" ht="12.75" customHeight="1" x14ac:dyDescent="0.2">
      <c r="A26" s="10" t="s">
        <v>23</v>
      </c>
      <c r="B26" s="19">
        <v>2.5</v>
      </c>
      <c r="C26" s="4">
        <f t="shared" si="168"/>
        <v>11.961722488038278</v>
      </c>
      <c r="D26" s="19"/>
      <c r="E26" s="4" t="str">
        <f>IF(AND((D26&gt;0),(D$4&gt;0)),(D26/D$4*100),"")</f>
        <v/>
      </c>
      <c r="F26" s="19"/>
      <c r="G26" s="4" t="str">
        <f>IF(AND((F26&gt;0),(F$4&gt;0)),(F26/F$4*100),"")</f>
        <v/>
      </c>
      <c r="H26" s="19">
        <v>3.2</v>
      </c>
      <c r="I26" s="4">
        <f>IF(AND((H26&gt;0),(H$4&gt;0)),(H26/H$4*100),"")</f>
        <v>13.168724279835391</v>
      </c>
      <c r="J26" s="19"/>
      <c r="K26" s="4" t="str">
        <f>IF(AND((J26&gt;0),(J$4&gt;0)),(J26/J$4*100),"")</f>
        <v/>
      </c>
      <c r="L26" s="19">
        <v>2.4</v>
      </c>
      <c r="M26" s="4">
        <f>IF(AND((L26&gt;0),(L$4&gt;0)),(L26/L$4*100),"")</f>
        <v>10.0418410041841</v>
      </c>
      <c r="N26" s="19">
        <v>2.7</v>
      </c>
      <c r="O26" s="4">
        <f>IF(AND((N26&gt;0),(N$4&gt;0)),(N26/N$4*100),"")</f>
        <v>12.053571428571431</v>
      </c>
      <c r="P26" s="19">
        <v>2.5</v>
      </c>
      <c r="Q26" s="4">
        <f>IF(AND((P26&gt;0),(P$4&gt;0)),(P26/P$4*100),"")</f>
        <v>11.363636363636363</v>
      </c>
      <c r="R26" s="19"/>
      <c r="S26" s="4" t="str">
        <f>IF(AND((R26&gt;0),(R$4&gt;0)),(R26/R$4*100),"")</f>
        <v/>
      </c>
      <c r="T26" s="19">
        <v>2.6</v>
      </c>
      <c r="U26" s="4">
        <f>IF(AND((T26&gt;0),(T$4&gt;0)),(T26/T$4*100),"")</f>
        <v>11.111111111111112</v>
      </c>
      <c r="V26" s="19">
        <v>3</v>
      </c>
      <c r="W26" s="4">
        <f>IF(AND((V26&gt;0),(V$4&gt;0)),(V26/V$4*100),"")</f>
        <v>12.195121951219512</v>
      </c>
      <c r="X26" s="19">
        <v>2.2999999999999998</v>
      </c>
      <c r="Y26" s="4">
        <f>IF(AND((X26&gt;0),(X$4&gt;0)),(X26/X$4*100),"")</f>
        <v>11.5</v>
      </c>
      <c r="Z26" s="19">
        <v>2.6</v>
      </c>
      <c r="AA26" s="4">
        <f>IF(AND((Z26&gt;0),(Z$4&gt;0)),(Z26/Z$4*100),"")</f>
        <v>11.818181818181818</v>
      </c>
      <c r="AB26" s="19">
        <v>1.8</v>
      </c>
      <c r="AC26" s="4">
        <f>IF(AND((AB26&gt;0),(AB$4&gt;0)),(AB26/AB$4*100),"")</f>
        <v>9.67741935483871</v>
      </c>
      <c r="AD26" s="19">
        <v>2.7</v>
      </c>
      <c r="AE26" s="4">
        <f t="shared" si="169"/>
        <v>13.636363636363638</v>
      </c>
      <c r="AF26" s="19">
        <v>2.5</v>
      </c>
      <c r="AG26" s="4">
        <f t="shared" si="170"/>
        <v>13.297872340425531</v>
      </c>
      <c r="AH26" s="19"/>
      <c r="AI26" s="4" t="str">
        <f t="shared" si="171"/>
        <v/>
      </c>
      <c r="AJ26" s="19"/>
      <c r="AK26" s="4" t="str">
        <f t="shared" si="172"/>
        <v/>
      </c>
      <c r="AL26" s="19">
        <v>2.2000000000000002</v>
      </c>
      <c r="AM26" s="4">
        <f t="shared" si="173"/>
        <v>10.280373831775702</v>
      </c>
      <c r="AN26" s="19">
        <v>3.3</v>
      </c>
      <c r="AO26" s="4">
        <f t="shared" si="174"/>
        <v>16.582914572864322</v>
      </c>
      <c r="AP26" s="19">
        <v>2.7</v>
      </c>
      <c r="AQ26" s="4">
        <f t="shared" si="175"/>
        <v>11.894273127753305</v>
      </c>
      <c r="AR26" s="19"/>
      <c r="AS26" s="4" t="str">
        <f t="shared" si="176"/>
        <v/>
      </c>
      <c r="AT26" s="19"/>
      <c r="AU26" s="4" t="str">
        <f t="shared" si="177"/>
        <v/>
      </c>
      <c r="AV26" s="19">
        <v>2.9</v>
      </c>
      <c r="AW26" s="4">
        <f t="shared" si="178"/>
        <v>13.425925925925924</v>
      </c>
      <c r="AX26" s="19">
        <v>2.7</v>
      </c>
      <c r="AY26" s="4">
        <f t="shared" si="179"/>
        <v>12.107623318385651</v>
      </c>
      <c r="AZ26" s="19">
        <v>3</v>
      </c>
      <c r="BA26" s="4">
        <f t="shared" si="180"/>
        <v>13.215859030837004</v>
      </c>
      <c r="BB26" s="19">
        <v>2.6</v>
      </c>
      <c r="BC26" s="4">
        <f>IF(AND((BB26&gt;0),(BB$4&gt;0)),(BB26/BB$4*100),"")</f>
        <v>12.206572769953052</v>
      </c>
      <c r="BD26" s="19">
        <v>2.1</v>
      </c>
      <c r="BE26" s="4">
        <f t="shared" si="181"/>
        <v>10.144927536231885</v>
      </c>
      <c r="BF26" s="19">
        <v>2</v>
      </c>
      <c r="BG26" s="4">
        <f t="shared" si="182"/>
        <v>10.309278350515465</v>
      </c>
      <c r="BH26" s="19">
        <v>2</v>
      </c>
      <c r="BI26" s="4">
        <f t="shared" si="183"/>
        <v>10.1010101010101</v>
      </c>
      <c r="BK26" s="57" t="s">
        <v>23</v>
      </c>
      <c r="BL26" s="30">
        <f t="shared" si="16"/>
        <v>22</v>
      </c>
      <c r="BM26" s="31">
        <f t="shared" si="17"/>
        <v>1.8</v>
      </c>
      <c r="BN26" s="32" t="str">
        <f t="shared" si="18"/>
        <v>–</v>
      </c>
      <c r="BO26" s="33">
        <f t="shared" si="19"/>
        <v>3.2</v>
      </c>
      <c r="BP26" s="34">
        <f t="shared" si="20"/>
        <v>9.67741935483871</v>
      </c>
      <c r="BQ26" s="35" t="str">
        <f t="shared" si="41"/>
        <v>–</v>
      </c>
      <c r="BR26" s="36">
        <f t="shared" si="21"/>
        <v>16.582914572864322</v>
      </c>
      <c r="BS26" s="37">
        <f t="shared" si="22"/>
        <v>2.5590909090909091</v>
      </c>
      <c r="BT26" s="38">
        <f t="shared" si="22"/>
        <v>11.913378379166288</v>
      </c>
      <c r="BU26" s="32">
        <f t="shared" si="23"/>
        <v>0.38994394091494333</v>
      </c>
      <c r="BV26" s="39">
        <f t="shared" si="23"/>
        <v>1.5999337029649108</v>
      </c>
      <c r="BW26" s="32">
        <f t="shared" si="24"/>
        <v>2.5</v>
      </c>
      <c r="BX26" s="35">
        <f t="shared" si="24"/>
        <v>11.961722488038278</v>
      </c>
    </row>
    <row r="27" spans="1:76" ht="12.75" customHeight="1" x14ac:dyDescent="0.2">
      <c r="A27" s="10" t="s">
        <v>24</v>
      </c>
      <c r="B27" s="68">
        <f t="shared" ref="B27" si="184">IF(AND((B26&gt;0),(B25&gt;0)),(B26/B25),"")</f>
        <v>0.21739130434782608</v>
      </c>
      <c r="C27" s="4" t="s">
        <v>3</v>
      </c>
      <c r="D27" s="68" t="str">
        <f>IF(AND((D26&gt;0),(D25&gt;0)),(D26/D25),"")</f>
        <v/>
      </c>
      <c r="E27" s="4" t="s">
        <v>3</v>
      </c>
      <c r="F27" s="68" t="str">
        <f>IF(AND((F26&gt;0),(F25&gt;0)),(F26/F25),"")</f>
        <v/>
      </c>
      <c r="G27" s="4" t="s">
        <v>3</v>
      </c>
      <c r="H27" s="68">
        <f>IF(AND((H26&gt;0),(H25&gt;0)),(H26/H25),"")</f>
        <v>0.25196850393700793</v>
      </c>
      <c r="I27" s="4" t="s">
        <v>3</v>
      </c>
      <c r="J27" s="68" t="str">
        <f>IF(AND((J26&gt;0),(J25&gt;0)),(J26/J25),"")</f>
        <v/>
      </c>
      <c r="K27" s="4" t="s">
        <v>3</v>
      </c>
      <c r="L27" s="68">
        <f>IF(AND((L26&gt;0),(L25&gt;0)),(L26/L25),"")</f>
        <v>0.19512195121951217</v>
      </c>
      <c r="M27" s="4" t="s">
        <v>3</v>
      </c>
      <c r="N27" s="68">
        <f>IF(AND((N26&gt;0),(N25&gt;0)),(N26/N25),"")</f>
        <v>0.22689075630252101</v>
      </c>
      <c r="O27" s="4" t="s">
        <v>3</v>
      </c>
      <c r="P27" s="68">
        <f>IF(AND((P26&gt;0),(P25&gt;0)),(P26/P25),"")</f>
        <v>0.21186440677966101</v>
      </c>
      <c r="Q27" s="4" t="s">
        <v>3</v>
      </c>
      <c r="R27" s="68" t="str">
        <f>IF(AND((R26&gt;0),(R25&gt;0)),(R26/R25),"")</f>
        <v/>
      </c>
      <c r="S27" s="4" t="s">
        <v>3</v>
      </c>
      <c r="T27" s="68">
        <f>IF(AND((T26&gt;0),(T25&gt;0)),(T26/T25),"")</f>
        <v>0.21666666666666667</v>
      </c>
      <c r="U27" s="4" t="s">
        <v>3</v>
      </c>
      <c r="V27" s="68">
        <f>IF(AND((V26&gt;0),(V25&gt;0)),(V26/V25),"")</f>
        <v>0.24</v>
      </c>
      <c r="W27" s="4" t="s">
        <v>3</v>
      </c>
      <c r="X27" s="68">
        <f>IF(AND((X26&gt;0),(X25&gt;0)),(X26/X25),"")</f>
        <v>0.23232323232323229</v>
      </c>
      <c r="Y27" s="4" t="s">
        <v>3</v>
      </c>
      <c r="Z27" s="68">
        <f>IF(AND((Z26&gt;0),(Z25&gt;0)),(Z26/Z25),"")</f>
        <v>0.22033898305084745</v>
      </c>
      <c r="AA27" s="4" t="s">
        <v>3</v>
      </c>
      <c r="AB27" s="68">
        <f>IF(AND((AB26&gt;0),(AB25&gt;0)),(AB26/AB25),"")</f>
        <v>0.21428571428571427</v>
      </c>
      <c r="AC27" s="4" t="s">
        <v>3</v>
      </c>
      <c r="AD27" s="68">
        <f t="shared" ref="AD27" si="185">IF(AND((AD26&gt;0),(AD25&gt;0)),(AD26/AD25),"")</f>
        <v>0.25</v>
      </c>
      <c r="AE27" s="4" t="s">
        <v>3</v>
      </c>
      <c r="AF27" s="68">
        <f t="shared" ref="AF27" si="186">IF(AND((AF26&gt;0),(AF25&gt;0)),(AF26/AF25),"")</f>
        <v>0.24752475247524752</v>
      </c>
      <c r="AG27" s="4" t="s">
        <v>3</v>
      </c>
      <c r="AH27" s="68" t="str">
        <f t="shared" ref="AH27" si="187">IF(AND((AH26&gt;0),(AH25&gt;0)),(AH26/AH25),"")</f>
        <v/>
      </c>
      <c r="AI27" s="4" t="s">
        <v>3</v>
      </c>
      <c r="AJ27" s="68" t="str">
        <f t="shared" ref="AJ27" si="188">IF(AND((AJ26&gt;0),(AJ25&gt;0)),(AJ26/AJ25),"")</f>
        <v/>
      </c>
      <c r="AK27" s="4" t="s">
        <v>3</v>
      </c>
      <c r="AL27" s="68">
        <f t="shared" ref="AL27" si="189">IF(AND((AL26&gt;0),(AL25&gt;0)),(AL26/AL25),"")</f>
        <v>0.19642857142857145</v>
      </c>
      <c r="AM27" s="4" t="s">
        <v>3</v>
      </c>
      <c r="AN27" s="68">
        <f t="shared" ref="AN27" si="190">IF(AND((AN26&gt;0),(AN25&gt;0)),(AN26/AN25),"")</f>
        <v>0.31730769230769229</v>
      </c>
      <c r="AO27" s="4" t="s">
        <v>3</v>
      </c>
      <c r="AP27" s="68">
        <f t="shared" ref="AP27" si="191">IF(AND((AP26&gt;0),(AP25&gt;0)),(AP26/AP25),"")</f>
        <v>0.25233644859813087</v>
      </c>
      <c r="AQ27" s="4" t="s">
        <v>3</v>
      </c>
      <c r="AR27" s="68" t="str">
        <f t="shared" ref="AR27" si="192">IF(AND((AR26&gt;0),(AR25&gt;0)),(AR26/AR25),"")</f>
        <v/>
      </c>
      <c r="AS27" s="4" t="s">
        <v>3</v>
      </c>
      <c r="AT27" s="68" t="str">
        <f t="shared" ref="AT27" si="193">IF(AND((AT26&gt;0),(AT25&gt;0)),(AT26/AT25),"")</f>
        <v/>
      </c>
      <c r="AU27" s="4" t="s">
        <v>3</v>
      </c>
      <c r="AV27" s="68">
        <f t="shared" ref="AV27" si="194">IF(AND((AV26&gt;0),(AV25&gt;0)),(AV26/AV25),"")</f>
        <v>0.25438596491228066</v>
      </c>
      <c r="AW27" s="4" t="s">
        <v>3</v>
      </c>
      <c r="AX27" s="68">
        <f t="shared" ref="AX27" si="195">IF(AND((AX26&gt;0),(AX25&gt;0)),(AX26/AX25),"")</f>
        <v>0.25233644859813087</v>
      </c>
      <c r="AY27" s="4" t="s">
        <v>3</v>
      </c>
      <c r="AZ27" s="68">
        <f t="shared" ref="AZ27" si="196">IF(AND((AZ26&gt;0),(AZ25&gt;0)),(AZ26/AZ25),"")</f>
        <v>0.22727272727272729</v>
      </c>
      <c r="BA27" s="4" t="s">
        <v>3</v>
      </c>
      <c r="BB27" s="68">
        <f>IF(AND((BB26&gt;0),(BB25&gt;0)),(BB26/BB25),"")</f>
        <v>0.24761904761904763</v>
      </c>
      <c r="BC27" s="4" t="s">
        <v>3</v>
      </c>
      <c r="BD27" s="68">
        <f t="shared" ref="BD27" si="197">IF(AND((BD26&gt;0),(BD25&gt;0)),(BD26/BD25),"")</f>
        <v>0.19444444444444445</v>
      </c>
      <c r="BE27" s="4" t="s">
        <v>3</v>
      </c>
      <c r="BF27" s="68">
        <f t="shared" ref="BF27" si="198">IF(AND((BF26&gt;0),(BF25&gt;0)),(BF26/BF25),"")</f>
        <v>0.20833333333333334</v>
      </c>
      <c r="BG27" s="4" t="s">
        <v>3</v>
      </c>
      <c r="BH27" s="68">
        <f t="shared" ref="BH27" si="199">IF(AND((BH26&gt;0),(BH25&gt;0)),(BH26/BH25),"")</f>
        <v>0.2061855670103093</v>
      </c>
      <c r="BI27" s="4" t="s">
        <v>3</v>
      </c>
      <c r="BK27" s="57" t="s">
        <v>24</v>
      </c>
      <c r="BL27" s="30">
        <f t="shared" si="16"/>
        <v>22</v>
      </c>
      <c r="BM27" s="40">
        <f t="shared" si="17"/>
        <v>0.19444444444444445</v>
      </c>
      <c r="BN27" s="22" t="str">
        <f t="shared" si="18"/>
        <v>–</v>
      </c>
      <c r="BO27" s="41">
        <f t="shared" si="19"/>
        <v>0.25196850393700793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0.2309557507687684</v>
      </c>
      <c r="BT27" s="28" t="s">
        <v>3</v>
      </c>
      <c r="BU27" s="43">
        <f t="shared" si="23"/>
        <v>2.800334249113974E-2</v>
      </c>
      <c r="BV27" s="29" t="s">
        <v>3</v>
      </c>
      <c r="BW27" s="22">
        <f t="shared" si="24"/>
        <v>0.21739130434782608</v>
      </c>
      <c r="BX27" s="25" t="s">
        <v>3</v>
      </c>
    </row>
    <row r="28" spans="1:76" ht="12.75" customHeight="1" x14ac:dyDescent="0.2">
      <c r="A28" s="15" t="s">
        <v>13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13</v>
      </c>
      <c r="BL28" s="30">
        <f t="shared" si="1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  <c r="BW28" s="22"/>
      <c r="BX28" s="25"/>
    </row>
    <row r="29" spans="1:76" ht="12.75" customHeight="1" x14ac:dyDescent="0.2">
      <c r="A29" s="10" t="s">
        <v>22</v>
      </c>
      <c r="B29" s="19">
        <v>12.7</v>
      </c>
      <c r="C29" s="4">
        <f t="shared" ref="C29:C30" si="200">IF(AND((B29&gt;0),(B$4&gt;0)),(B29/B$4*100),"")</f>
        <v>60.765550239234457</v>
      </c>
      <c r="D29" s="19">
        <v>12.8</v>
      </c>
      <c r="E29" s="4">
        <f>IF(AND((D29&gt;0),(D$4&gt;0)),(D29/D$4*100),"")</f>
        <v>55.172413793103445</v>
      </c>
      <c r="F29" s="19">
        <v>12.9</v>
      </c>
      <c r="G29" s="4">
        <f>IF(AND((F29&gt;0),(F$4&gt;0)),(F29/F$4*100),"")</f>
        <v>53.086419753086425</v>
      </c>
      <c r="H29" s="19">
        <v>13.8</v>
      </c>
      <c r="I29" s="4">
        <f>IF(AND((H29&gt;0),(H$4&gt;0)),(H29/H$4*100),"")</f>
        <v>56.79012345679012</v>
      </c>
      <c r="J29" s="19">
        <v>11.5</v>
      </c>
      <c r="K29" s="4">
        <f>IF(AND((J29&gt;0),(J$4&gt;0)),(J29/J$4*100),"")</f>
        <v>58.375634517766493</v>
      </c>
      <c r="L29" s="19">
        <v>12.8</v>
      </c>
      <c r="M29" s="4">
        <f>IF(AND((L29&gt;0),(L$4&gt;0)),(L29/L$4*100),"")</f>
        <v>53.55648535564854</v>
      </c>
      <c r="N29" s="19">
        <v>13.1</v>
      </c>
      <c r="O29" s="4">
        <f>IF(AND((N29&gt;0),(N$4&gt;0)),(N29/N$4*100),"")</f>
        <v>58.482142857142861</v>
      </c>
      <c r="P29" s="19">
        <v>12.9</v>
      </c>
      <c r="Q29" s="4">
        <f>IF(AND((P29&gt;0),(P$4&gt;0)),(P29/P$4*100),"")</f>
        <v>58.63636363636364</v>
      </c>
      <c r="R29" s="19">
        <v>10</v>
      </c>
      <c r="S29" s="4">
        <f>IF(AND((R29&gt;0),(R$4&gt;0)),(R29/R$4*100),"")</f>
        <v>51.546391752577328</v>
      </c>
      <c r="T29" s="19">
        <v>12.1</v>
      </c>
      <c r="U29" s="4">
        <f>IF(AND((T29&gt;0),(T$4&gt;0)),(T29/T$4*100),"")</f>
        <v>51.709401709401718</v>
      </c>
      <c r="V29" s="19">
        <v>13.7</v>
      </c>
      <c r="W29" s="4">
        <f>IF(AND((V29&gt;0),(V$4&gt;0)),(V29/V$4*100),"")</f>
        <v>55.691056910569102</v>
      </c>
      <c r="X29" s="19">
        <v>11.1</v>
      </c>
      <c r="Y29" s="4">
        <f>IF(AND((X29&gt;0),(X$4&gt;0)),(X29/X$4*100),"")</f>
        <v>55.499999999999993</v>
      </c>
      <c r="Z29" s="19">
        <v>11.1</v>
      </c>
      <c r="AA29" s="4">
        <f>IF(AND((Z29&gt;0),(Z$4&gt;0)),(Z29/Z$4*100),"")</f>
        <v>50.454545454545453</v>
      </c>
      <c r="AB29" s="19"/>
      <c r="AC29" s="4" t="str">
        <f>IF(AND((AB29&gt;0),(AB$4&gt;0)),(AB29/AB$4*100),"")</f>
        <v/>
      </c>
      <c r="AD29" s="19">
        <v>11.2</v>
      </c>
      <c r="AE29" s="4">
        <f t="shared" ref="AE29:AE30" si="201">IF(AND((AD29&gt;0),(AD$4&gt;0)),(AD29/AD$4*100),"")</f>
        <v>56.56565656565656</v>
      </c>
      <c r="AF29" s="19">
        <v>10.6</v>
      </c>
      <c r="AG29" s="4">
        <f t="shared" ref="AG29:AG30" si="202">IF(AND((AF29&gt;0),(AF$4&gt;0)),(AF29/AF$4*100),"")</f>
        <v>56.38297872340425</v>
      </c>
      <c r="AH29" s="19">
        <v>11.2</v>
      </c>
      <c r="AI29" s="4">
        <f t="shared" ref="AI29:AI30" si="203">IF(AND((AH29&gt;0),(AH$4&gt;0)),(AH29/AH$4*100),"")</f>
        <v>59.259259259259252</v>
      </c>
      <c r="AJ29" s="19">
        <v>10.7</v>
      </c>
      <c r="AK29" s="4">
        <f t="shared" ref="AK29:AK30" si="204">IF(AND((AJ29&gt;0),(AJ$4&gt;0)),(AJ29/AJ$4*100),"")</f>
        <v>57.526881720430097</v>
      </c>
      <c r="AL29" s="19">
        <v>12.4</v>
      </c>
      <c r="AM29" s="4">
        <f t="shared" ref="AM29:AM30" si="205">IF(AND((AL29&gt;0),(AL$4&gt;0)),(AL29/AL$4*100),"")</f>
        <v>57.943925233644869</v>
      </c>
      <c r="AN29" s="19">
        <v>11.4</v>
      </c>
      <c r="AO29" s="4">
        <f t="shared" ref="AO29:AO30" si="206">IF(AND((AN29&gt;0),(AN$4&gt;0)),(AN29/AN$4*100),"")</f>
        <v>57.286432160804026</v>
      </c>
      <c r="AP29" s="19">
        <v>12.1</v>
      </c>
      <c r="AQ29" s="4">
        <f t="shared" ref="AQ29:AQ30" si="207">IF(AND((AP29&gt;0),(AP$4&gt;0)),(AP29/AP$4*100),"")</f>
        <v>53.303964757709252</v>
      </c>
      <c r="AR29" s="19">
        <v>12.7</v>
      </c>
      <c r="AS29" s="4">
        <f t="shared" ref="AS29:AS30" si="208">IF(AND((AR29&gt;0),(AR$4&gt;0)),(AR29/AR$4*100),"")</f>
        <v>56.444444444444443</v>
      </c>
      <c r="AT29" s="19"/>
      <c r="AU29" s="4" t="str">
        <f t="shared" ref="AU29:AU30" si="209">IF(AND((AT29&gt;0),(AT$4&gt;0)),(AT29/AT$4*100),"")</f>
        <v/>
      </c>
      <c r="AV29" s="19">
        <v>12.6</v>
      </c>
      <c r="AW29" s="4">
        <f t="shared" ref="AW29:AW30" si="210">IF(AND((AV29&gt;0),(AV$4&gt;0)),(AV29/AV$4*100),"")</f>
        <v>58.333333333333329</v>
      </c>
      <c r="AX29" s="19">
        <v>11.4</v>
      </c>
      <c r="AY29" s="4">
        <f t="shared" ref="AY29:AY30" si="211">IF(AND((AX29&gt;0),(AX$4&gt;0)),(AX29/AX$4*100),"")</f>
        <v>51.121076233183857</v>
      </c>
      <c r="AZ29" s="19">
        <v>12.4</v>
      </c>
      <c r="BA29" s="4">
        <f t="shared" ref="BA29:BA30" si="212">IF(AND((AZ29&gt;0),(AZ$4&gt;0)),(AZ29/AZ$4*100),"")</f>
        <v>54.625550660792953</v>
      </c>
      <c r="BB29" s="19">
        <v>12</v>
      </c>
      <c r="BC29" s="4">
        <f>IF(AND((BB29&gt;0),(BB$4&gt;0)),(BB29/BB$4*100),"")</f>
        <v>56.338028169014088</v>
      </c>
      <c r="BD29" s="19">
        <v>12.6</v>
      </c>
      <c r="BE29" s="4">
        <f t="shared" ref="BE29:BE30" si="213">IF(AND((BD29&gt;0),(BD$4&gt;0)),(BD29/BD$4*100),"")</f>
        <v>60.869565217391312</v>
      </c>
      <c r="BF29" s="19">
        <v>10.4</v>
      </c>
      <c r="BG29" s="4">
        <f t="shared" ref="BG29:BG30" si="214">IF(AND((BF29&gt;0),(BF$4&gt;0)),(BF29/BF$4*100),"")</f>
        <v>53.608247422680421</v>
      </c>
      <c r="BH29" s="19">
        <v>10.9</v>
      </c>
      <c r="BI29" s="4">
        <f t="shared" ref="BI29:BI30" si="215">IF(AND((BH29&gt;0),(BH$4&gt;0)),(BH29/BH$4*100),"")</f>
        <v>55.050505050505052</v>
      </c>
      <c r="BK29" s="57" t="s">
        <v>22</v>
      </c>
      <c r="BL29" s="30">
        <f t="shared" si="16"/>
        <v>28</v>
      </c>
      <c r="BM29" s="31">
        <f t="shared" si="17"/>
        <v>10</v>
      </c>
      <c r="BN29" s="32" t="str">
        <f t="shared" si="18"/>
        <v>–</v>
      </c>
      <c r="BO29" s="33">
        <f t="shared" si="19"/>
        <v>13.8</v>
      </c>
      <c r="BP29" s="34">
        <f t="shared" si="20"/>
        <v>50.454545454545453</v>
      </c>
      <c r="BQ29" s="35" t="str">
        <f t="shared" si="41"/>
        <v>–</v>
      </c>
      <c r="BR29" s="36">
        <f t="shared" si="21"/>
        <v>60.869565217391312</v>
      </c>
      <c r="BS29" s="37">
        <f t="shared" si="22"/>
        <v>11.967857142857138</v>
      </c>
      <c r="BT29" s="38">
        <f t="shared" si="22"/>
        <v>55.872370656731547</v>
      </c>
      <c r="BU29" s="32">
        <f t="shared" si="23"/>
        <v>1.0099701394297174</v>
      </c>
      <c r="BV29" s="39">
        <f t="shared" si="23"/>
        <v>2.8154784233591204</v>
      </c>
      <c r="BW29" s="32">
        <f t="shared" si="24"/>
        <v>12.7</v>
      </c>
      <c r="BX29" s="35">
        <f t="shared" si="24"/>
        <v>60.765550239234457</v>
      </c>
    </row>
    <row r="30" spans="1:76" ht="12.75" customHeight="1" x14ac:dyDescent="0.2">
      <c r="A30" s="10" t="s">
        <v>23</v>
      </c>
      <c r="B30" s="19">
        <v>2.5</v>
      </c>
      <c r="C30" s="4">
        <f t="shared" si="200"/>
        <v>11.961722488038278</v>
      </c>
      <c r="D30" s="19"/>
      <c r="E30" s="4" t="str">
        <f>IF(AND((D30&gt;0),(D$4&gt;0)),(D30/D$4*100),"")</f>
        <v/>
      </c>
      <c r="F30" s="19"/>
      <c r="G30" s="4" t="str">
        <f>IF(AND((F30&gt;0),(F$4&gt;0)),(F30/F$4*100),"")</f>
        <v/>
      </c>
      <c r="H30" s="19"/>
      <c r="I30" s="4" t="str">
        <f>IF(AND((H30&gt;0),(H$4&gt;0)),(H30/H$4*100),"")</f>
        <v/>
      </c>
      <c r="J30" s="19"/>
      <c r="K30" s="4" t="str">
        <f>IF(AND((J30&gt;0),(J$4&gt;0)),(J30/J$4*100),"")</f>
        <v/>
      </c>
      <c r="L30" s="19"/>
      <c r="M30" s="4" t="str">
        <f>IF(AND((L30&gt;0),(L$4&gt;0)),(L30/L$4*100),"")</f>
        <v/>
      </c>
      <c r="N30" s="19">
        <v>3.2</v>
      </c>
      <c r="O30" s="4">
        <f>IF(AND((N30&gt;0),(N$4&gt;0)),(N30/N$4*100),"")</f>
        <v>14.285714285714288</v>
      </c>
      <c r="P30" s="19"/>
      <c r="Q30" s="4" t="str">
        <f>IF(AND((P30&gt;0),(P$4&gt;0)),(P30/P$4*100),"")</f>
        <v/>
      </c>
      <c r="R30" s="19"/>
      <c r="S30" s="4" t="str">
        <f>IF(AND((R30&gt;0),(R$4&gt;0)),(R30/R$4*100),"")</f>
        <v/>
      </c>
      <c r="T30" s="19">
        <v>3</v>
      </c>
      <c r="U30" s="4">
        <f>IF(AND((T30&gt;0),(T$4&gt;0)),(T30/T$4*100),"")</f>
        <v>12.820512820512823</v>
      </c>
      <c r="V30" s="19">
        <v>2.6</v>
      </c>
      <c r="W30" s="4">
        <f>IF(AND((V30&gt;0),(V$4&gt;0)),(V30/V$4*100),"")</f>
        <v>10.56910569105691</v>
      </c>
      <c r="X30" s="19"/>
      <c r="Y30" s="4" t="str">
        <f>IF(AND((X30&gt;0),(X$4&gt;0)),(X30/X$4*100),"")</f>
        <v/>
      </c>
      <c r="Z30" s="19">
        <v>2.9</v>
      </c>
      <c r="AA30" s="4">
        <f>IF(AND((Z30&gt;0),(Z$4&gt;0)),(Z30/Z$4*100),"")</f>
        <v>13.18181818181818</v>
      </c>
      <c r="AB30" s="19"/>
      <c r="AC30" s="4" t="str">
        <f>IF(AND((AB30&gt;0),(AB$4&gt;0)),(AB30/AB$4*100),"")</f>
        <v/>
      </c>
      <c r="AD30" s="19"/>
      <c r="AE30" s="4" t="str">
        <f t="shared" si="201"/>
        <v/>
      </c>
      <c r="AF30" s="19"/>
      <c r="AG30" s="4" t="str">
        <f t="shared" si="202"/>
        <v/>
      </c>
      <c r="AH30" s="19"/>
      <c r="AI30" s="4" t="str">
        <f t="shared" si="203"/>
        <v/>
      </c>
      <c r="AJ30" s="19"/>
      <c r="AK30" s="4" t="str">
        <f t="shared" si="204"/>
        <v/>
      </c>
      <c r="AL30" s="19"/>
      <c r="AM30" s="4" t="str">
        <f t="shared" si="205"/>
        <v/>
      </c>
      <c r="AN30" s="19"/>
      <c r="AO30" s="4" t="str">
        <f t="shared" si="206"/>
        <v/>
      </c>
      <c r="AP30" s="19"/>
      <c r="AQ30" s="4" t="str">
        <f t="shared" si="207"/>
        <v/>
      </c>
      <c r="AR30" s="19">
        <v>2.8</v>
      </c>
      <c r="AS30" s="4">
        <f t="shared" si="208"/>
        <v>12.444444444444445</v>
      </c>
      <c r="AT30" s="19"/>
      <c r="AU30" s="4" t="str">
        <f t="shared" si="209"/>
        <v/>
      </c>
      <c r="AV30" s="19"/>
      <c r="AW30" s="4" t="str">
        <f t="shared" si="210"/>
        <v/>
      </c>
      <c r="AX30" s="19">
        <v>2.2999999999999998</v>
      </c>
      <c r="AY30" s="4">
        <f t="shared" si="211"/>
        <v>10.313901345291479</v>
      </c>
      <c r="AZ30" s="19"/>
      <c r="BA30" s="4" t="str">
        <f t="shared" si="212"/>
        <v/>
      </c>
      <c r="BB30" s="19"/>
      <c r="BC30" s="4" t="str">
        <f>IF(AND((BB30&gt;0),(BB$4&gt;0)),(BB30/BB$4*100),"")</f>
        <v/>
      </c>
      <c r="BD30" s="19">
        <v>2.2000000000000002</v>
      </c>
      <c r="BE30" s="4">
        <f t="shared" si="213"/>
        <v>10.628019323671499</v>
      </c>
      <c r="BF30" s="19"/>
      <c r="BG30" s="4" t="str">
        <f t="shared" si="214"/>
        <v/>
      </c>
      <c r="BH30" s="19">
        <v>2.2999999999999998</v>
      </c>
      <c r="BI30" s="4">
        <f t="shared" si="215"/>
        <v>11.616161616161614</v>
      </c>
      <c r="BK30" s="57" t="s">
        <v>23</v>
      </c>
      <c r="BL30" s="30">
        <f t="shared" si="16"/>
        <v>9</v>
      </c>
      <c r="BM30" s="31">
        <f t="shared" si="17"/>
        <v>2.2000000000000002</v>
      </c>
      <c r="BN30" s="32" t="str">
        <f t="shared" si="18"/>
        <v>–</v>
      </c>
      <c r="BO30" s="33">
        <f t="shared" si="19"/>
        <v>3.2</v>
      </c>
      <c r="BP30" s="34">
        <f t="shared" si="20"/>
        <v>10.313901345291479</v>
      </c>
      <c r="BQ30" s="35" t="str">
        <f t="shared" si="41"/>
        <v>–</v>
      </c>
      <c r="BR30" s="36">
        <f t="shared" si="21"/>
        <v>14.285714285714288</v>
      </c>
      <c r="BS30" s="37">
        <f t="shared" si="22"/>
        <v>2.6444444444444444</v>
      </c>
      <c r="BT30" s="38">
        <f t="shared" si="22"/>
        <v>11.98015557741217</v>
      </c>
      <c r="BU30" s="32">
        <f t="shared" si="23"/>
        <v>0.3503966006938089</v>
      </c>
      <c r="BV30" s="39">
        <f t="shared" si="23"/>
        <v>1.3421031629252069</v>
      </c>
      <c r="BW30" s="32">
        <f t="shared" si="24"/>
        <v>2.5</v>
      </c>
      <c r="BX30" s="35">
        <f t="shared" si="24"/>
        <v>11.961722488038278</v>
      </c>
    </row>
    <row r="31" spans="1:76" ht="12.75" customHeight="1" thickBot="1" x14ac:dyDescent="0.25">
      <c r="A31" s="10" t="s">
        <v>24</v>
      </c>
      <c r="B31" s="68">
        <f t="shared" ref="B31" si="216">IF(AND((B30&gt;0),(B29&gt;0)),(B30/B29),"")</f>
        <v>0.19685039370078741</v>
      </c>
      <c r="C31" s="4" t="s">
        <v>3</v>
      </c>
      <c r="D31" s="68" t="str">
        <f>IF(AND((D30&gt;0),(D29&gt;0)),(D30/D29),"")</f>
        <v/>
      </c>
      <c r="E31" s="4" t="s">
        <v>3</v>
      </c>
      <c r="F31" s="68" t="str">
        <f>IF(AND((F30&gt;0),(F29&gt;0)),(F30/F29),"")</f>
        <v/>
      </c>
      <c r="G31" s="4" t="s">
        <v>3</v>
      </c>
      <c r="H31" s="68" t="str">
        <f>IF(AND((H30&gt;0),(H29&gt;0)),(H30/H29),"")</f>
        <v/>
      </c>
      <c r="I31" s="4" t="s">
        <v>3</v>
      </c>
      <c r="J31" s="68" t="str">
        <f>IF(AND((J30&gt;0),(J29&gt;0)),(J30/J29),"")</f>
        <v/>
      </c>
      <c r="K31" s="4" t="s">
        <v>3</v>
      </c>
      <c r="L31" s="68" t="str">
        <f>IF(AND((L30&gt;0),(L29&gt;0)),(L30/L29),"")</f>
        <v/>
      </c>
      <c r="M31" s="4" t="s">
        <v>3</v>
      </c>
      <c r="N31" s="68">
        <f>IF(AND((N30&gt;0),(N29&gt;0)),(N30/N29),"")</f>
        <v>0.24427480916030536</v>
      </c>
      <c r="O31" s="4" t="s">
        <v>3</v>
      </c>
      <c r="P31" s="68" t="str">
        <f>IF(AND((P30&gt;0),(P29&gt;0)),(P30/P29),"")</f>
        <v/>
      </c>
      <c r="Q31" s="4" t="s">
        <v>3</v>
      </c>
      <c r="R31" s="68" t="str">
        <f>IF(AND((R30&gt;0),(R29&gt;0)),(R30/R29),"")</f>
        <v/>
      </c>
      <c r="S31" s="4" t="s">
        <v>3</v>
      </c>
      <c r="T31" s="68">
        <f>IF(AND((T30&gt;0),(T29&gt;0)),(T30/T29),"")</f>
        <v>0.24793388429752067</v>
      </c>
      <c r="U31" s="4" t="s">
        <v>3</v>
      </c>
      <c r="V31" s="68">
        <f>IF(AND((V30&gt;0),(V29&gt;0)),(V30/V29),"")</f>
        <v>0.18978102189781024</v>
      </c>
      <c r="W31" s="4" t="s">
        <v>3</v>
      </c>
      <c r="X31" s="68" t="str">
        <f>IF(AND((X30&gt;0),(X29&gt;0)),(X30/X29),"")</f>
        <v/>
      </c>
      <c r="Y31" s="4" t="s">
        <v>3</v>
      </c>
      <c r="Z31" s="68">
        <f>IF(AND((Z30&gt;0),(Z29&gt;0)),(Z30/Z29),"")</f>
        <v>0.26126126126126126</v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217">IF(AND((AD30&gt;0),(AD29&gt;0)),(AD30/AD29),"")</f>
        <v/>
      </c>
      <c r="AE31" s="4" t="s">
        <v>3</v>
      </c>
      <c r="AF31" s="68" t="str">
        <f t="shared" ref="AF31" si="218">IF(AND((AF30&gt;0),(AF29&gt;0)),(AF30/AF29),"")</f>
        <v/>
      </c>
      <c r="AG31" s="4" t="s">
        <v>3</v>
      </c>
      <c r="AH31" s="68" t="str">
        <f t="shared" ref="AH31" si="219">IF(AND((AH30&gt;0),(AH29&gt;0)),(AH30/AH29),"")</f>
        <v/>
      </c>
      <c r="AI31" s="4" t="s">
        <v>3</v>
      </c>
      <c r="AJ31" s="68" t="str">
        <f t="shared" ref="AJ31" si="220">IF(AND((AJ30&gt;0),(AJ29&gt;0)),(AJ30/AJ29),"")</f>
        <v/>
      </c>
      <c r="AK31" s="4" t="s">
        <v>3</v>
      </c>
      <c r="AL31" s="68" t="str">
        <f t="shared" ref="AL31" si="221">IF(AND((AL30&gt;0),(AL29&gt;0)),(AL30/AL29),"")</f>
        <v/>
      </c>
      <c r="AM31" s="4" t="s">
        <v>3</v>
      </c>
      <c r="AN31" s="68" t="str">
        <f t="shared" ref="AN31" si="222">IF(AND((AN30&gt;0),(AN29&gt;0)),(AN30/AN29),"")</f>
        <v/>
      </c>
      <c r="AO31" s="4" t="s">
        <v>3</v>
      </c>
      <c r="AP31" s="68" t="str">
        <f t="shared" ref="AP31" si="223">IF(AND((AP30&gt;0),(AP29&gt;0)),(AP30/AP29),"")</f>
        <v/>
      </c>
      <c r="AQ31" s="4" t="s">
        <v>3</v>
      </c>
      <c r="AR31" s="68">
        <f t="shared" ref="AR31" si="224">IF(AND((AR30&gt;0),(AR29&gt;0)),(AR30/AR29),"")</f>
        <v>0.22047244094488189</v>
      </c>
      <c r="AS31" s="4" t="s">
        <v>3</v>
      </c>
      <c r="AT31" s="68" t="str">
        <f t="shared" ref="AT31" si="225">IF(AND((AT30&gt;0),(AT29&gt;0)),(AT30/AT29),"")</f>
        <v/>
      </c>
      <c r="AU31" s="4" t="s">
        <v>3</v>
      </c>
      <c r="AV31" s="68" t="str">
        <f t="shared" ref="AV31" si="226">IF(AND((AV30&gt;0),(AV29&gt;0)),(AV30/AV29),"")</f>
        <v/>
      </c>
      <c r="AW31" s="4" t="s">
        <v>3</v>
      </c>
      <c r="AX31" s="68">
        <f t="shared" ref="AX31" si="227">IF(AND((AX30&gt;0),(AX29&gt;0)),(AX30/AX29),"")</f>
        <v>0.20175438596491227</v>
      </c>
      <c r="AY31" s="4" t="s">
        <v>3</v>
      </c>
      <c r="AZ31" s="68" t="str">
        <f t="shared" ref="AZ31" si="228">IF(AND((AZ30&gt;0),(AZ29&gt;0)),(AZ30/AZ29),"")</f>
        <v/>
      </c>
      <c r="BA31" s="4" t="s">
        <v>3</v>
      </c>
      <c r="BB31" s="68" t="str">
        <f>IF(AND((BB30&gt;0),(BB29&gt;0)),(BB30/BB29),"")</f>
        <v/>
      </c>
      <c r="BC31" s="4" t="s">
        <v>3</v>
      </c>
      <c r="BD31" s="68">
        <f t="shared" ref="BD31" si="229">IF(AND((BD30&gt;0),(BD29&gt;0)),(BD30/BD29),"")</f>
        <v>0.17460317460317462</v>
      </c>
      <c r="BE31" s="4" t="s">
        <v>3</v>
      </c>
      <c r="BF31" s="68" t="str">
        <f t="shared" ref="BF31" si="230">IF(AND((BF30&gt;0),(BF29&gt;0)),(BF30/BF29),"")</f>
        <v/>
      </c>
      <c r="BG31" s="4" t="s">
        <v>3</v>
      </c>
      <c r="BH31" s="68">
        <f t="shared" ref="BH31" si="231">IF(AND((BH30&gt;0),(BH29&gt;0)),(BH30/BH29),"")</f>
        <v>0.21100917431192659</v>
      </c>
      <c r="BI31" s="4" t="s">
        <v>3</v>
      </c>
      <c r="BK31" s="58" t="s">
        <v>24</v>
      </c>
      <c r="BL31" s="44">
        <f t="shared" si="16"/>
        <v>9</v>
      </c>
      <c r="BM31" s="45">
        <f t="shared" si="17"/>
        <v>0.17460317460317462</v>
      </c>
      <c r="BN31" s="46" t="str">
        <f t="shared" si="18"/>
        <v>–</v>
      </c>
      <c r="BO31" s="47">
        <f t="shared" si="19"/>
        <v>0.26126126126126126</v>
      </c>
      <c r="BP31" s="48" t="str">
        <f t="shared" si="20"/>
        <v/>
      </c>
      <c r="BQ31" s="49" t="s">
        <v>3</v>
      </c>
      <c r="BR31" s="50" t="str">
        <f t="shared" si="21"/>
        <v/>
      </c>
      <c r="BS31" s="51">
        <f t="shared" si="22"/>
        <v>0.21643783846028672</v>
      </c>
      <c r="BT31" s="52" t="s">
        <v>3</v>
      </c>
      <c r="BU31" s="53">
        <f t="shared" si="23"/>
        <v>2.9329554682622223E-2</v>
      </c>
      <c r="BV31" s="54" t="s">
        <v>3</v>
      </c>
      <c r="BW31" s="46">
        <f t="shared" si="24"/>
        <v>0.19685039370078741</v>
      </c>
      <c r="BX31" s="49" t="s">
        <v>3</v>
      </c>
    </row>
    <row r="32" spans="1:76" s="80" customFormat="1" ht="12.75" customHeight="1" x14ac:dyDescent="0.2">
      <c r="A32" s="75"/>
      <c r="B32" s="76"/>
      <c r="C32" s="77"/>
      <c r="D32" s="78"/>
      <c r="E32" s="79"/>
      <c r="F32" s="78"/>
      <c r="G32" s="79"/>
      <c r="H32" s="78"/>
      <c r="I32" s="79"/>
      <c r="J32" s="78"/>
      <c r="K32" s="79"/>
      <c r="L32" s="78"/>
      <c r="M32" s="79"/>
      <c r="N32" s="78"/>
      <c r="O32" s="79"/>
      <c r="P32" s="78"/>
      <c r="Q32" s="79"/>
      <c r="R32" s="78"/>
      <c r="S32" s="79"/>
      <c r="T32" s="78"/>
      <c r="U32" s="79"/>
      <c r="V32" s="78"/>
      <c r="W32" s="79"/>
      <c r="X32" s="78"/>
      <c r="Y32" s="79"/>
      <c r="Z32" s="78"/>
      <c r="AA32" s="79"/>
      <c r="AB32" s="78"/>
      <c r="AC32" s="79"/>
      <c r="AD32" s="78"/>
      <c r="AE32" s="79"/>
      <c r="AF32" s="78"/>
      <c r="AG32" s="79"/>
      <c r="AH32" s="78"/>
      <c r="AI32" s="79"/>
      <c r="AJ32" s="78"/>
      <c r="AK32" s="79"/>
      <c r="AL32" s="78"/>
      <c r="AM32" s="79"/>
      <c r="AN32" s="78"/>
      <c r="AO32" s="79"/>
      <c r="AP32" s="78"/>
      <c r="AQ32" s="79"/>
      <c r="AR32" s="78"/>
      <c r="AS32" s="79"/>
      <c r="AT32" s="78"/>
      <c r="AU32" s="79"/>
      <c r="AV32" s="78"/>
      <c r="AW32" s="79"/>
      <c r="AX32" s="78"/>
      <c r="AY32" s="79"/>
      <c r="AZ32" s="78"/>
      <c r="BA32" s="79"/>
      <c r="BB32" s="78"/>
      <c r="BC32" s="79"/>
      <c r="BD32" s="78"/>
      <c r="BE32" s="79"/>
      <c r="BF32" s="78"/>
      <c r="BG32" s="79"/>
      <c r="BH32" s="78"/>
      <c r="BI32" s="79"/>
      <c r="BK32" s="81"/>
      <c r="BL32" s="82"/>
      <c r="BM32" s="83"/>
      <c r="BN32" s="74"/>
      <c r="BO32" s="84"/>
      <c r="BP32" s="85"/>
      <c r="BQ32" s="86"/>
      <c r="BR32" s="87"/>
      <c r="BS32" s="88"/>
      <c r="BT32" s="86"/>
      <c r="BU32" s="88"/>
      <c r="BV32" s="86"/>
    </row>
    <row r="35" spans="5:6" x14ac:dyDescent="0.2">
      <c r="E35" s="12"/>
      <c r="F35" s="108"/>
    </row>
    <row r="36" spans="5:6" x14ac:dyDescent="0.2">
      <c r="E36" s="109"/>
      <c r="F36" s="110"/>
    </row>
    <row r="37" spans="5:6" x14ac:dyDescent="0.2">
      <c r="E37" s="109"/>
      <c r="F37" s="110"/>
    </row>
    <row r="38" spans="5:6" x14ac:dyDescent="0.2">
      <c r="E38" s="109"/>
      <c r="F38" s="110"/>
    </row>
    <row r="39" spans="5:6" x14ac:dyDescent="0.2">
      <c r="E39" s="109"/>
      <c r="F39" s="110"/>
    </row>
    <row r="40" spans="5:6" x14ac:dyDescent="0.2">
      <c r="E40" s="109"/>
      <c r="F40" s="110"/>
    </row>
    <row r="41" spans="5:6" x14ac:dyDescent="0.2">
      <c r="E41" s="109"/>
      <c r="F41" s="110"/>
    </row>
    <row r="42" spans="5:6" x14ac:dyDescent="0.2">
      <c r="E42" s="109"/>
      <c r="F42" s="110"/>
    </row>
    <row r="43" spans="5:6" x14ac:dyDescent="0.2">
      <c r="E43" s="111"/>
      <c r="F43" s="110"/>
    </row>
    <row r="44" spans="5:6" x14ac:dyDescent="0.2">
      <c r="E44" s="111"/>
      <c r="F44" s="110"/>
    </row>
    <row r="45" spans="5:6" x14ac:dyDescent="0.2">
      <c r="E45" s="109"/>
      <c r="F45" s="110"/>
    </row>
    <row r="46" spans="5:6" x14ac:dyDescent="0.2">
      <c r="E46" s="109"/>
      <c r="F46" s="110"/>
    </row>
    <row r="47" spans="5:6" x14ac:dyDescent="0.2">
      <c r="E47" s="109"/>
      <c r="F47" s="110"/>
    </row>
    <row r="48" spans="5:6" x14ac:dyDescent="0.2">
      <c r="E48" s="109"/>
      <c r="F48" s="110"/>
    </row>
    <row r="49" spans="5:6" x14ac:dyDescent="0.2">
      <c r="E49" s="109"/>
      <c r="F49" s="110"/>
    </row>
    <row r="50" spans="5:6" x14ac:dyDescent="0.2">
      <c r="E50" s="109"/>
      <c r="F50" s="110"/>
    </row>
    <row r="51" spans="5:6" x14ac:dyDescent="0.2">
      <c r="E51" s="111"/>
      <c r="F51" s="110"/>
    </row>
    <row r="52" spans="5:6" x14ac:dyDescent="0.2">
      <c r="E52" s="109"/>
      <c r="F52" s="110"/>
    </row>
    <row r="53" spans="5:6" x14ac:dyDescent="0.2">
      <c r="E53" s="109"/>
      <c r="F53" s="110"/>
    </row>
    <row r="54" spans="5:6" x14ac:dyDescent="0.2">
      <c r="E54" s="109"/>
      <c r="F54" s="110"/>
    </row>
    <row r="55" spans="5:6" x14ac:dyDescent="0.2">
      <c r="E55" s="111"/>
      <c r="F55" s="110"/>
    </row>
    <row r="56" spans="5:6" x14ac:dyDescent="0.2">
      <c r="E56" s="109"/>
      <c r="F56" s="110"/>
    </row>
    <row r="57" spans="5:6" x14ac:dyDescent="0.2">
      <c r="E57" s="109"/>
      <c r="F57" s="110"/>
    </row>
    <row r="58" spans="5:6" x14ac:dyDescent="0.2">
      <c r="E58" s="109"/>
      <c r="F58" s="110"/>
    </row>
    <row r="59" spans="5:6" x14ac:dyDescent="0.2">
      <c r="E59" s="111"/>
      <c r="F59" s="110"/>
    </row>
    <row r="60" spans="5:6" x14ac:dyDescent="0.2">
      <c r="E60" s="109"/>
      <c r="F60" s="110"/>
    </row>
    <row r="61" spans="5:6" x14ac:dyDescent="0.2">
      <c r="E61" s="109"/>
      <c r="F61" s="110"/>
    </row>
    <row r="62" spans="5:6" x14ac:dyDescent="0.2">
      <c r="E62" s="109"/>
      <c r="F62" s="110"/>
    </row>
    <row r="63" spans="5:6" x14ac:dyDescent="0.2">
      <c r="E63" s="111"/>
      <c r="F63" s="110"/>
    </row>
  </sheetData>
  <sheetProtection formatCells="0" formatColumns="0" formatRows="0" insertColumns="0" insertRows="0" deleteColumns="0" deleteRows="0"/>
  <mergeCells count="38"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J1:AK1"/>
    <mergeCell ref="AL1:AM1"/>
    <mergeCell ref="AN1:AO1"/>
    <mergeCell ref="AP1:AQ1"/>
    <mergeCell ref="AR1:AS1"/>
    <mergeCell ref="Z1:AA1"/>
    <mergeCell ref="AB1:AC1"/>
    <mergeCell ref="AD1:AE1"/>
    <mergeCell ref="AF1:AG1"/>
    <mergeCell ref="AH1:AI1"/>
    <mergeCell ref="BH1:BI1"/>
    <mergeCell ref="BK1:BK2"/>
    <mergeCell ref="BL1:BL2"/>
    <mergeCell ref="BM1:BR1"/>
    <mergeCell ref="AV1:AW1"/>
    <mergeCell ref="AX1:AY1"/>
    <mergeCell ref="AZ1:BA1"/>
    <mergeCell ref="BB1:BC1"/>
    <mergeCell ref="BD1:BE1"/>
    <mergeCell ref="BF1:BG1"/>
    <mergeCell ref="BW1:BX1"/>
    <mergeCell ref="BS1:BT1"/>
    <mergeCell ref="BU1:BV1"/>
    <mergeCell ref="BM2:BO2"/>
    <mergeCell ref="BP2:BR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BV3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2.75" customHeight="1" x14ac:dyDescent="0.2">
      <c r="A1" s="5" t="s">
        <v>8</v>
      </c>
      <c r="B1" s="114">
        <v>1</v>
      </c>
      <c r="C1" s="114"/>
      <c r="D1" s="114">
        <v>2</v>
      </c>
      <c r="E1" s="114"/>
      <c r="F1" s="114">
        <v>3</v>
      </c>
      <c r="G1" s="114"/>
      <c r="H1" s="114">
        <v>4</v>
      </c>
      <c r="I1" s="114"/>
      <c r="J1" s="114">
        <v>5</v>
      </c>
      <c r="K1" s="114"/>
      <c r="L1" s="114">
        <v>6</v>
      </c>
      <c r="M1" s="114"/>
      <c r="N1" s="114">
        <v>7</v>
      </c>
      <c r="O1" s="114"/>
      <c r="P1" s="114">
        <v>8</v>
      </c>
      <c r="Q1" s="114"/>
      <c r="R1" s="114">
        <v>9</v>
      </c>
      <c r="S1" s="114"/>
      <c r="T1" s="114">
        <v>10</v>
      </c>
      <c r="U1" s="114"/>
      <c r="V1" s="114">
        <v>11</v>
      </c>
      <c r="W1" s="114"/>
      <c r="X1" s="113">
        <v>12</v>
      </c>
      <c r="Y1" s="113"/>
      <c r="Z1" s="113">
        <v>13</v>
      </c>
      <c r="AA1" s="113"/>
      <c r="AB1" s="113">
        <v>14</v>
      </c>
      <c r="AC1" s="113"/>
      <c r="AD1" s="113">
        <v>15</v>
      </c>
      <c r="AE1" s="113"/>
      <c r="AF1" s="113">
        <v>16</v>
      </c>
      <c r="AG1" s="113"/>
      <c r="AH1" s="113">
        <v>17</v>
      </c>
      <c r="AI1" s="113"/>
      <c r="AJ1" s="113">
        <v>18</v>
      </c>
      <c r="AK1" s="113"/>
      <c r="AL1" s="113">
        <v>19</v>
      </c>
      <c r="AM1" s="113"/>
      <c r="AN1" s="113">
        <v>20</v>
      </c>
      <c r="AO1" s="113"/>
      <c r="AP1" s="113">
        <v>21</v>
      </c>
      <c r="AQ1" s="113"/>
      <c r="AR1" s="113">
        <v>22</v>
      </c>
      <c r="AS1" s="113"/>
      <c r="AT1" s="113">
        <v>23</v>
      </c>
      <c r="AU1" s="113"/>
      <c r="AV1" s="113">
        <v>24</v>
      </c>
      <c r="AW1" s="113"/>
      <c r="AX1" s="113">
        <v>25</v>
      </c>
      <c r="AY1" s="113"/>
      <c r="AZ1" s="113">
        <v>26</v>
      </c>
      <c r="BA1" s="113"/>
      <c r="BB1" s="113">
        <v>27</v>
      </c>
      <c r="BC1" s="113"/>
      <c r="BD1" s="113">
        <v>28</v>
      </c>
      <c r="BE1" s="113"/>
      <c r="BF1" s="113">
        <v>29</v>
      </c>
      <c r="BG1" s="113"/>
      <c r="BH1" s="113">
        <v>30</v>
      </c>
      <c r="BI1" s="113"/>
      <c r="BK1" s="115" t="s">
        <v>6</v>
      </c>
      <c r="BL1" s="117" t="s">
        <v>2</v>
      </c>
      <c r="BM1" s="119" t="s">
        <v>7</v>
      </c>
      <c r="BN1" s="119"/>
      <c r="BO1" s="119"/>
      <c r="BP1" s="119"/>
      <c r="BQ1" s="119"/>
      <c r="BR1" s="120"/>
      <c r="BS1" s="119" t="s">
        <v>0</v>
      </c>
      <c r="BT1" s="120"/>
      <c r="BU1" s="119" t="s">
        <v>1</v>
      </c>
      <c r="BV1" s="121"/>
    </row>
    <row r="2" spans="1:74" ht="12.75" customHeight="1" x14ac:dyDescent="0.2">
      <c r="A2" s="7" t="s">
        <v>6</v>
      </c>
      <c r="B2" s="8" t="s">
        <v>9</v>
      </c>
      <c r="C2" s="9" t="s">
        <v>28</v>
      </c>
      <c r="D2" s="8" t="s">
        <v>9</v>
      </c>
      <c r="E2" s="9" t="s">
        <v>28</v>
      </c>
      <c r="F2" s="8" t="s">
        <v>9</v>
      </c>
      <c r="G2" s="9" t="s">
        <v>28</v>
      </c>
      <c r="H2" s="8" t="s">
        <v>9</v>
      </c>
      <c r="I2" s="9" t="s">
        <v>28</v>
      </c>
      <c r="J2" s="8" t="s">
        <v>9</v>
      </c>
      <c r="K2" s="9" t="s">
        <v>28</v>
      </c>
      <c r="L2" s="8" t="s">
        <v>9</v>
      </c>
      <c r="M2" s="9" t="s">
        <v>28</v>
      </c>
      <c r="N2" s="8" t="s">
        <v>9</v>
      </c>
      <c r="O2" s="9" t="s">
        <v>28</v>
      </c>
      <c r="P2" s="8" t="s">
        <v>9</v>
      </c>
      <c r="Q2" s="9" t="s">
        <v>28</v>
      </c>
      <c r="R2" s="8" t="s">
        <v>9</v>
      </c>
      <c r="S2" s="9" t="s">
        <v>28</v>
      </c>
      <c r="T2" s="8" t="s">
        <v>9</v>
      </c>
      <c r="U2" s="9" t="s">
        <v>28</v>
      </c>
      <c r="V2" s="8" t="s">
        <v>9</v>
      </c>
      <c r="W2" s="9" t="s">
        <v>28</v>
      </c>
      <c r="X2" s="8" t="s">
        <v>9</v>
      </c>
      <c r="Y2" s="9" t="s">
        <v>28</v>
      </c>
      <c r="Z2" s="8" t="s">
        <v>9</v>
      </c>
      <c r="AA2" s="9" t="s">
        <v>28</v>
      </c>
      <c r="AB2" s="8" t="s">
        <v>9</v>
      </c>
      <c r="AC2" s="9" t="s">
        <v>28</v>
      </c>
      <c r="AD2" s="8" t="s">
        <v>9</v>
      </c>
      <c r="AE2" s="9" t="s">
        <v>28</v>
      </c>
      <c r="AF2" s="8" t="s">
        <v>9</v>
      </c>
      <c r="AG2" s="9" t="s">
        <v>28</v>
      </c>
      <c r="AH2" s="8" t="s">
        <v>9</v>
      </c>
      <c r="AI2" s="9" t="s">
        <v>28</v>
      </c>
      <c r="AJ2" s="8" t="s">
        <v>9</v>
      </c>
      <c r="AK2" s="9" t="s">
        <v>28</v>
      </c>
      <c r="AL2" s="8" t="s">
        <v>9</v>
      </c>
      <c r="AM2" s="9" t="s">
        <v>28</v>
      </c>
      <c r="AN2" s="8" t="s">
        <v>9</v>
      </c>
      <c r="AO2" s="9" t="s">
        <v>28</v>
      </c>
      <c r="AP2" s="8" t="s">
        <v>9</v>
      </c>
      <c r="AQ2" s="9" t="s">
        <v>28</v>
      </c>
      <c r="AR2" s="8" t="s">
        <v>9</v>
      </c>
      <c r="AS2" s="9" t="s">
        <v>28</v>
      </c>
      <c r="AT2" s="8" t="s">
        <v>9</v>
      </c>
      <c r="AU2" s="9" t="s">
        <v>28</v>
      </c>
      <c r="AV2" s="8" t="s">
        <v>9</v>
      </c>
      <c r="AW2" s="9" t="s">
        <v>28</v>
      </c>
      <c r="AX2" s="8" t="s">
        <v>9</v>
      </c>
      <c r="AY2" s="9" t="s">
        <v>28</v>
      </c>
      <c r="AZ2" s="8" t="s">
        <v>9</v>
      </c>
      <c r="BA2" s="9" t="s">
        <v>28</v>
      </c>
      <c r="BB2" s="8" t="s">
        <v>9</v>
      </c>
      <c r="BC2" s="9" t="s">
        <v>28</v>
      </c>
      <c r="BD2" s="8" t="s">
        <v>9</v>
      </c>
      <c r="BE2" s="9" t="s">
        <v>28</v>
      </c>
      <c r="BF2" s="8" t="s">
        <v>9</v>
      </c>
      <c r="BG2" s="9" t="s">
        <v>28</v>
      </c>
      <c r="BH2" s="8" t="s">
        <v>9</v>
      </c>
      <c r="BI2" s="9" t="s">
        <v>28</v>
      </c>
      <c r="BK2" s="116"/>
      <c r="BL2" s="118"/>
      <c r="BM2" s="122" t="s">
        <v>9</v>
      </c>
      <c r="BN2" s="122"/>
      <c r="BO2" s="122"/>
      <c r="BP2" s="123" t="s">
        <v>28</v>
      </c>
      <c r="BQ2" s="123"/>
      <c r="BR2" s="124"/>
      <c r="BS2" s="92" t="s">
        <v>9</v>
      </c>
      <c r="BT2" s="93" t="s">
        <v>28</v>
      </c>
      <c r="BU2" s="92" t="s">
        <v>9</v>
      </c>
      <c r="BV2" s="61" t="s">
        <v>28</v>
      </c>
    </row>
    <row r="3" spans="1:74" ht="12.75" customHeight="1" x14ac:dyDescent="0.2">
      <c r="A3" s="10" t="s">
        <v>4</v>
      </c>
      <c r="B3" s="11">
        <v>124</v>
      </c>
      <c r="C3" s="1">
        <f>IF(AND((B3&gt;0),(B$4&gt;0)),(B3/B$4*100),"")</f>
        <v>984.12698412698421</v>
      </c>
      <c r="D3" s="11"/>
      <c r="E3" s="1" t="str">
        <f>IF(AND((D3&gt;0),(D$4&gt;0)),(D3/D$4*100),"")</f>
        <v/>
      </c>
      <c r="F3" s="11"/>
      <c r="G3" s="1" t="str">
        <f>IF(AND((F3&gt;0),(F$4&gt;0)),(F3/F$4*100),"")</f>
        <v/>
      </c>
      <c r="H3" s="11"/>
      <c r="I3" s="1" t="str">
        <f>IF(AND((H3&gt;0),(H$4&gt;0)),(H3/H$4*100),"")</f>
        <v/>
      </c>
      <c r="J3" s="11"/>
      <c r="K3" s="1" t="str">
        <f>IF(AND((J3&gt;0),(J$4&gt;0)),(J3/J$4*100),"")</f>
        <v/>
      </c>
      <c r="L3" s="11"/>
      <c r="M3" s="1" t="str">
        <f>IF(AND((L3&gt;0),(L$4&gt;0)),(L3/L$4*100),"")</f>
        <v/>
      </c>
      <c r="N3" s="11"/>
      <c r="O3" s="1" t="str">
        <f>IF(AND((N3&gt;0),(N$4&gt;0)),(N3/N$4*100),"")</f>
        <v/>
      </c>
      <c r="P3" s="11"/>
      <c r="Q3" s="1" t="str">
        <f>IF(AND((P3&gt;0),(P$4&gt;0)),(P3/P$4*100),"")</f>
        <v/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124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124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984.12698412698421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984.12698412698421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124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984.12698412698421</v>
      </c>
      <c r="BU3" s="22" t="str">
        <f>IF(COUNT(B3,D3,F3,H3,J3,L3,N3,P3,R3,T3,V3,X3,Z3,AB3,AD3,AF3,AH3,AJ3,AL3,AN3,AP3,AR3,AT3,AV3,AX3,AZ3,BB3,BD3,BF3,BH3)&gt;1,STDEV(B3,D3,F3,H3,J3,L3,N3,P3,R3,T3,V3,X3,Z3,AB3,AD3,AF3,AH3,AJ3,AL3,AN3,AP3,AR3,AT3,AV3,AX3,AZ3,BB3,BD3,BF3,BH3),"?")</f>
        <v>?</v>
      </c>
      <c r="BV3" s="29" t="str">
        <f>IF(COUNT(C3,E3,G3,I3,K3,M3,O3,Q3,S3,U3,W3,Y3,AA3,AC3,AE3,AG3,AI3,AK3,AM3,AO3,AQ3,AS3,AU3,AW3,AY3,BA3,BC3,BE3,BG3,BI3)&gt;1,STDEV(C3,E3,G3,I3,K3,M3,O3,Q3,S3,U3,W3,Y3,AA3,AC3,AE3,AG3,AI3,AK3,AM3,AO3,AQ3,AS3,AU3,AW3,AY3,BA3,BC3,BE3,BG3,BI3),"?")</f>
        <v>?</v>
      </c>
    </row>
    <row r="4" spans="1:74" ht="12.75" customHeight="1" x14ac:dyDescent="0.2">
      <c r="A4" s="13" t="s">
        <v>21</v>
      </c>
      <c r="B4" s="14">
        <v>12.6</v>
      </c>
      <c r="C4" s="2" t="s">
        <v>3</v>
      </c>
      <c r="D4" s="14"/>
      <c r="E4" s="2" t="s">
        <v>3</v>
      </c>
      <c r="F4" s="14"/>
      <c r="G4" s="2" t="s">
        <v>3</v>
      </c>
      <c r="H4" s="14"/>
      <c r="I4" s="2" t="s">
        <v>3</v>
      </c>
      <c r="J4" s="14"/>
      <c r="K4" s="2" t="s">
        <v>3</v>
      </c>
      <c r="L4" s="14"/>
      <c r="M4" s="2" t="s">
        <v>3</v>
      </c>
      <c r="N4" s="14"/>
      <c r="O4" s="2" t="s">
        <v>3</v>
      </c>
      <c r="P4" s="14"/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21</v>
      </c>
      <c r="BL4" s="30">
        <f t="shared" ref="BL4:BL31" si="16">COUNT(B4,D4,F4,H4,J4,L4,N4,P4,R4,T4,V4,X4,Z4,AB4,AD4,AF4,AH4,AJ4,AL4,AN4,AP4,AR4,AT4,AV4,AX4,AZ4,BB4,BD4,BF4,BH4)</f>
        <v>1</v>
      </c>
      <c r="BM4" s="31">
        <f t="shared" ref="BM4:BM31" si="17">IF(SUM(B4,D4,F4,H4,J4,L4,N4,P4,R4,T4,V4,X4,Z4,AB4,AD4,AF4,AH4,AJ4,AL4,AN4,AP4,AR4,AT4,AV4,AX4,AZ4,BB4,BD4,BF4,BH4)&gt;0,MIN(B4,D4,F4,H4,J4,L4,N4,P4,R4,T4,V4,X4,Z4,AB4,AD4,AF4,AH4,AJ4,AL4,AN4,AP4,AR4,AT4,AV4,AX4,AZ4,BB4,BD4,BF4,BH4),"")</f>
        <v>12.6</v>
      </c>
      <c r="BN4" s="32" t="str">
        <f t="shared" ref="BN4:BN31" si="18">IF(COUNT(BM4)&gt;0,"–","?")</f>
        <v>–</v>
      </c>
      <c r="BO4" s="33">
        <f t="shared" ref="BO4:BO31" si="19">IF(SUM(B4,D4,F4,H4,J4,L4,N4,P4,R4,T4,V4,X4,Z4,AB4,AD4)&gt;0,MAX(B4,D4,F4,H4,J4,L4,N4,P4,R4,T4,V4,X4,Z4,AB4,AD4),"")</f>
        <v>12.6</v>
      </c>
      <c r="BP4" s="34" t="str">
        <f t="shared" ref="BP4:BP31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1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1" si="22">IF(SUM(B4,D4,F4,H4,J4,L4,N4,P4,R4,T4,V4,X4,Z4,AB4,AD4,AF4,AH4,AJ4,AL4,AN4,AP4,AR4,AT4,AV4,AX4,AZ4,BB4,BD4,BF4,BH4)&gt;0,AVERAGE(B4,D4,F4,H4,J4,L4,N4,P4,R4,T4,V4,X4,Z4,AB4,AD4,AF4,AH4,AJ4,AL4,AN4,AP4,AR4,AT4,AV4,AX4,AZ4,BB4,BD4,BF4,BH4),"?")</f>
        <v>12.6</v>
      </c>
      <c r="BT4" s="38" t="s">
        <v>3</v>
      </c>
      <c r="BU4" s="32" t="str">
        <f t="shared" ref="BU4:BV31" si="23">IF(COUNT(B4,D4,F4,H4,J4,L4,N4,P4,R4,T4,V4,X4,Z4,AB4,AD4,AF4,AH4,AJ4,AL4,AN4,AP4,AR4,AT4,AV4,AX4,AZ4,BB4,BD4,BF4,BH4)&gt;1,STDEV(B4,D4,F4,H4,J4,L4,N4,P4,R4,T4,V4,X4,Z4,AB4,AD4,AF4,AH4,AJ4,AL4,AN4,AP4,AR4,AT4,AV4,AX4,AZ4,BB4,BD4,BF4,BH4),"?")</f>
        <v>?</v>
      </c>
      <c r="BV4" s="39" t="s">
        <v>3</v>
      </c>
    </row>
    <row r="5" spans="1:74" ht="12.75" customHeight="1" x14ac:dyDescent="0.2">
      <c r="A5" s="16" t="s">
        <v>14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14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2.75" customHeight="1" x14ac:dyDescent="0.2">
      <c r="A6" s="10" t="s">
        <v>15</v>
      </c>
      <c r="B6" s="18">
        <v>4.9000000000000004</v>
      </c>
      <c r="C6" s="4">
        <f>IF(AND((B6&gt;0),(B$4&gt;0)),(B6/B$4*100),"")</f>
        <v>38.888888888888893</v>
      </c>
      <c r="D6" s="18"/>
      <c r="E6" s="4" t="str">
        <f>IF(AND((D6&gt;0),(D$4&gt;0)),(D6/D$4*100),"")</f>
        <v/>
      </c>
      <c r="F6" s="18"/>
      <c r="G6" s="4" t="str">
        <f>IF(AND((F6&gt;0),(F$4&gt;0)),(F6/F$4*100),"")</f>
        <v/>
      </c>
      <c r="H6" s="18"/>
      <c r="I6" s="4" t="str">
        <f>IF(AND((H6&gt;0),(H$4&gt;0)),(H6/H$4*100),"")</f>
        <v/>
      </c>
      <c r="J6" s="18"/>
      <c r="K6" s="4" t="str">
        <f>IF(AND((J6&gt;0),(J$4&gt;0)),(J6/J$4*100),"")</f>
        <v/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15</v>
      </c>
      <c r="BL6" s="30">
        <f t="shared" si="16"/>
        <v>1</v>
      </c>
      <c r="BM6" s="31">
        <f t="shared" si="17"/>
        <v>4.9000000000000004</v>
      </c>
      <c r="BN6" s="32" t="str">
        <f t="shared" si="18"/>
        <v>–</v>
      </c>
      <c r="BO6" s="33">
        <f t="shared" si="19"/>
        <v>4.9000000000000004</v>
      </c>
      <c r="BP6" s="34">
        <f t="shared" si="20"/>
        <v>38.888888888888893</v>
      </c>
      <c r="BQ6" s="35" t="str">
        <f t="shared" ref="BQ6:BQ30" si="40">IF(COUNT(BP6)&gt;0,"–","?")</f>
        <v>–</v>
      </c>
      <c r="BR6" s="36">
        <f t="shared" si="21"/>
        <v>38.888888888888893</v>
      </c>
      <c r="BS6" s="37">
        <f t="shared" si="22"/>
        <v>4.9000000000000004</v>
      </c>
      <c r="BT6" s="38">
        <f t="shared" si="22"/>
        <v>38.888888888888893</v>
      </c>
      <c r="BU6" s="32" t="str">
        <f t="shared" si="23"/>
        <v>?</v>
      </c>
      <c r="BV6" s="39" t="str">
        <f t="shared" si="23"/>
        <v>?</v>
      </c>
    </row>
    <row r="7" spans="1:74" ht="12.75" customHeight="1" x14ac:dyDescent="0.2">
      <c r="A7" s="10" t="s">
        <v>16</v>
      </c>
      <c r="B7" s="19">
        <v>3.9</v>
      </c>
      <c r="C7" s="4">
        <f>IF(AND((B7&gt;0),(B$4&gt;0)),(B7/B$4*100),"")</f>
        <v>30.952380952380953</v>
      </c>
      <c r="D7" s="19"/>
      <c r="E7" s="4" t="str">
        <f>IF(AND((D7&gt;0),(D$4&gt;0)),(D7/D$4*100),"")</f>
        <v/>
      </c>
      <c r="F7" s="19"/>
      <c r="G7" s="4" t="str">
        <f>IF(AND((F7&gt;0),(F$4&gt;0)),(F7/F$4*100),"")</f>
        <v/>
      </c>
      <c r="H7" s="19"/>
      <c r="I7" s="4" t="str">
        <f>IF(AND((H7&gt;0),(H$4&gt;0)),(H7/H$4*100),"")</f>
        <v/>
      </c>
      <c r="J7" s="19"/>
      <c r="K7" s="4" t="str">
        <f>IF(AND((J7&gt;0),(J$4&gt;0)),(J7/J$4*100),"")</f>
        <v/>
      </c>
      <c r="L7" s="19"/>
      <c r="M7" s="4" t="str">
        <f>IF(AND((L7&gt;0),(L$4&gt;0)),(L7/L$4*100),"")</f>
        <v/>
      </c>
      <c r="N7" s="19"/>
      <c r="O7" s="4" t="str">
        <f>IF(AND((N7&gt;0),(N$4&gt;0)),(N7/N$4*100),"")</f>
        <v/>
      </c>
      <c r="P7" s="19"/>
      <c r="Q7" s="4" t="str">
        <f>IF(AND((P7&gt;0),(P$4&gt;0)),(P7/P$4*100),"")</f>
        <v/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16</v>
      </c>
      <c r="BL7" s="30">
        <f t="shared" si="16"/>
        <v>1</v>
      </c>
      <c r="BM7" s="31">
        <f t="shared" si="17"/>
        <v>3.9</v>
      </c>
      <c r="BN7" s="32" t="str">
        <f t="shared" si="18"/>
        <v>–</v>
      </c>
      <c r="BO7" s="33">
        <f t="shared" si="19"/>
        <v>3.9</v>
      </c>
      <c r="BP7" s="34">
        <f t="shared" si="20"/>
        <v>30.952380952380953</v>
      </c>
      <c r="BQ7" s="35" t="str">
        <f t="shared" si="40"/>
        <v>–</v>
      </c>
      <c r="BR7" s="36">
        <f t="shared" si="21"/>
        <v>30.952380952380953</v>
      </c>
      <c r="BS7" s="37">
        <f t="shared" si="22"/>
        <v>3.9</v>
      </c>
      <c r="BT7" s="38">
        <f t="shared" si="22"/>
        <v>30.952380952380953</v>
      </c>
      <c r="BU7" s="32" t="str">
        <f t="shared" si="23"/>
        <v>?</v>
      </c>
      <c r="BV7" s="39" t="str">
        <f t="shared" si="23"/>
        <v>?</v>
      </c>
    </row>
    <row r="8" spans="1:74" ht="12.75" customHeight="1" x14ac:dyDescent="0.2">
      <c r="A8" s="10" t="s">
        <v>17</v>
      </c>
      <c r="B8" s="19">
        <v>5.8</v>
      </c>
      <c r="C8" s="4">
        <f>IF(AND((B8&gt;0),(B$4&gt;0)),(B8/B$4*100),"")</f>
        <v>46.031746031746032</v>
      </c>
      <c r="D8" s="19"/>
      <c r="E8" s="4" t="str">
        <f>IF(AND((D8&gt;0),(D$4&gt;0)),(D8/D$4*100),"")</f>
        <v/>
      </c>
      <c r="F8" s="19"/>
      <c r="G8" s="4" t="str">
        <f>IF(AND((F8&gt;0),(F$4&gt;0)),(F8/F$4*100),"")</f>
        <v/>
      </c>
      <c r="H8" s="19"/>
      <c r="I8" s="4" t="str">
        <f>IF(AND((H8&gt;0),(H$4&gt;0)),(H8/H$4*100),"")</f>
        <v/>
      </c>
      <c r="J8" s="19"/>
      <c r="K8" s="4" t="str">
        <f>IF(AND((J8&gt;0),(J$4&gt;0)),(J8/J$4*100),"")</f>
        <v/>
      </c>
      <c r="L8" s="19"/>
      <c r="M8" s="4" t="str">
        <f>IF(AND((L8&gt;0),(L$4&gt;0)),(L8/L$4*100),"")</f>
        <v/>
      </c>
      <c r="N8" s="19"/>
      <c r="O8" s="4" t="str">
        <f>IF(AND((N8&gt;0),(N$4&gt;0)),(N8/N$4*100),"")</f>
        <v/>
      </c>
      <c r="P8" s="19"/>
      <c r="Q8" s="4" t="str">
        <f>IF(AND((P8&gt;0),(P$4&gt;0)),(P8/P$4*100),"")</f>
        <v/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17</v>
      </c>
      <c r="BL8" s="30">
        <f t="shared" si="16"/>
        <v>1</v>
      </c>
      <c r="BM8" s="31">
        <f t="shared" si="17"/>
        <v>5.8</v>
      </c>
      <c r="BN8" s="32" t="str">
        <f t="shared" si="18"/>
        <v>–</v>
      </c>
      <c r="BO8" s="33">
        <f t="shared" si="19"/>
        <v>5.8</v>
      </c>
      <c r="BP8" s="34">
        <f t="shared" si="20"/>
        <v>46.031746031746032</v>
      </c>
      <c r="BQ8" s="35" t="str">
        <f t="shared" si="40"/>
        <v>–</v>
      </c>
      <c r="BR8" s="36">
        <f t="shared" si="21"/>
        <v>46.031746031746032</v>
      </c>
      <c r="BS8" s="37">
        <f t="shared" si="22"/>
        <v>5.8</v>
      </c>
      <c r="BT8" s="38">
        <f t="shared" si="22"/>
        <v>46.031746031746032</v>
      </c>
      <c r="BU8" s="32" t="str">
        <f t="shared" si="23"/>
        <v>?</v>
      </c>
      <c r="BV8" s="39" t="str">
        <f t="shared" si="23"/>
        <v>?</v>
      </c>
    </row>
    <row r="9" spans="1:74" ht="12.75" customHeight="1" x14ac:dyDescent="0.2">
      <c r="A9" s="10" t="s">
        <v>19</v>
      </c>
      <c r="B9" s="19">
        <v>3.9</v>
      </c>
      <c r="C9" s="4">
        <f>IF(AND((B9&gt;0),(B$4&gt;0)),(B9/B$4*100),"")</f>
        <v>30.952380952380953</v>
      </c>
      <c r="D9" s="19"/>
      <c r="E9" s="4" t="str">
        <f>IF(AND((D9&gt;0),(D$4&gt;0)),(D9/D$4*100),"")</f>
        <v/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19</v>
      </c>
      <c r="BL9" s="30">
        <f t="shared" si="16"/>
        <v>1</v>
      </c>
      <c r="BM9" s="31">
        <f t="shared" si="17"/>
        <v>3.9</v>
      </c>
      <c r="BN9" s="32" t="str">
        <f t="shared" si="18"/>
        <v>–</v>
      </c>
      <c r="BO9" s="33">
        <f t="shared" si="19"/>
        <v>3.9</v>
      </c>
      <c r="BP9" s="34">
        <f t="shared" si="20"/>
        <v>30.952380952380953</v>
      </c>
      <c r="BQ9" s="35" t="str">
        <f t="shared" si="40"/>
        <v>–</v>
      </c>
      <c r="BR9" s="36">
        <f t="shared" si="21"/>
        <v>30.952380952380953</v>
      </c>
      <c r="BS9" s="37">
        <f t="shared" si="22"/>
        <v>3.9</v>
      </c>
      <c r="BT9" s="38">
        <f t="shared" si="22"/>
        <v>30.952380952380953</v>
      </c>
      <c r="BU9" s="32" t="str">
        <f t="shared" si="23"/>
        <v>?</v>
      </c>
      <c r="BV9" s="39" t="str">
        <f t="shared" si="23"/>
        <v>?</v>
      </c>
    </row>
    <row r="10" spans="1:74" ht="12.75" customHeight="1" x14ac:dyDescent="0.2">
      <c r="A10" s="10" t="s">
        <v>18</v>
      </c>
      <c r="B10" s="19">
        <v>10.8</v>
      </c>
      <c r="C10" s="4">
        <f>IF(AND((B10&gt;0),(B$4&gt;0)),(B10/B$4*100),"")</f>
        <v>85.714285714285722</v>
      </c>
      <c r="D10" s="19"/>
      <c r="E10" s="4" t="str">
        <f>IF(AND((D10&gt;0),(D$4&gt;0)),(D10/D$4*100),"")</f>
        <v/>
      </c>
      <c r="F10" s="19"/>
      <c r="G10" s="4" t="str">
        <f>IF(AND((F10&gt;0),(F$4&gt;0)),(F10/F$4*100),"")</f>
        <v/>
      </c>
      <c r="H10" s="19"/>
      <c r="I10" s="4" t="str">
        <f>IF(AND((H10&gt;0),(H$4&gt;0)),(H10/H$4*100),"")</f>
        <v/>
      </c>
      <c r="J10" s="19"/>
      <c r="K10" s="4" t="str">
        <f>IF(AND((J10&gt;0),(J$4&gt;0)),(J10/J$4*100),"")</f>
        <v/>
      </c>
      <c r="L10" s="19"/>
      <c r="M10" s="4" t="str">
        <f>IF(AND((L10&gt;0),(L$4&gt;0)),(L10/L$4*100),"")</f>
        <v/>
      </c>
      <c r="N10" s="19"/>
      <c r="O10" s="4" t="str">
        <f>IF(AND((N10&gt;0),(N$4&gt;0)),(N10/N$4*100),"")</f>
        <v/>
      </c>
      <c r="P10" s="19"/>
      <c r="Q10" s="4" t="str">
        <f>IF(AND((P10&gt;0),(P$4&gt;0)),(P10/P$4*100),"")</f>
        <v/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18</v>
      </c>
      <c r="BL10" s="30">
        <f t="shared" si="16"/>
        <v>1</v>
      </c>
      <c r="BM10" s="31">
        <f t="shared" si="17"/>
        <v>10.8</v>
      </c>
      <c r="BN10" s="32" t="str">
        <f t="shared" si="18"/>
        <v>–</v>
      </c>
      <c r="BO10" s="33">
        <f t="shared" si="19"/>
        <v>10.8</v>
      </c>
      <c r="BP10" s="34">
        <f t="shared" si="20"/>
        <v>85.714285714285722</v>
      </c>
      <c r="BQ10" s="35" t="str">
        <f t="shared" si="40"/>
        <v>–</v>
      </c>
      <c r="BR10" s="36">
        <f t="shared" si="21"/>
        <v>85.714285714285722</v>
      </c>
      <c r="BS10" s="37">
        <f t="shared" si="22"/>
        <v>10.8</v>
      </c>
      <c r="BT10" s="38">
        <f t="shared" si="22"/>
        <v>85.714285714285722</v>
      </c>
      <c r="BU10" s="32" t="str">
        <f t="shared" si="23"/>
        <v>?</v>
      </c>
      <c r="BV10" s="39" t="str">
        <f t="shared" si="23"/>
        <v>?</v>
      </c>
    </row>
    <row r="11" spans="1:74" ht="12.75" customHeight="1" x14ac:dyDescent="0.2">
      <c r="A11" s="10" t="s">
        <v>26</v>
      </c>
      <c r="B11" s="68">
        <f>IF(AND((B10&gt;0),(B3&gt;0)),(B10/B3),"")</f>
        <v>8.7096774193548387E-2</v>
      </c>
      <c r="C11" s="4" t="s">
        <v>3</v>
      </c>
      <c r="D11" s="68" t="str">
        <f>IF(AND((D10&gt;0),(D3&gt;0)),(D10/D3),"")</f>
        <v/>
      </c>
      <c r="E11" s="4" t="s">
        <v>3</v>
      </c>
      <c r="F11" s="68" t="str">
        <f>IF(AND((F10&gt;0),(F3&gt;0)),(F10/F3),"")</f>
        <v/>
      </c>
      <c r="G11" s="4" t="s">
        <v>3</v>
      </c>
      <c r="H11" s="68" t="str">
        <f>IF(AND((H10&gt;0),(H3&gt;0)),(H10/H3),"")</f>
        <v/>
      </c>
      <c r="I11" s="4" t="s">
        <v>3</v>
      </c>
      <c r="J11" s="68" t="str">
        <f>IF(AND((J10&gt;0),(J3&gt;0)),(J10/J3),"")</f>
        <v/>
      </c>
      <c r="K11" s="4" t="s">
        <v>3</v>
      </c>
      <c r="L11" s="68" t="str">
        <f>IF(AND((L10&gt;0),(L3&gt;0)),(L10/L3),"")</f>
        <v/>
      </c>
      <c r="M11" s="4" t="s">
        <v>3</v>
      </c>
      <c r="N11" s="68" t="str">
        <f>IF(AND((N10&gt;0),(N3&gt;0)),(N10/N3),"")</f>
        <v/>
      </c>
      <c r="O11" s="4" t="s">
        <v>3</v>
      </c>
      <c r="P11" s="68" t="str">
        <f>IF(AND((P10&gt;0),(P3&gt;0)),(P10/P3),"")</f>
        <v/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26</v>
      </c>
      <c r="BL11" s="30">
        <f t="shared" si="16"/>
        <v>1</v>
      </c>
      <c r="BM11" s="40">
        <f t="shared" si="17"/>
        <v>8.7096774193548387E-2</v>
      </c>
      <c r="BN11" s="22" t="str">
        <f t="shared" si="18"/>
        <v>–</v>
      </c>
      <c r="BO11" s="41">
        <f t="shared" si="19"/>
        <v>8.7096774193548387E-2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8.7096774193548387E-2</v>
      </c>
      <c r="BT11" s="28" t="s">
        <v>3</v>
      </c>
      <c r="BU11" s="43" t="str">
        <f t="shared" si="23"/>
        <v>?</v>
      </c>
      <c r="BV11" s="29" t="s">
        <v>3</v>
      </c>
    </row>
    <row r="12" spans="1:74" ht="12.75" customHeight="1" x14ac:dyDescent="0.2">
      <c r="A12" s="10" t="s">
        <v>27</v>
      </c>
      <c r="B12" s="68">
        <f>IF(AND((B6&gt;0),(B8&gt;0)),(B6/B8),"")</f>
        <v>0.84482758620689669</v>
      </c>
      <c r="C12" s="4" t="s">
        <v>3</v>
      </c>
      <c r="D12" s="68" t="str">
        <f>IF(AND((D6&gt;0),(D8&gt;0)),(D6/D8),"")</f>
        <v/>
      </c>
      <c r="E12" s="4" t="s">
        <v>3</v>
      </c>
      <c r="F12" s="68" t="str">
        <f>IF(AND((F6&gt;0),(F8&gt;0)),(F6/F8),"")</f>
        <v/>
      </c>
      <c r="G12" s="4" t="s">
        <v>3</v>
      </c>
      <c r="H12" s="68" t="str">
        <f>IF(AND((H6&gt;0),(H8&gt;0)),(H6/H8),"")</f>
        <v/>
      </c>
      <c r="I12" s="4" t="s">
        <v>3</v>
      </c>
      <c r="J12" s="68" t="str">
        <f>IF(AND((J6&gt;0),(J8&gt;0)),(J6/J8),"")</f>
        <v/>
      </c>
      <c r="K12" s="4" t="s">
        <v>3</v>
      </c>
      <c r="L12" s="68" t="str">
        <f>IF(AND((L6&gt;0),(L8&gt;0)),(L6/L8),"")</f>
        <v/>
      </c>
      <c r="M12" s="4" t="s">
        <v>3</v>
      </c>
      <c r="N12" s="68" t="str">
        <f>IF(AND((N6&gt;0),(N8&gt;0)),(N6/N8),"")</f>
        <v/>
      </c>
      <c r="O12" s="4" t="s">
        <v>3</v>
      </c>
      <c r="P12" s="68" t="str">
        <f>IF(AND((P6&gt;0),(P8&gt;0)),(P6/P8),"")</f>
        <v/>
      </c>
      <c r="Q12" s="4" t="s">
        <v>3</v>
      </c>
      <c r="R12" s="68" t="str">
        <f>IF(AND((R6&gt;0),(R8&gt;0)),(R6/R8),"")</f>
        <v/>
      </c>
      <c r="S12" s="4" t="s">
        <v>3</v>
      </c>
      <c r="T12" s="68" t="str">
        <f>IF(AND((T6&gt;0),(T8&gt;0)),(T6/T8),"")</f>
        <v/>
      </c>
      <c r="U12" s="4" t="s">
        <v>3</v>
      </c>
      <c r="V12" s="68" t="str">
        <f>IF(AND((V6&gt;0),(V8&gt;0)),(V6/V8),"")</f>
        <v/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57">IF(AND((AD6&gt;0),(AD8&gt;0)),(AD6/AD8),"")</f>
        <v/>
      </c>
      <c r="AE12" s="4" t="s">
        <v>3</v>
      </c>
      <c r="AF12" s="68" t="str">
        <f t="shared" ref="AF12" si="58">IF(AND((AF6&gt;0),(AF8&gt;0)),(AF6/AF8),"")</f>
        <v/>
      </c>
      <c r="AG12" s="4" t="s">
        <v>3</v>
      </c>
      <c r="AH12" s="68" t="str">
        <f t="shared" ref="AH12" si="59">IF(AND((AH6&gt;0),(AH8&gt;0)),(AH6/AH8),"")</f>
        <v/>
      </c>
      <c r="AI12" s="4" t="s">
        <v>3</v>
      </c>
      <c r="AJ12" s="68" t="str">
        <f t="shared" ref="AJ12" si="60">IF(AND((AJ6&gt;0),(AJ8&gt;0)),(AJ6/AJ8),"")</f>
        <v/>
      </c>
      <c r="AK12" s="4" t="s">
        <v>3</v>
      </c>
      <c r="AL12" s="68" t="str">
        <f t="shared" ref="AL12" si="61">IF(AND((AL6&gt;0),(AL8&gt;0)),(AL6/AL8),"")</f>
        <v/>
      </c>
      <c r="AM12" s="4" t="s">
        <v>3</v>
      </c>
      <c r="AN12" s="68" t="str">
        <f t="shared" ref="AN12" si="62">IF(AND((AN6&gt;0),(AN8&gt;0)),(AN6/AN8),"")</f>
        <v/>
      </c>
      <c r="AO12" s="4" t="s">
        <v>3</v>
      </c>
      <c r="AP12" s="68" t="str">
        <f t="shared" ref="AP12" si="63">IF(AND((AP6&gt;0),(AP8&gt;0)),(AP6/AP8),"")</f>
        <v/>
      </c>
      <c r="AQ12" s="4" t="s">
        <v>3</v>
      </c>
      <c r="AR12" s="68" t="str">
        <f t="shared" ref="AR12" si="64">IF(AND((AR6&gt;0),(AR8&gt;0)),(AR6/AR8),"")</f>
        <v/>
      </c>
      <c r="AS12" s="4" t="s">
        <v>3</v>
      </c>
      <c r="AT12" s="68" t="str">
        <f t="shared" ref="AT12" si="65">IF(AND((AT6&gt;0),(AT8&gt;0)),(AT6/AT8),"")</f>
        <v/>
      </c>
      <c r="AU12" s="4" t="s">
        <v>3</v>
      </c>
      <c r="AV12" s="68" t="str">
        <f t="shared" ref="AV12" si="66">IF(AND((AV6&gt;0),(AV8&gt;0)),(AV6/AV8),"")</f>
        <v/>
      </c>
      <c r="AW12" s="4" t="s">
        <v>3</v>
      </c>
      <c r="AX12" s="68" t="str">
        <f t="shared" ref="AX12" si="67">IF(AND((AX6&gt;0),(AX8&gt;0)),(AX6/AX8),"")</f>
        <v/>
      </c>
      <c r="AY12" s="4" t="s">
        <v>3</v>
      </c>
      <c r="AZ12" s="68" t="str">
        <f t="shared" ref="AZ12" si="68">IF(AND((AZ6&gt;0),(AZ8&gt;0)),(AZ6/AZ8),"")</f>
        <v/>
      </c>
      <c r="BA12" s="4" t="s">
        <v>3</v>
      </c>
      <c r="BB12" s="68" t="str">
        <f t="shared" ref="BB12" si="69">IF(AND((BB6&gt;0),(BB8&gt;0)),(BB6/BB8),"")</f>
        <v/>
      </c>
      <c r="BC12" s="4" t="s">
        <v>3</v>
      </c>
      <c r="BD12" s="68" t="str">
        <f t="shared" ref="BD12" si="70">IF(AND((BD6&gt;0),(BD8&gt;0)),(BD6/BD8),"")</f>
        <v/>
      </c>
      <c r="BE12" s="4" t="s">
        <v>3</v>
      </c>
      <c r="BF12" s="68" t="str">
        <f t="shared" ref="BF12" si="71">IF(AND((BF6&gt;0),(BF8&gt;0)),(BF6/BF8),"")</f>
        <v/>
      </c>
      <c r="BG12" s="4" t="s">
        <v>3</v>
      </c>
      <c r="BH12" s="68" t="str">
        <f t="shared" ref="BH12" si="72">IF(AND((BH6&gt;0),(BH8&gt;0)),(BH6/BH8),"")</f>
        <v/>
      </c>
      <c r="BI12" s="4" t="s">
        <v>3</v>
      </c>
      <c r="BK12" s="57" t="s">
        <v>27</v>
      </c>
      <c r="BL12" s="30">
        <f t="shared" si="16"/>
        <v>1</v>
      </c>
      <c r="BM12" s="40">
        <f t="shared" si="17"/>
        <v>0.84482758620689669</v>
      </c>
      <c r="BN12" s="22" t="str">
        <f t="shared" si="18"/>
        <v>–</v>
      </c>
      <c r="BO12" s="41">
        <f t="shared" si="19"/>
        <v>0.84482758620689669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0.84482758620689669</v>
      </c>
      <c r="BT12" s="28" t="s">
        <v>3</v>
      </c>
      <c r="BU12" s="43" t="str">
        <f t="shared" si="23"/>
        <v>?</v>
      </c>
      <c r="BV12" s="29" t="s">
        <v>3</v>
      </c>
    </row>
    <row r="13" spans="1:74" ht="12.75" customHeight="1" x14ac:dyDescent="0.2">
      <c r="A13" s="15" t="s">
        <v>20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20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</row>
    <row r="14" spans="1:74" ht="12.75" customHeight="1" x14ac:dyDescent="0.2">
      <c r="A14" s="10" t="s">
        <v>51</v>
      </c>
      <c r="B14" s="19">
        <v>23.2</v>
      </c>
      <c r="C14" s="4">
        <f t="shared" ref="C14:C15" si="73">IF(AND((B14&gt;0),(B$4&gt;0)),(B14/B$4*100),"")</f>
        <v>184.12698412698413</v>
      </c>
      <c r="D14" s="19"/>
      <c r="E14" s="4" t="str">
        <f t="shared" ref="E14:E15" si="74">IF(AND((D14&gt;0),(D$4&gt;0)),(D14/D$4*100),"")</f>
        <v/>
      </c>
      <c r="F14" s="19"/>
      <c r="G14" s="4" t="str">
        <f t="shared" ref="G14:G15" si="75">IF(AND((F14&gt;0),(F$4&gt;0)),(F14/F$4*100),"")</f>
        <v/>
      </c>
      <c r="H14" s="19"/>
      <c r="I14" s="4" t="str">
        <f t="shared" ref="I14:I15" si="76">IF(AND((H14&gt;0),(H$4&gt;0)),(H14/H$4*100),"")</f>
        <v/>
      </c>
      <c r="J14" s="19"/>
      <c r="K14" s="4" t="str">
        <f t="shared" ref="K14:K15" si="77">IF(AND((J14&gt;0),(J$4&gt;0)),(J14/J$4*100),"")</f>
        <v/>
      </c>
      <c r="L14" s="19"/>
      <c r="M14" s="4" t="str">
        <f t="shared" ref="M14:M15" si="78">IF(AND((L14&gt;0),(L$4&gt;0)),(L14/L$4*100),"")</f>
        <v/>
      </c>
      <c r="N14" s="19"/>
      <c r="O14" s="4" t="str">
        <f t="shared" ref="O14:O15" si="79">IF(AND((N14&gt;0),(N$4&gt;0)),(N14/N$4*100),"")</f>
        <v/>
      </c>
      <c r="P14" s="19"/>
      <c r="Q14" s="4" t="str">
        <f t="shared" ref="Q14:Q15" si="80">IF(AND((P14&gt;0),(P$4&gt;0)),(P14/P$4*100),"")</f>
        <v/>
      </c>
      <c r="R14" s="19"/>
      <c r="S14" s="4" t="str">
        <f t="shared" ref="S14:S15" si="81">IF(AND((R14&gt;0),(R$4&gt;0)),(R14/R$4*100),"")</f>
        <v/>
      </c>
      <c r="T14" s="19"/>
      <c r="U14" s="4" t="str">
        <f t="shared" ref="U14:U15" si="82">IF(AND((T14&gt;0),(T$4&gt;0)),(T14/T$4*100),"")</f>
        <v/>
      </c>
      <c r="V14" s="19"/>
      <c r="W14" s="4" t="str">
        <f t="shared" ref="W14:W15" si="83">IF(AND((V14&gt;0),(V$4&gt;0)),(V14/V$4*100),"")</f>
        <v/>
      </c>
      <c r="X14" s="19"/>
      <c r="Y14" s="4" t="str">
        <f t="shared" ref="Y14:Y15" si="84">IF(AND((X14&gt;0),(X$4&gt;0)),(X14/X$4*100),"")</f>
        <v/>
      </c>
      <c r="Z14" s="19"/>
      <c r="AA14" s="4" t="str">
        <f t="shared" ref="AA14:AA15" si="85">IF(AND((Z14&gt;0),(Z$4&gt;0)),(Z14/Z$4*100),"")</f>
        <v/>
      </c>
      <c r="AB14" s="19"/>
      <c r="AC14" s="4" t="str">
        <f t="shared" ref="AC14:AC15" si="86">IF(AND((AB14&gt;0),(AB$4&gt;0)),(AB14/AB$4*100),"")</f>
        <v/>
      </c>
      <c r="AD14" s="19"/>
      <c r="AE14" s="4" t="str">
        <f t="shared" ref="AE14:AE15" si="87">IF(AND((AD14&gt;0),(AD$4&gt;0)),(AD14/AD$4*100),"")</f>
        <v/>
      </c>
      <c r="AF14" s="19"/>
      <c r="AG14" s="4" t="str">
        <f t="shared" ref="AG14:AG15" si="88">IF(AND((AF14&gt;0),(AF$4&gt;0)),(AF14/AF$4*100),"")</f>
        <v/>
      </c>
      <c r="AH14" s="19"/>
      <c r="AI14" s="4" t="str">
        <f t="shared" ref="AI14:AI15" si="89">IF(AND((AH14&gt;0),(AH$4&gt;0)),(AH14/AH$4*100),"")</f>
        <v/>
      </c>
      <c r="AJ14" s="19"/>
      <c r="AK14" s="4" t="str">
        <f t="shared" ref="AK14:AK15" si="90">IF(AND((AJ14&gt;0),(AJ$4&gt;0)),(AJ14/AJ$4*100),"")</f>
        <v/>
      </c>
      <c r="AL14" s="19"/>
      <c r="AM14" s="4" t="str">
        <f t="shared" ref="AM14:AM15" si="91">IF(AND((AL14&gt;0),(AL$4&gt;0)),(AL14/AL$4*100),"")</f>
        <v/>
      </c>
      <c r="AN14" s="19"/>
      <c r="AO14" s="4" t="str">
        <f t="shared" ref="AO14:AO15" si="92">IF(AND((AN14&gt;0),(AN$4&gt;0)),(AN14/AN$4*100),"")</f>
        <v/>
      </c>
      <c r="AP14" s="19"/>
      <c r="AQ14" s="4" t="str">
        <f t="shared" ref="AQ14:AQ15" si="93">IF(AND((AP14&gt;0),(AP$4&gt;0)),(AP14/AP$4*100),"")</f>
        <v/>
      </c>
      <c r="AR14" s="19"/>
      <c r="AS14" s="4" t="str">
        <f t="shared" ref="AS14:AS15" si="94">IF(AND((AR14&gt;0),(AR$4&gt;0)),(AR14/AR$4*100),"")</f>
        <v/>
      </c>
      <c r="AT14" s="19"/>
      <c r="AU14" s="4" t="str">
        <f t="shared" ref="AU14:AU15" si="95">IF(AND((AT14&gt;0),(AT$4&gt;0)),(AT14/AT$4*100),"")</f>
        <v/>
      </c>
      <c r="AV14" s="19"/>
      <c r="AW14" s="4" t="str">
        <f t="shared" ref="AW14:AW15" si="96">IF(AND((AV14&gt;0),(AV$4&gt;0)),(AV14/AV$4*100),"")</f>
        <v/>
      </c>
      <c r="AX14" s="19"/>
      <c r="AY14" s="4" t="str">
        <f t="shared" ref="AY14:AY15" si="97">IF(AND((AX14&gt;0),(AX$4&gt;0)),(AX14/AX$4*100),"")</f>
        <v/>
      </c>
      <c r="AZ14" s="19"/>
      <c r="BA14" s="4" t="str">
        <f t="shared" ref="BA14:BA15" si="98">IF(AND((AZ14&gt;0),(AZ$4&gt;0)),(AZ14/AZ$4*100),"")</f>
        <v/>
      </c>
      <c r="BB14" s="19"/>
      <c r="BC14" s="4" t="str">
        <f t="shared" ref="BC14:BC15" si="99">IF(AND((BB14&gt;0),(BB$4&gt;0)),(BB14/BB$4*100),"")</f>
        <v/>
      </c>
      <c r="BD14" s="19"/>
      <c r="BE14" s="4" t="str">
        <f t="shared" ref="BE14:BE15" si="100">IF(AND((BD14&gt;0),(BD$4&gt;0)),(BD14/BD$4*100),"")</f>
        <v/>
      </c>
      <c r="BF14" s="19"/>
      <c r="BG14" s="4" t="str">
        <f t="shared" ref="BG14:BG15" si="101">IF(AND((BF14&gt;0),(BF$4&gt;0)),(BF14/BF$4*100),"")</f>
        <v/>
      </c>
      <c r="BH14" s="19"/>
      <c r="BI14" s="4" t="str">
        <f t="shared" ref="BI14:BI15" si="102">IF(AND((BH14&gt;0),(BH$4&gt;0)),(BH14/BH$4*100),"")</f>
        <v/>
      </c>
      <c r="BK14" s="57" t="s">
        <v>25</v>
      </c>
      <c r="BL14" s="30">
        <f t="shared" si="16"/>
        <v>1</v>
      </c>
      <c r="BM14" s="31">
        <f t="shared" si="17"/>
        <v>23.2</v>
      </c>
      <c r="BN14" s="32" t="str">
        <f t="shared" si="18"/>
        <v>–</v>
      </c>
      <c r="BO14" s="33">
        <f t="shared" si="19"/>
        <v>23.2</v>
      </c>
      <c r="BP14" s="34">
        <f t="shared" si="20"/>
        <v>184.12698412698413</v>
      </c>
      <c r="BQ14" s="35" t="str">
        <f t="shared" si="40"/>
        <v>–</v>
      </c>
      <c r="BR14" s="36">
        <f t="shared" si="21"/>
        <v>184.12698412698413</v>
      </c>
      <c r="BS14" s="37">
        <f t="shared" si="22"/>
        <v>23.2</v>
      </c>
      <c r="BT14" s="38">
        <f t="shared" si="22"/>
        <v>184.12698412698413</v>
      </c>
      <c r="BU14" s="32" t="str">
        <f t="shared" si="23"/>
        <v>?</v>
      </c>
      <c r="BV14" s="39" t="str">
        <f t="shared" si="23"/>
        <v>?</v>
      </c>
    </row>
    <row r="15" spans="1:74" ht="12.75" customHeight="1" x14ac:dyDescent="0.2">
      <c r="A15" s="10" t="s">
        <v>5</v>
      </c>
      <c r="B15" s="19"/>
      <c r="C15" s="4" t="str">
        <f t="shared" si="73"/>
        <v/>
      </c>
      <c r="D15" s="19"/>
      <c r="E15" s="4" t="str">
        <f t="shared" si="74"/>
        <v/>
      </c>
      <c r="F15" s="19"/>
      <c r="G15" s="4" t="str">
        <f t="shared" si="75"/>
        <v/>
      </c>
      <c r="H15" s="19"/>
      <c r="I15" s="4" t="str">
        <f t="shared" si="76"/>
        <v/>
      </c>
      <c r="J15" s="19"/>
      <c r="K15" s="4" t="str">
        <f t="shared" si="77"/>
        <v/>
      </c>
      <c r="L15" s="19"/>
      <c r="M15" s="4" t="str">
        <f t="shared" si="78"/>
        <v/>
      </c>
      <c r="N15" s="19"/>
      <c r="O15" s="4" t="str">
        <f t="shared" si="79"/>
        <v/>
      </c>
      <c r="P15" s="19"/>
      <c r="Q15" s="4" t="str">
        <f t="shared" si="80"/>
        <v/>
      </c>
      <c r="R15" s="19"/>
      <c r="S15" s="4" t="str">
        <f t="shared" si="81"/>
        <v/>
      </c>
      <c r="T15" s="19"/>
      <c r="U15" s="4" t="str">
        <f t="shared" si="82"/>
        <v/>
      </c>
      <c r="V15" s="19"/>
      <c r="W15" s="4" t="str">
        <f t="shared" si="83"/>
        <v/>
      </c>
      <c r="X15" s="19"/>
      <c r="Y15" s="4" t="str">
        <f t="shared" si="84"/>
        <v/>
      </c>
      <c r="Z15" s="19"/>
      <c r="AA15" s="4" t="str">
        <f t="shared" si="85"/>
        <v/>
      </c>
      <c r="AB15" s="19"/>
      <c r="AC15" s="4" t="str">
        <f t="shared" si="86"/>
        <v/>
      </c>
      <c r="AD15" s="19"/>
      <c r="AE15" s="4" t="str">
        <f t="shared" si="87"/>
        <v/>
      </c>
      <c r="AF15" s="19"/>
      <c r="AG15" s="4" t="str">
        <f t="shared" si="88"/>
        <v/>
      </c>
      <c r="AH15" s="19"/>
      <c r="AI15" s="4" t="str">
        <f t="shared" si="89"/>
        <v/>
      </c>
      <c r="AJ15" s="19"/>
      <c r="AK15" s="4" t="str">
        <f t="shared" si="90"/>
        <v/>
      </c>
      <c r="AL15" s="19"/>
      <c r="AM15" s="4" t="str">
        <f t="shared" si="91"/>
        <v/>
      </c>
      <c r="AN15" s="19"/>
      <c r="AO15" s="4" t="str">
        <f t="shared" si="92"/>
        <v/>
      </c>
      <c r="AP15" s="19"/>
      <c r="AQ15" s="4" t="str">
        <f t="shared" si="93"/>
        <v/>
      </c>
      <c r="AR15" s="19"/>
      <c r="AS15" s="4" t="str">
        <f t="shared" si="94"/>
        <v/>
      </c>
      <c r="AT15" s="19"/>
      <c r="AU15" s="4" t="str">
        <f t="shared" si="95"/>
        <v/>
      </c>
      <c r="AV15" s="19"/>
      <c r="AW15" s="4" t="str">
        <f t="shared" si="96"/>
        <v/>
      </c>
      <c r="AX15" s="19"/>
      <c r="AY15" s="4" t="str">
        <f t="shared" si="97"/>
        <v/>
      </c>
      <c r="AZ15" s="19"/>
      <c r="BA15" s="4" t="str">
        <f t="shared" si="98"/>
        <v/>
      </c>
      <c r="BB15" s="19"/>
      <c r="BC15" s="4" t="str">
        <f t="shared" si="99"/>
        <v/>
      </c>
      <c r="BD15" s="19"/>
      <c r="BE15" s="4" t="str">
        <f t="shared" si="100"/>
        <v/>
      </c>
      <c r="BF15" s="19"/>
      <c r="BG15" s="4" t="str">
        <f t="shared" si="101"/>
        <v/>
      </c>
      <c r="BH15" s="19"/>
      <c r="BI15" s="4" t="str">
        <f t="shared" si="102"/>
        <v/>
      </c>
      <c r="BK15" s="57" t="s">
        <v>5</v>
      </c>
      <c r="BL15" s="30">
        <f t="shared" si="16"/>
        <v>0</v>
      </c>
      <c r="BM15" s="31" t="str">
        <f t="shared" si="17"/>
        <v/>
      </c>
      <c r="BN15" s="32" t="str">
        <f t="shared" si="18"/>
        <v>?</v>
      </c>
      <c r="BO15" s="33" t="str">
        <f t="shared" si="19"/>
        <v/>
      </c>
      <c r="BP15" s="34" t="str">
        <f t="shared" si="20"/>
        <v/>
      </c>
      <c r="BQ15" s="35" t="str">
        <f t="shared" si="40"/>
        <v>?</v>
      </c>
      <c r="BR15" s="36" t="str">
        <f t="shared" si="21"/>
        <v/>
      </c>
      <c r="BS15" s="37" t="str">
        <f t="shared" si="22"/>
        <v>?</v>
      </c>
      <c r="BT15" s="38" t="str">
        <f t="shared" si="22"/>
        <v>?</v>
      </c>
      <c r="BU15" s="32" t="str">
        <f t="shared" si="23"/>
        <v>?</v>
      </c>
      <c r="BV15" s="39" t="str">
        <f t="shared" si="23"/>
        <v>?</v>
      </c>
    </row>
    <row r="16" spans="1:74" ht="12.75" customHeight="1" x14ac:dyDescent="0.2">
      <c r="A16" s="15" t="s">
        <v>10</v>
      </c>
      <c r="B16" s="17"/>
      <c r="C16" s="3"/>
      <c r="D16" s="17"/>
      <c r="E16" s="3"/>
      <c r="F16" s="17"/>
      <c r="G16" s="3"/>
      <c r="H16" s="17"/>
      <c r="I16" s="3"/>
      <c r="J16" s="17"/>
      <c r="K16" s="3"/>
      <c r="L16" s="17"/>
      <c r="M16" s="3"/>
      <c r="N16" s="17"/>
      <c r="O16" s="3"/>
      <c r="P16" s="17"/>
      <c r="Q16" s="3"/>
      <c r="R16" s="17"/>
      <c r="S16" s="3"/>
      <c r="T16" s="17"/>
      <c r="U16" s="3"/>
      <c r="V16" s="17"/>
      <c r="W16" s="3"/>
      <c r="X16" s="17"/>
      <c r="Y16" s="3"/>
      <c r="Z16" s="17"/>
      <c r="AA16" s="3"/>
      <c r="AB16" s="17"/>
      <c r="AC16" s="3"/>
      <c r="AD16" s="17"/>
      <c r="AE16" s="3"/>
      <c r="AF16" s="17"/>
      <c r="AG16" s="3"/>
      <c r="AH16" s="17"/>
      <c r="AI16" s="3"/>
      <c r="AJ16" s="17"/>
      <c r="AK16" s="3"/>
      <c r="AL16" s="17"/>
      <c r="AM16" s="3"/>
      <c r="AN16" s="17"/>
      <c r="AO16" s="3"/>
      <c r="AP16" s="17"/>
      <c r="AQ16" s="3"/>
      <c r="AR16" s="17"/>
      <c r="AS16" s="3"/>
      <c r="AT16" s="17"/>
      <c r="AU16" s="3"/>
      <c r="AV16" s="17"/>
      <c r="AW16" s="3"/>
      <c r="AX16" s="17"/>
      <c r="AY16" s="3"/>
      <c r="AZ16" s="17"/>
      <c r="BA16" s="3"/>
      <c r="BB16" s="17"/>
      <c r="BC16" s="3"/>
      <c r="BD16" s="17"/>
      <c r="BE16" s="3"/>
      <c r="BF16" s="17"/>
      <c r="BG16" s="3"/>
      <c r="BH16" s="17"/>
      <c r="BI16" s="3"/>
      <c r="BK16" s="56" t="s">
        <v>10</v>
      </c>
      <c r="BL16" s="30">
        <f t="shared" si="16"/>
        <v>0</v>
      </c>
      <c r="BM16" s="31"/>
      <c r="BN16" s="32"/>
      <c r="BO16" s="33"/>
      <c r="BP16" s="34"/>
      <c r="BQ16" s="35"/>
      <c r="BR16" s="36"/>
      <c r="BS16" s="37"/>
      <c r="BT16" s="38"/>
      <c r="BU16" s="32"/>
      <c r="BV16" s="39"/>
    </row>
    <row r="17" spans="1:74" ht="12.75" customHeight="1" x14ac:dyDescent="0.2">
      <c r="A17" s="10" t="s">
        <v>22</v>
      </c>
      <c r="B17" s="19">
        <v>6.5</v>
      </c>
      <c r="C17" s="4">
        <f>IF(AND((B17&gt;0),(B$4&gt;0)),(B17/B$4*100),"")</f>
        <v>51.587301587301596</v>
      </c>
      <c r="D17" s="19"/>
      <c r="E17" s="4" t="str">
        <f>IF(AND((D17&gt;0),(D$4&gt;0)),(D17/D$4*100),"")</f>
        <v/>
      </c>
      <c r="F17" s="19"/>
      <c r="G17" s="4" t="str">
        <f>IF(AND((F17&gt;0),(F$4&gt;0)),(F17/F$4*100),"")</f>
        <v/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/>
      <c r="M17" s="4" t="str">
        <f>IF(AND((L17&gt;0),(L$4&gt;0)),(L17/L$4*100),"")</f>
        <v/>
      </c>
      <c r="N17" s="19"/>
      <c r="O17" s="4" t="str">
        <f>IF(AND((N17&gt;0),(N$4&gt;0)),(N17/N$4*100),"")</f>
        <v/>
      </c>
      <c r="P17" s="19"/>
      <c r="Q17" s="4" t="str">
        <f>IF(AND((P17&gt;0),(P$4&gt;0)),(P17/P$4*100),"")</f>
        <v/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ref="AE17:AE18" si="103">IF(AND((AD17&gt;0),(AD$4&gt;0)),(AD17/AD$4*100),"")</f>
        <v/>
      </c>
      <c r="AF17" s="19"/>
      <c r="AG17" s="4" t="str">
        <f t="shared" ref="AG17:AG18" si="104">IF(AND((AF17&gt;0),(AF$4&gt;0)),(AF17/AF$4*100),"")</f>
        <v/>
      </c>
      <c r="AH17" s="19"/>
      <c r="AI17" s="4" t="str">
        <f t="shared" ref="AI17:AI18" si="105">IF(AND((AH17&gt;0),(AH$4&gt;0)),(AH17/AH$4*100),"")</f>
        <v/>
      </c>
      <c r="AJ17" s="19"/>
      <c r="AK17" s="4" t="str">
        <f t="shared" ref="AK17:AK18" si="106">IF(AND((AJ17&gt;0),(AJ$4&gt;0)),(AJ17/AJ$4*100),"")</f>
        <v/>
      </c>
      <c r="AL17" s="19"/>
      <c r="AM17" s="4" t="str">
        <f t="shared" ref="AM17:AM18" si="107">IF(AND((AL17&gt;0),(AL$4&gt;0)),(AL17/AL$4*100),"")</f>
        <v/>
      </c>
      <c r="AN17" s="19"/>
      <c r="AO17" s="4" t="str">
        <f t="shared" ref="AO17:AO18" si="108">IF(AND((AN17&gt;0),(AN$4&gt;0)),(AN17/AN$4*100),"")</f>
        <v/>
      </c>
      <c r="AP17" s="19"/>
      <c r="AQ17" s="4" t="str">
        <f t="shared" ref="AQ17:AQ18" si="109">IF(AND((AP17&gt;0),(AP$4&gt;0)),(AP17/AP$4*100),"")</f>
        <v/>
      </c>
      <c r="AR17" s="19"/>
      <c r="AS17" s="4" t="str">
        <f t="shared" ref="AS17:AS18" si="110">IF(AND((AR17&gt;0),(AR$4&gt;0)),(AR17/AR$4*100),"")</f>
        <v/>
      </c>
      <c r="AT17" s="19"/>
      <c r="AU17" s="4" t="str">
        <f t="shared" ref="AU17:AU18" si="111">IF(AND((AT17&gt;0),(AT$4&gt;0)),(AT17/AT$4*100),"")</f>
        <v/>
      </c>
      <c r="AV17" s="19"/>
      <c r="AW17" s="4" t="str">
        <f t="shared" ref="AW17:AW18" si="112">IF(AND((AV17&gt;0),(AV$4&gt;0)),(AV17/AV$4*100),"")</f>
        <v/>
      </c>
      <c r="AX17" s="19"/>
      <c r="AY17" s="4" t="str">
        <f t="shared" ref="AY17:AY18" si="113">IF(AND((AX17&gt;0),(AX$4&gt;0)),(AX17/AX$4*100),"")</f>
        <v/>
      </c>
      <c r="AZ17" s="19"/>
      <c r="BA17" s="4" t="str">
        <f t="shared" ref="BA17:BA18" si="114">IF(AND((AZ17&gt;0),(AZ$4&gt;0)),(AZ17/AZ$4*100),"")</f>
        <v/>
      </c>
      <c r="BB17" s="19"/>
      <c r="BC17" s="4" t="str">
        <f t="shared" ref="BC17:BC18" si="115">IF(AND((BB17&gt;0),(BB$4&gt;0)),(BB17/BB$4*100),"")</f>
        <v/>
      </c>
      <c r="BD17" s="19"/>
      <c r="BE17" s="4" t="str">
        <f t="shared" ref="BE17:BE18" si="116">IF(AND((BD17&gt;0),(BD$4&gt;0)),(BD17/BD$4*100),"")</f>
        <v/>
      </c>
      <c r="BF17" s="19"/>
      <c r="BG17" s="4" t="str">
        <f t="shared" ref="BG17:BG18" si="117">IF(AND((BF17&gt;0),(BF$4&gt;0)),(BF17/BF$4*100),"")</f>
        <v/>
      </c>
      <c r="BH17" s="19"/>
      <c r="BI17" s="4" t="str">
        <f t="shared" ref="BI17:BI18" si="118">IF(AND((BH17&gt;0),(BH$4&gt;0)),(BH17/BH$4*100),"")</f>
        <v/>
      </c>
      <c r="BK17" s="57" t="s">
        <v>22</v>
      </c>
      <c r="BL17" s="30">
        <f t="shared" si="16"/>
        <v>1</v>
      </c>
      <c r="BM17" s="31">
        <f t="shared" si="17"/>
        <v>6.5</v>
      </c>
      <c r="BN17" s="32" t="str">
        <f t="shared" si="18"/>
        <v>–</v>
      </c>
      <c r="BO17" s="33">
        <f t="shared" si="19"/>
        <v>6.5</v>
      </c>
      <c r="BP17" s="34">
        <f t="shared" si="20"/>
        <v>51.587301587301596</v>
      </c>
      <c r="BQ17" s="35" t="str">
        <f t="shared" si="40"/>
        <v>–</v>
      </c>
      <c r="BR17" s="36">
        <f t="shared" si="21"/>
        <v>51.587301587301596</v>
      </c>
      <c r="BS17" s="37">
        <f t="shared" si="22"/>
        <v>6.5</v>
      </c>
      <c r="BT17" s="38">
        <f t="shared" si="22"/>
        <v>51.587301587301596</v>
      </c>
      <c r="BU17" s="32" t="str">
        <f t="shared" si="23"/>
        <v>?</v>
      </c>
      <c r="BV17" s="39" t="str">
        <f t="shared" si="23"/>
        <v>?</v>
      </c>
    </row>
    <row r="18" spans="1:74" ht="12.75" customHeight="1" x14ac:dyDescent="0.2">
      <c r="A18" s="10" t="s">
        <v>23</v>
      </c>
      <c r="B18" s="19">
        <v>2.2999999999999998</v>
      </c>
      <c r="C18" s="4">
        <f>IF(AND((B18&gt;0),(B$4&gt;0)),(B18/B$4*100),"")</f>
        <v>18.253968253968253</v>
      </c>
      <c r="D18" s="19"/>
      <c r="E18" s="4" t="str">
        <f>IF(AND((D18&gt;0),(D$4&gt;0)),(D18/D$4*100),"")</f>
        <v/>
      </c>
      <c r="F18" s="19"/>
      <c r="G18" s="4" t="str">
        <f>IF(AND((F18&gt;0),(F$4&gt;0)),(F18/F$4*100),"")</f>
        <v/>
      </c>
      <c r="H18" s="19"/>
      <c r="I18" s="4" t="str">
        <f>IF(AND((H18&gt;0),(H$4&gt;0)),(H18/H$4*100),"")</f>
        <v/>
      </c>
      <c r="J18" s="19"/>
      <c r="K18" s="4" t="str">
        <f>IF(AND((J18&gt;0),(J$4&gt;0)),(J18/J$4*100),"")</f>
        <v/>
      </c>
      <c r="L18" s="19"/>
      <c r="M18" s="4" t="str">
        <f>IF(AND((L18&gt;0),(L$4&gt;0)),(L18/L$4*100),"")</f>
        <v/>
      </c>
      <c r="N18" s="19"/>
      <c r="O18" s="4" t="str">
        <f>IF(AND((N18&gt;0),(N$4&gt;0)),(N18/N$4*100),"")</f>
        <v/>
      </c>
      <c r="P18" s="19"/>
      <c r="Q18" s="4" t="str">
        <f>IF(AND((P18&gt;0),(P$4&gt;0)),(P18/P$4*100),"")</f>
        <v/>
      </c>
      <c r="R18" s="19"/>
      <c r="S18" s="4" t="str">
        <f>IF(AND((R18&gt;0),(R$4&gt;0)),(R18/R$4*100),"")</f>
        <v/>
      </c>
      <c r="T18" s="19"/>
      <c r="U18" s="4" t="str">
        <f>IF(AND((T18&gt;0),(T$4&gt;0)),(T18/T$4*100),"")</f>
        <v/>
      </c>
      <c r="V18" s="19"/>
      <c r="W18" s="4" t="str">
        <f>IF(AND((V18&gt;0),(V$4&gt;0)),(V18/V$4*100),"")</f>
        <v/>
      </c>
      <c r="X18" s="19"/>
      <c r="Y18" s="4" t="str">
        <f>IF(AND((X18&gt;0),(X$4&gt;0)),(X18/X$4*100),"")</f>
        <v/>
      </c>
      <c r="Z18" s="19"/>
      <c r="AA18" s="4" t="str">
        <f>IF(AND((Z18&gt;0),(Z$4&gt;0)),(Z18/Z$4*100),"")</f>
        <v/>
      </c>
      <c r="AB18" s="19"/>
      <c r="AC18" s="4" t="str">
        <f>IF(AND((AB18&gt;0),(AB$4&gt;0)),(AB18/AB$4*100),"")</f>
        <v/>
      </c>
      <c r="AD18" s="19"/>
      <c r="AE18" s="4" t="str">
        <f t="shared" si="103"/>
        <v/>
      </c>
      <c r="AF18" s="19"/>
      <c r="AG18" s="4" t="str">
        <f t="shared" si="104"/>
        <v/>
      </c>
      <c r="AH18" s="19"/>
      <c r="AI18" s="4" t="str">
        <f t="shared" si="105"/>
        <v/>
      </c>
      <c r="AJ18" s="19"/>
      <c r="AK18" s="4" t="str">
        <f t="shared" si="106"/>
        <v/>
      </c>
      <c r="AL18" s="19"/>
      <c r="AM18" s="4" t="str">
        <f t="shared" si="107"/>
        <v/>
      </c>
      <c r="AN18" s="19"/>
      <c r="AO18" s="4" t="str">
        <f t="shared" si="108"/>
        <v/>
      </c>
      <c r="AP18" s="19"/>
      <c r="AQ18" s="4" t="str">
        <f t="shared" si="109"/>
        <v/>
      </c>
      <c r="AR18" s="19"/>
      <c r="AS18" s="4" t="str">
        <f t="shared" si="110"/>
        <v/>
      </c>
      <c r="AT18" s="19"/>
      <c r="AU18" s="4" t="str">
        <f t="shared" si="111"/>
        <v/>
      </c>
      <c r="AV18" s="19"/>
      <c r="AW18" s="4" t="str">
        <f t="shared" si="112"/>
        <v/>
      </c>
      <c r="AX18" s="19"/>
      <c r="AY18" s="4" t="str">
        <f t="shared" si="113"/>
        <v/>
      </c>
      <c r="AZ18" s="19"/>
      <c r="BA18" s="4" t="str">
        <f t="shared" si="114"/>
        <v/>
      </c>
      <c r="BB18" s="19"/>
      <c r="BC18" s="4" t="str">
        <f t="shared" si="115"/>
        <v/>
      </c>
      <c r="BD18" s="19"/>
      <c r="BE18" s="4" t="str">
        <f t="shared" si="116"/>
        <v/>
      </c>
      <c r="BF18" s="19"/>
      <c r="BG18" s="4" t="str">
        <f t="shared" si="117"/>
        <v/>
      </c>
      <c r="BH18" s="19"/>
      <c r="BI18" s="4" t="str">
        <f t="shared" si="118"/>
        <v/>
      </c>
      <c r="BK18" s="57" t="s">
        <v>23</v>
      </c>
      <c r="BL18" s="30">
        <f t="shared" si="16"/>
        <v>1</v>
      </c>
      <c r="BM18" s="31">
        <f t="shared" si="17"/>
        <v>2.2999999999999998</v>
      </c>
      <c r="BN18" s="32" t="str">
        <f t="shared" si="18"/>
        <v>–</v>
      </c>
      <c r="BO18" s="33">
        <f t="shared" si="19"/>
        <v>2.2999999999999998</v>
      </c>
      <c r="BP18" s="34">
        <f t="shared" si="20"/>
        <v>18.253968253968253</v>
      </c>
      <c r="BQ18" s="35" t="str">
        <f t="shared" si="40"/>
        <v>–</v>
      </c>
      <c r="BR18" s="36">
        <f t="shared" si="21"/>
        <v>18.253968253968253</v>
      </c>
      <c r="BS18" s="37">
        <f t="shared" si="22"/>
        <v>2.2999999999999998</v>
      </c>
      <c r="BT18" s="38">
        <f t="shared" si="22"/>
        <v>18.253968253968253</v>
      </c>
      <c r="BU18" s="32" t="str">
        <f t="shared" si="23"/>
        <v>?</v>
      </c>
      <c r="BV18" s="39" t="str">
        <f t="shared" si="23"/>
        <v>?</v>
      </c>
    </row>
    <row r="19" spans="1:74" ht="12.75" customHeight="1" x14ac:dyDescent="0.2">
      <c r="A19" s="10" t="s">
        <v>24</v>
      </c>
      <c r="B19" s="68">
        <f>IF(AND((B18&gt;0),(B17&gt;0)),(B18/B17),"")</f>
        <v>0.35384615384615381</v>
      </c>
      <c r="C19" s="4" t="s">
        <v>3</v>
      </c>
      <c r="D19" s="68" t="str">
        <f>IF(AND((D18&gt;0),(D17&gt;0)),(D18/D17),"")</f>
        <v/>
      </c>
      <c r="E19" s="4" t="s">
        <v>3</v>
      </c>
      <c r="F19" s="68" t="str">
        <f>IF(AND((F18&gt;0),(F17&gt;0)),(F18/F17),"")</f>
        <v/>
      </c>
      <c r="G19" s="4" t="s">
        <v>3</v>
      </c>
      <c r="H19" s="68" t="str">
        <f>IF(AND((H18&gt;0),(H17&gt;0)),(H18/H17),"")</f>
        <v/>
      </c>
      <c r="I19" s="4" t="s">
        <v>3</v>
      </c>
      <c r="J19" s="68" t="str">
        <f>IF(AND((J18&gt;0),(J17&gt;0)),(J18/J17),"")</f>
        <v/>
      </c>
      <c r="K19" s="4" t="s">
        <v>3</v>
      </c>
      <c r="L19" s="68" t="str">
        <f>IF(AND((L18&gt;0),(L17&gt;0)),(L18/L17),"")</f>
        <v/>
      </c>
      <c r="M19" s="4" t="s">
        <v>3</v>
      </c>
      <c r="N19" s="68" t="str">
        <f>IF(AND((N18&gt;0),(N17&gt;0)),(N18/N17),"")</f>
        <v/>
      </c>
      <c r="O19" s="4" t="s">
        <v>3</v>
      </c>
      <c r="P19" s="68" t="str">
        <f>IF(AND((P18&gt;0),(P17&gt;0)),(P18/P17),"")</f>
        <v/>
      </c>
      <c r="Q19" s="4" t="s">
        <v>3</v>
      </c>
      <c r="R19" s="68" t="str">
        <f>IF(AND((R18&gt;0),(R17&gt;0)),(R18/R17),"")</f>
        <v/>
      </c>
      <c r="S19" s="4" t="s">
        <v>3</v>
      </c>
      <c r="T19" s="68" t="str">
        <f>IF(AND((T18&gt;0),(T17&gt;0)),(T18/T17),"")</f>
        <v/>
      </c>
      <c r="U19" s="4" t="s">
        <v>3</v>
      </c>
      <c r="V19" s="68" t="str">
        <f>IF(AND((V18&gt;0),(V17&gt;0)),(V18/V17),"")</f>
        <v/>
      </c>
      <c r="W19" s="4" t="s">
        <v>3</v>
      </c>
      <c r="X19" s="68" t="str">
        <f>IF(AND((X18&gt;0),(X17&gt;0)),(X18/X17),"")</f>
        <v/>
      </c>
      <c r="Y19" s="4" t="s">
        <v>3</v>
      </c>
      <c r="Z19" s="68" t="str">
        <f>IF(AND((Z18&gt;0),(Z17&gt;0)),(Z18/Z17),"")</f>
        <v/>
      </c>
      <c r="AA19" s="4" t="s">
        <v>3</v>
      </c>
      <c r="AB19" s="68" t="str">
        <f>IF(AND((AB18&gt;0),(AB17&gt;0)),(AB18/AB17),"")</f>
        <v/>
      </c>
      <c r="AC19" s="4" t="s">
        <v>3</v>
      </c>
      <c r="AD19" s="68" t="str">
        <f t="shared" ref="AD19" si="119">IF(AND((AD18&gt;0),(AD17&gt;0)),(AD18/AD17),"")</f>
        <v/>
      </c>
      <c r="AE19" s="4" t="s">
        <v>3</v>
      </c>
      <c r="AF19" s="68" t="str">
        <f t="shared" ref="AF19" si="120">IF(AND((AF18&gt;0),(AF17&gt;0)),(AF18/AF17),"")</f>
        <v/>
      </c>
      <c r="AG19" s="4" t="s">
        <v>3</v>
      </c>
      <c r="AH19" s="68" t="str">
        <f t="shared" ref="AH19" si="121">IF(AND((AH18&gt;0),(AH17&gt;0)),(AH18/AH17),"")</f>
        <v/>
      </c>
      <c r="AI19" s="4" t="s">
        <v>3</v>
      </c>
      <c r="AJ19" s="68" t="str">
        <f t="shared" ref="AJ19" si="122">IF(AND((AJ18&gt;0),(AJ17&gt;0)),(AJ18/AJ17),"")</f>
        <v/>
      </c>
      <c r="AK19" s="4" t="s">
        <v>3</v>
      </c>
      <c r="AL19" s="68" t="str">
        <f t="shared" ref="AL19" si="123">IF(AND((AL18&gt;0),(AL17&gt;0)),(AL18/AL17),"")</f>
        <v/>
      </c>
      <c r="AM19" s="4" t="s">
        <v>3</v>
      </c>
      <c r="AN19" s="68" t="str">
        <f t="shared" ref="AN19" si="124">IF(AND((AN18&gt;0),(AN17&gt;0)),(AN18/AN17),"")</f>
        <v/>
      </c>
      <c r="AO19" s="4" t="s">
        <v>3</v>
      </c>
      <c r="AP19" s="68" t="str">
        <f t="shared" ref="AP19" si="125">IF(AND((AP18&gt;0),(AP17&gt;0)),(AP18/AP17),"")</f>
        <v/>
      </c>
      <c r="AQ19" s="4" t="s">
        <v>3</v>
      </c>
      <c r="AR19" s="68" t="str">
        <f t="shared" ref="AR19" si="126">IF(AND((AR18&gt;0),(AR17&gt;0)),(AR18/AR17),"")</f>
        <v/>
      </c>
      <c r="AS19" s="4" t="s">
        <v>3</v>
      </c>
      <c r="AT19" s="68" t="str">
        <f t="shared" ref="AT19" si="127">IF(AND((AT18&gt;0),(AT17&gt;0)),(AT18/AT17),"")</f>
        <v/>
      </c>
      <c r="AU19" s="4" t="s">
        <v>3</v>
      </c>
      <c r="AV19" s="68" t="str">
        <f t="shared" ref="AV19" si="128">IF(AND((AV18&gt;0),(AV17&gt;0)),(AV18/AV17),"")</f>
        <v/>
      </c>
      <c r="AW19" s="4" t="s">
        <v>3</v>
      </c>
      <c r="AX19" s="68" t="str">
        <f t="shared" ref="AX19" si="129">IF(AND((AX18&gt;0),(AX17&gt;0)),(AX18/AX17),"")</f>
        <v/>
      </c>
      <c r="AY19" s="4" t="s">
        <v>3</v>
      </c>
      <c r="AZ19" s="68" t="str">
        <f t="shared" ref="AZ19" si="130">IF(AND((AZ18&gt;0),(AZ17&gt;0)),(AZ18/AZ17),"")</f>
        <v/>
      </c>
      <c r="BA19" s="4" t="s">
        <v>3</v>
      </c>
      <c r="BB19" s="68" t="str">
        <f t="shared" ref="BB19" si="131">IF(AND((BB18&gt;0),(BB17&gt;0)),(BB18/BB17),"")</f>
        <v/>
      </c>
      <c r="BC19" s="4" t="s">
        <v>3</v>
      </c>
      <c r="BD19" s="68" t="str">
        <f t="shared" ref="BD19" si="132">IF(AND((BD18&gt;0),(BD17&gt;0)),(BD18/BD17),"")</f>
        <v/>
      </c>
      <c r="BE19" s="4" t="s">
        <v>3</v>
      </c>
      <c r="BF19" s="68" t="str">
        <f t="shared" ref="BF19" si="133">IF(AND((BF18&gt;0),(BF17&gt;0)),(BF18/BF17),"")</f>
        <v/>
      </c>
      <c r="BG19" s="4" t="s">
        <v>3</v>
      </c>
      <c r="BH19" s="68" t="str">
        <f t="shared" ref="BH19" si="134">IF(AND((BH18&gt;0),(BH17&gt;0)),(BH18/BH17),"")</f>
        <v/>
      </c>
      <c r="BI19" s="4" t="s">
        <v>3</v>
      </c>
      <c r="BK19" s="57" t="s">
        <v>24</v>
      </c>
      <c r="BL19" s="30">
        <f t="shared" si="16"/>
        <v>1</v>
      </c>
      <c r="BM19" s="40">
        <f t="shared" si="17"/>
        <v>0.35384615384615381</v>
      </c>
      <c r="BN19" s="22" t="str">
        <f t="shared" si="18"/>
        <v>–</v>
      </c>
      <c r="BO19" s="41">
        <f t="shared" si="19"/>
        <v>0.35384615384615381</v>
      </c>
      <c r="BP19" s="24" t="str">
        <f t="shared" si="20"/>
        <v/>
      </c>
      <c r="BQ19" s="6" t="s">
        <v>3</v>
      </c>
      <c r="BR19" s="26" t="str">
        <f t="shared" si="21"/>
        <v/>
      </c>
      <c r="BS19" s="42">
        <f t="shared" si="22"/>
        <v>0.35384615384615381</v>
      </c>
      <c r="BT19" s="28" t="s">
        <v>3</v>
      </c>
      <c r="BU19" s="43" t="str">
        <f t="shared" si="23"/>
        <v>?</v>
      </c>
      <c r="BV19" s="29" t="s">
        <v>3</v>
      </c>
    </row>
    <row r="20" spans="1:74" ht="12.75" customHeight="1" x14ac:dyDescent="0.2">
      <c r="A20" s="15" t="s">
        <v>11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11</v>
      </c>
      <c r="BL20" s="30">
        <f t="shared" si="16"/>
        <v>0</v>
      </c>
      <c r="BM20" s="21"/>
      <c r="BN20" s="22"/>
      <c r="BO20" s="23"/>
      <c r="BP20" s="24"/>
      <c r="BQ20" s="25"/>
      <c r="BR20" s="26"/>
      <c r="BS20" s="27"/>
      <c r="BT20" s="28"/>
      <c r="BU20" s="22"/>
      <c r="BV20" s="29"/>
    </row>
    <row r="21" spans="1:74" ht="12.75" customHeight="1" x14ac:dyDescent="0.2">
      <c r="A21" s="10" t="s">
        <v>22</v>
      </c>
      <c r="B21" s="19">
        <v>6.5</v>
      </c>
      <c r="C21" s="4">
        <f>IF(AND((B21&gt;0),(B$4&gt;0)),(B21/B$4*100),"")</f>
        <v>51.587301587301596</v>
      </c>
      <c r="D21" s="19"/>
      <c r="E21" s="4" t="str">
        <f>IF(AND((D21&gt;0),(D$4&gt;0)),(D21/D$4*100),"")</f>
        <v/>
      </c>
      <c r="F21" s="19"/>
      <c r="G21" s="4" t="str">
        <f>IF(AND((F21&gt;0),(F$4&gt;0)),(F21/F$4*100),"")</f>
        <v/>
      </c>
      <c r="H21" s="19"/>
      <c r="I21" s="4" t="str">
        <f>IF(AND((H21&gt;0),(H$4&gt;0)),(H21/H$4*100),"")</f>
        <v/>
      </c>
      <c r="J21" s="19"/>
      <c r="K21" s="4" t="str">
        <f>IF(AND((J21&gt;0),(J$4&gt;0)),(J21/J$4*100),"")</f>
        <v/>
      </c>
      <c r="L21" s="19"/>
      <c r="M21" s="4" t="str">
        <f>IF(AND((L21&gt;0),(L$4&gt;0)),(L21/L$4*100),"")</f>
        <v/>
      </c>
      <c r="N21" s="19"/>
      <c r="O21" s="4" t="str">
        <f>IF(AND((N21&gt;0),(N$4&gt;0)),(N21/N$4*100),"")</f>
        <v/>
      </c>
      <c r="P21" s="19"/>
      <c r="Q21" s="4" t="str">
        <f>IF(AND((P21&gt;0),(P$4&gt;0)),(P21/P$4*100),"")</f>
        <v/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ref="AE21:AE22" si="135">IF(AND((AD21&gt;0),(AD$4&gt;0)),(AD21/AD$4*100),"")</f>
        <v/>
      </c>
      <c r="AF21" s="19"/>
      <c r="AG21" s="4" t="str">
        <f t="shared" ref="AG21:AG22" si="136">IF(AND((AF21&gt;0),(AF$4&gt;0)),(AF21/AF$4*100),"")</f>
        <v/>
      </c>
      <c r="AH21" s="19"/>
      <c r="AI21" s="4" t="str">
        <f t="shared" ref="AI21:AI22" si="137">IF(AND((AH21&gt;0),(AH$4&gt;0)),(AH21/AH$4*100),"")</f>
        <v/>
      </c>
      <c r="AJ21" s="19"/>
      <c r="AK21" s="4" t="str">
        <f t="shared" ref="AK21:AK22" si="138">IF(AND((AJ21&gt;0),(AJ$4&gt;0)),(AJ21/AJ$4*100),"")</f>
        <v/>
      </c>
      <c r="AL21" s="19"/>
      <c r="AM21" s="4" t="str">
        <f t="shared" ref="AM21:AM22" si="139">IF(AND((AL21&gt;0),(AL$4&gt;0)),(AL21/AL$4*100),"")</f>
        <v/>
      </c>
      <c r="AN21" s="19"/>
      <c r="AO21" s="4" t="str">
        <f t="shared" ref="AO21:AO22" si="140">IF(AND((AN21&gt;0),(AN$4&gt;0)),(AN21/AN$4*100),"")</f>
        <v/>
      </c>
      <c r="AP21" s="19"/>
      <c r="AQ21" s="4" t="str">
        <f t="shared" ref="AQ21:AQ22" si="141">IF(AND((AP21&gt;0),(AP$4&gt;0)),(AP21/AP$4*100),"")</f>
        <v/>
      </c>
      <c r="AR21" s="19"/>
      <c r="AS21" s="4" t="str">
        <f t="shared" ref="AS21:AS22" si="142">IF(AND((AR21&gt;0),(AR$4&gt;0)),(AR21/AR$4*100),"")</f>
        <v/>
      </c>
      <c r="AT21" s="19"/>
      <c r="AU21" s="4" t="str">
        <f t="shared" ref="AU21:AU22" si="143">IF(AND((AT21&gt;0),(AT$4&gt;0)),(AT21/AT$4*100),"")</f>
        <v/>
      </c>
      <c r="AV21" s="19"/>
      <c r="AW21" s="4" t="str">
        <f t="shared" ref="AW21:AW22" si="144">IF(AND((AV21&gt;0),(AV$4&gt;0)),(AV21/AV$4*100),"")</f>
        <v/>
      </c>
      <c r="AX21" s="19"/>
      <c r="AY21" s="4" t="str">
        <f t="shared" ref="AY21:AY22" si="145">IF(AND((AX21&gt;0),(AX$4&gt;0)),(AX21/AX$4*100),"")</f>
        <v/>
      </c>
      <c r="AZ21" s="19"/>
      <c r="BA21" s="4" t="str">
        <f t="shared" ref="BA21:BA22" si="146">IF(AND((AZ21&gt;0),(AZ$4&gt;0)),(AZ21/AZ$4*100),"")</f>
        <v/>
      </c>
      <c r="BB21" s="19"/>
      <c r="BC21" s="4" t="str">
        <f t="shared" ref="BC21:BC22" si="147">IF(AND((BB21&gt;0),(BB$4&gt;0)),(BB21/BB$4*100),"")</f>
        <v/>
      </c>
      <c r="BD21" s="19"/>
      <c r="BE21" s="4" t="str">
        <f t="shared" ref="BE21:BE22" si="148">IF(AND((BD21&gt;0),(BD$4&gt;0)),(BD21/BD$4*100),"")</f>
        <v/>
      </c>
      <c r="BF21" s="19"/>
      <c r="BG21" s="4" t="str">
        <f t="shared" ref="BG21:BG22" si="149">IF(AND((BF21&gt;0),(BF$4&gt;0)),(BF21/BF$4*100),"")</f>
        <v/>
      </c>
      <c r="BH21" s="19"/>
      <c r="BI21" s="4" t="str">
        <f t="shared" ref="BI21:BI22" si="150">IF(AND((BH21&gt;0),(BH$4&gt;0)),(BH21/BH$4*100),"")</f>
        <v/>
      </c>
      <c r="BK21" s="57" t="s">
        <v>22</v>
      </c>
      <c r="BL21" s="30">
        <f t="shared" si="16"/>
        <v>1</v>
      </c>
      <c r="BM21" s="31">
        <f t="shared" si="17"/>
        <v>6.5</v>
      </c>
      <c r="BN21" s="32" t="str">
        <f t="shared" si="18"/>
        <v>–</v>
      </c>
      <c r="BO21" s="33">
        <f t="shared" si="19"/>
        <v>6.5</v>
      </c>
      <c r="BP21" s="34">
        <f t="shared" si="20"/>
        <v>51.587301587301596</v>
      </c>
      <c r="BQ21" s="35" t="str">
        <f t="shared" si="40"/>
        <v>–</v>
      </c>
      <c r="BR21" s="36">
        <f t="shared" si="21"/>
        <v>51.587301587301596</v>
      </c>
      <c r="BS21" s="37">
        <f t="shared" si="22"/>
        <v>6.5</v>
      </c>
      <c r="BT21" s="38">
        <f t="shared" si="22"/>
        <v>51.587301587301596</v>
      </c>
      <c r="BU21" s="32" t="str">
        <f t="shared" si="23"/>
        <v>?</v>
      </c>
      <c r="BV21" s="39" t="str">
        <f t="shared" si="23"/>
        <v>?</v>
      </c>
    </row>
    <row r="22" spans="1:74" ht="12.75" customHeight="1" x14ac:dyDescent="0.2">
      <c r="A22" s="10" t="s">
        <v>23</v>
      </c>
      <c r="B22" s="19">
        <v>1.8</v>
      </c>
      <c r="C22" s="4">
        <f>IF(AND((B22&gt;0),(B$4&gt;0)),(B22/B$4*100),"")</f>
        <v>14.285714285714288</v>
      </c>
      <c r="D22" s="19"/>
      <c r="E22" s="4" t="str">
        <f>IF(AND((D22&gt;0),(D$4&gt;0)),(D22/D$4*100),"")</f>
        <v/>
      </c>
      <c r="F22" s="19"/>
      <c r="G22" s="4" t="str">
        <f>IF(AND((F22&gt;0),(F$4&gt;0)),(F22/F$4*100),"")</f>
        <v/>
      </c>
      <c r="H22" s="19"/>
      <c r="I22" s="4" t="str">
        <f>IF(AND((H22&gt;0),(H$4&gt;0)),(H22/H$4*100),"")</f>
        <v/>
      </c>
      <c r="J22" s="19"/>
      <c r="K22" s="4" t="str">
        <f>IF(AND((J22&gt;0),(J$4&gt;0)),(J22/J$4*100),"")</f>
        <v/>
      </c>
      <c r="L22" s="19"/>
      <c r="M22" s="4" t="str">
        <f>IF(AND((L22&gt;0),(L$4&gt;0)),(L22/L$4*100),"")</f>
        <v/>
      </c>
      <c r="N22" s="19"/>
      <c r="O22" s="4" t="str">
        <f>IF(AND((N22&gt;0),(N$4&gt;0)),(N22/N$4*100),"")</f>
        <v/>
      </c>
      <c r="P22" s="19"/>
      <c r="Q22" s="4" t="str">
        <f>IF(AND((P22&gt;0),(P$4&gt;0)),(P22/P$4*100),"")</f>
        <v/>
      </c>
      <c r="R22" s="19"/>
      <c r="S22" s="4" t="str">
        <f>IF(AND((R22&gt;0),(R$4&gt;0)),(R22/R$4*100),"")</f>
        <v/>
      </c>
      <c r="T22" s="19"/>
      <c r="U22" s="4" t="str">
        <f>IF(AND((T22&gt;0),(T$4&gt;0)),(T22/T$4*100),"")</f>
        <v/>
      </c>
      <c r="V22" s="19"/>
      <c r="W22" s="4" t="str">
        <f>IF(AND((V22&gt;0),(V$4&gt;0)),(V22/V$4*100),"")</f>
        <v/>
      </c>
      <c r="X22" s="19"/>
      <c r="Y22" s="4" t="str">
        <f>IF(AND((X22&gt;0),(X$4&gt;0)),(X22/X$4*100),"")</f>
        <v/>
      </c>
      <c r="Z22" s="19"/>
      <c r="AA22" s="4" t="str">
        <f>IF(AND((Z22&gt;0),(Z$4&gt;0)),(Z22/Z$4*100),"")</f>
        <v/>
      </c>
      <c r="AB22" s="19"/>
      <c r="AC22" s="4" t="str">
        <f>IF(AND((AB22&gt;0),(AB$4&gt;0)),(AB22/AB$4*100),"")</f>
        <v/>
      </c>
      <c r="AD22" s="19"/>
      <c r="AE22" s="4" t="str">
        <f t="shared" si="135"/>
        <v/>
      </c>
      <c r="AF22" s="19"/>
      <c r="AG22" s="4" t="str">
        <f t="shared" si="136"/>
        <v/>
      </c>
      <c r="AH22" s="19"/>
      <c r="AI22" s="4" t="str">
        <f t="shared" si="137"/>
        <v/>
      </c>
      <c r="AJ22" s="19"/>
      <c r="AK22" s="4" t="str">
        <f t="shared" si="138"/>
        <v/>
      </c>
      <c r="AL22" s="19"/>
      <c r="AM22" s="4" t="str">
        <f t="shared" si="139"/>
        <v/>
      </c>
      <c r="AN22" s="19"/>
      <c r="AO22" s="4" t="str">
        <f t="shared" si="140"/>
        <v/>
      </c>
      <c r="AP22" s="19"/>
      <c r="AQ22" s="4" t="str">
        <f t="shared" si="141"/>
        <v/>
      </c>
      <c r="AR22" s="19"/>
      <c r="AS22" s="4" t="str">
        <f t="shared" si="142"/>
        <v/>
      </c>
      <c r="AT22" s="19"/>
      <c r="AU22" s="4" t="str">
        <f t="shared" si="143"/>
        <v/>
      </c>
      <c r="AV22" s="19"/>
      <c r="AW22" s="4" t="str">
        <f t="shared" si="144"/>
        <v/>
      </c>
      <c r="AX22" s="19"/>
      <c r="AY22" s="4" t="str">
        <f t="shared" si="145"/>
        <v/>
      </c>
      <c r="AZ22" s="19"/>
      <c r="BA22" s="4" t="str">
        <f t="shared" si="146"/>
        <v/>
      </c>
      <c r="BB22" s="19"/>
      <c r="BC22" s="4" t="str">
        <f t="shared" si="147"/>
        <v/>
      </c>
      <c r="BD22" s="19"/>
      <c r="BE22" s="4" t="str">
        <f t="shared" si="148"/>
        <v/>
      </c>
      <c r="BF22" s="19"/>
      <c r="BG22" s="4" t="str">
        <f t="shared" si="149"/>
        <v/>
      </c>
      <c r="BH22" s="19"/>
      <c r="BI22" s="4" t="str">
        <f t="shared" si="150"/>
        <v/>
      </c>
      <c r="BK22" s="57" t="s">
        <v>23</v>
      </c>
      <c r="BL22" s="30">
        <f t="shared" si="16"/>
        <v>1</v>
      </c>
      <c r="BM22" s="31">
        <f t="shared" si="17"/>
        <v>1.8</v>
      </c>
      <c r="BN22" s="32" t="str">
        <f t="shared" si="18"/>
        <v>–</v>
      </c>
      <c r="BO22" s="33">
        <f t="shared" si="19"/>
        <v>1.8</v>
      </c>
      <c r="BP22" s="34">
        <f t="shared" si="20"/>
        <v>14.285714285714288</v>
      </c>
      <c r="BQ22" s="35" t="str">
        <f t="shared" si="40"/>
        <v>–</v>
      </c>
      <c r="BR22" s="36">
        <f t="shared" si="21"/>
        <v>14.285714285714288</v>
      </c>
      <c r="BS22" s="37">
        <f t="shared" si="22"/>
        <v>1.8</v>
      </c>
      <c r="BT22" s="38">
        <f t="shared" si="22"/>
        <v>14.285714285714288</v>
      </c>
      <c r="BU22" s="32" t="str">
        <f t="shared" si="23"/>
        <v>?</v>
      </c>
      <c r="BV22" s="39" t="str">
        <f t="shared" si="23"/>
        <v>?</v>
      </c>
    </row>
    <row r="23" spans="1:74" ht="12.75" customHeight="1" x14ac:dyDescent="0.2">
      <c r="A23" s="10" t="s">
        <v>24</v>
      </c>
      <c r="B23" s="68">
        <f>IF(AND((B22&gt;0),(B21&gt;0)),(B22/B21),"")</f>
        <v>0.27692307692307694</v>
      </c>
      <c r="C23" s="4" t="s">
        <v>3</v>
      </c>
      <c r="D23" s="68" t="str">
        <f>IF(AND((D22&gt;0),(D21&gt;0)),(D22/D21),"")</f>
        <v/>
      </c>
      <c r="E23" s="4" t="s">
        <v>3</v>
      </c>
      <c r="F23" s="68" t="str">
        <f>IF(AND((F22&gt;0),(F21&gt;0)),(F22/F21),"")</f>
        <v/>
      </c>
      <c r="G23" s="4" t="s">
        <v>3</v>
      </c>
      <c r="H23" s="68" t="str">
        <f>IF(AND((H22&gt;0),(H21&gt;0)),(H22/H21),"")</f>
        <v/>
      </c>
      <c r="I23" s="4" t="s">
        <v>3</v>
      </c>
      <c r="J23" s="68" t="str">
        <f>IF(AND((J22&gt;0),(J21&gt;0)),(J22/J21),"")</f>
        <v/>
      </c>
      <c r="K23" s="4" t="s">
        <v>3</v>
      </c>
      <c r="L23" s="68" t="str">
        <f>IF(AND((L22&gt;0),(L21&gt;0)),(L22/L21),"")</f>
        <v/>
      </c>
      <c r="M23" s="4" t="s">
        <v>3</v>
      </c>
      <c r="N23" s="68" t="str">
        <f>IF(AND((N22&gt;0),(N21&gt;0)),(N22/N21),"")</f>
        <v/>
      </c>
      <c r="O23" s="4" t="s">
        <v>3</v>
      </c>
      <c r="P23" s="68" t="str">
        <f>IF(AND((P22&gt;0),(P21&gt;0)),(P22/P21),"")</f>
        <v/>
      </c>
      <c r="Q23" s="4" t="s">
        <v>3</v>
      </c>
      <c r="R23" s="68" t="str">
        <f>IF(AND((R22&gt;0),(R21&gt;0)),(R22/R21),"")</f>
        <v/>
      </c>
      <c r="S23" s="4" t="s">
        <v>3</v>
      </c>
      <c r="T23" s="68" t="str">
        <f>IF(AND((T22&gt;0),(T21&gt;0)),(T22/T21),"")</f>
        <v/>
      </c>
      <c r="U23" s="4" t="s">
        <v>3</v>
      </c>
      <c r="V23" s="68" t="str">
        <f>IF(AND((V22&gt;0),(V21&gt;0)),(V22/V21),"")</f>
        <v/>
      </c>
      <c r="W23" s="4" t="s">
        <v>3</v>
      </c>
      <c r="X23" s="68" t="str">
        <f>IF(AND((X22&gt;0),(X21&gt;0)),(X22/X21),"")</f>
        <v/>
      </c>
      <c r="Y23" s="4" t="s">
        <v>3</v>
      </c>
      <c r="Z23" s="68" t="str">
        <f>IF(AND((Z22&gt;0),(Z21&gt;0)),(Z22/Z21),"")</f>
        <v/>
      </c>
      <c r="AA23" s="4" t="s">
        <v>3</v>
      </c>
      <c r="AB23" s="68" t="str">
        <f>IF(AND((AB22&gt;0),(AB21&gt;0)),(AB22/AB21),"")</f>
        <v/>
      </c>
      <c r="AC23" s="4" t="s">
        <v>3</v>
      </c>
      <c r="AD23" s="68" t="str">
        <f t="shared" ref="AD23" si="151">IF(AND((AD22&gt;0),(AD21&gt;0)),(AD22/AD21),"")</f>
        <v/>
      </c>
      <c r="AE23" s="4" t="s">
        <v>3</v>
      </c>
      <c r="AF23" s="68" t="str">
        <f t="shared" ref="AF23" si="152">IF(AND((AF22&gt;0),(AF21&gt;0)),(AF22/AF21),"")</f>
        <v/>
      </c>
      <c r="AG23" s="4" t="s">
        <v>3</v>
      </c>
      <c r="AH23" s="68" t="str">
        <f t="shared" ref="AH23" si="153">IF(AND((AH22&gt;0),(AH21&gt;0)),(AH22/AH21),"")</f>
        <v/>
      </c>
      <c r="AI23" s="4" t="s">
        <v>3</v>
      </c>
      <c r="AJ23" s="68" t="str">
        <f t="shared" ref="AJ23" si="154">IF(AND((AJ22&gt;0),(AJ21&gt;0)),(AJ22/AJ21),"")</f>
        <v/>
      </c>
      <c r="AK23" s="4" t="s">
        <v>3</v>
      </c>
      <c r="AL23" s="68" t="str">
        <f t="shared" ref="AL23" si="155">IF(AND((AL22&gt;0),(AL21&gt;0)),(AL22/AL21),"")</f>
        <v/>
      </c>
      <c r="AM23" s="4" t="s">
        <v>3</v>
      </c>
      <c r="AN23" s="68" t="str">
        <f t="shared" ref="AN23" si="156">IF(AND((AN22&gt;0),(AN21&gt;0)),(AN22/AN21),"")</f>
        <v/>
      </c>
      <c r="AO23" s="4" t="s">
        <v>3</v>
      </c>
      <c r="AP23" s="68" t="str">
        <f t="shared" ref="AP23" si="157">IF(AND((AP22&gt;0),(AP21&gt;0)),(AP22/AP21),"")</f>
        <v/>
      </c>
      <c r="AQ23" s="4" t="s">
        <v>3</v>
      </c>
      <c r="AR23" s="68" t="str">
        <f t="shared" ref="AR23" si="158">IF(AND((AR22&gt;0),(AR21&gt;0)),(AR22/AR21),"")</f>
        <v/>
      </c>
      <c r="AS23" s="4" t="s">
        <v>3</v>
      </c>
      <c r="AT23" s="68" t="str">
        <f t="shared" ref="AT23" si="159">IF(AND((AT22&gt;0),(AT21&gt;0)),(AT22/AT21),"")</f>
        <v/>
      </c>
      <c r="AU23" s="4" t="s">
        <v>3</v>
      </c>
      <c r="AV23" s="68" t="str">
        <f t="shared" ref="AV23" si="160">IF(AND((AV22&gt;0),(AV21&gt;0)),(AV22/AV21),"")</f>
        <v/>
      </c>
      <c r="AW23" s="4" t="s">
        <v>3</v>
      </c>
      <c r="AX23" s="68" t="str">
        <f t="shared" ref="AX23" si="161">IF(AND((AX22&gt;0),(AX21&gt;0)),(AX22/AX21),"")</f>
        <v/>
      </c>
      <c r="AY23" s="4" t="s">
        <v>3</v>
      </c>
      <c r="AZ23" s="68" t="str">
        <f t="shared" ref="AZ23" si="162">IF(AND((AZ22&gt;0),(AZ21&gt;0)),(AZ22/AZ21),"")</f>
        <v/>
      </c>
      <c r="BA23" s="4" t="s">
        <v>3</v>
      </c>
      <c r="BB23" s="68" t="str">
        <f t="shared" ref="BB23" si="163">IF(AND((BB22&gt;0),(BB21&gt;0)),(BB22/BB21),"")</f>
        <v/>
      </c>
      <c r="BC23" s="4" t="s">
        <v>3</v>
      </c>
      <c r="BD23" s="68" t="str">
        <f t="shared" ref="BD23" si="164">IF(AND((BD22&gt;0),(BD21&gt;0)),(BD22/BD21),"")</f>
        <v/>
      </c>
      <c r="BE23" s="4" t="s">
        <v>3</v>
      </c>
      <c r="BF23" s="68" t="str">
        <f t="shared" ref="BF23" si="165">IF(AND((BF22&gt;0),(BF21&gt;0)),(BF22/BF21),"")</f>
        <v/>
      </c>
      <c r="BG23" s="4" t="s">
        <v>3</v>
      </c>
      <c r="BH23" s="68" t="str">
        <f t="shared" ref="BH23" si="166">IF(AND((BH22&gt;0),(BH21&gt;0)),(BH22/BH21),"")</f>
        <v/>
      </c>
      <c r="BI23" s="4" t="s">
        <v>3</v>
      </c>
      <c r="BK23" s="57" t="s">
        <v>24</v>
      </c>
      <c r="BL23" s="30">
        <f t="shared" si="16"/>
        <v>1</v>
      </c>
      <c r="BM23" s="40">
        <f t="shared" si="17"/>
        <v>0.27692307692307694</v>
      </c>
      <c r="BN23" s="22" t="str">
        <f t="shared" si="18"/>
        <v>–</v>
      </c>
      <c r="BO23" s="41">
        <f t="shared" si="19"/>
        <v>0.27692307692307694</v>
      </c>
      <c r="BP23" s="24" t="str">
        <f t="shared" si="20"/>
        <v/>
      </c>
      <c r="BQ23" s="6" t="s">
        <v>3</v>
      </c>
      <c r="BR23" s="26" t="str">
        <f t="shared" si="21"/>
        <v/>
      </c>
      <c r="BS23" s="42">
        <f t="shared" si="22"/>
        <v>0.27692307692307694</v>
      </c>
      <c r="BT23" s="28" t="s">
        <v>3</v>
      </c>
      <c r="BU23" s="43" t="str">
        <f t="shared" si="23"/>
        <v>?</v>
      </c>
      <c r="BV23" s="29" t="s">
        <v>3</v>
      </c>
    </row>
    <row r="24" spans="1:74" ht="12.75" customHeight="1" x14ac:dyDescent="0.2">
      <c r="A24" s="15" t="s">
        <v>12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12</v>
      </c>
      <c r="BL24" s="30">
        <f t="shared" si="1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</row>
    <row r="25" spans="1:74" ht="12.75" customHeight="1" x14ac:dyDescent="0.2">
      <c r="A25" s="10" t="s">
        <v>22</v>
      </c>
      <c r="B25" s="19">
        <v>6.2</v>
      </c>
      <c r="C25" s="4">
        <f>IF(AND((B25&gt;0),(B$4&gt;0)),(B25/B$4*100),"")</f>
        <v>49.206349206349209</v>
      </c>
      <c r="D25" s="19"/>
      <c r="E25" s="4" t="str">
        <f>IF(AND((D25&gt;0),(D$4&gt;0)),(D25/D$4*100),"")</f>
        <v/>
      </c>
      <c r="F25" s="19"/>
      <c r="G25" s="4" t="str">
        <f>IF(AND((F25&gt;0),(F$4&gt;0)),(F25/F$4*100),"")</f>
        <v/>
      </c>
      <c r="H25" s="19"/>
      <c r="I25" s="4" t="str">
        <f>IF(AND((H25&gt;0),(H$4&gt;0)),(H25/H$4*100),"")</f>
        <v/>
      </c>
      <c r="J25" s="19"/>
      <c r="K25" s="4" t="str">
        <f>IF(AND((J25&gt;0),(J$4&gt;0)),(J25/J$4*100),"")</f>
        <v/>
      </c>
      <c r="L25" s="19"/>
      <c r="M25" s="4" t="str">
        <f>IF(AND((L25&gt;0),(L$4&gt;0)),(L25/L$4*100),"")</f>
        <v/>
      </c>
      <c r="N25" s="19"/>
      <c r="O25" s="4" t="str">
        <f>IF(AND((N25&gt;0),(N$4&gt;0)),(N25/N$4*100),"")</f>
        <v/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ref="AE25:AE26" si="167">IF(AND((AD25&gt;0),(AD$4&gt;0)),(AD25/AD$4*100),"")</f>
        <v/>
      </c>
      <c r="AF25" s="19"/>
      <c r="AG25" s="4" t="str">
        <f t="shared" ref="AG25:AG26" si="168">IF(AND((AF25&gt;0),(AF$4&gt;0)),(AF25/AF$4*100),"")</f>
        <v/>
      </c>
      <c r="AH25" s="19"/>
      <c r="AI25" s="4" t="str">
        <f t="shared" ref="AI25:AI26" si="169">IF(AND((AH25&gt;0),(AH$4&gt;0)),(AH25/AH$4*100),"")</f>
        <v/>
      </c>
      <c r="AJ25" s="19"/>
      <c r="AK25" s="4" t="str">
        <f t="shared" ref="AK25:AK26" si="170">IF(AND((AJ25&gt;0),(AJ$4&gt;0)),(AJ25/AJ$4*100),"")</f>
        <v/>
      </c>
      <c r="AL25" s="19"/>
      <c r="AM25" s="4" t="str">
        <f t="shared" ref="AM25:AM26" si="171">IF(AND((AL25&gt;0),(AL$4&gt;0)),(AL25/AL$4*100),"")</f>
        <v/>
      </c>
      <c r="AN25" s="19"/>
      <c r="AO25" s="4" t="str">
        <f t="shared" ref="AO25:AO26" si="172">IF(AND((AN25&gt;0),(AN$4&gt;0)),(AN25/AN$4*100),"")</f>
        <v/>
      </c>
      <c r="AP25" s="19"/>
      <c r="AQ25" s="4" t="str">
        <f t="shared" ref="AQ25:AQ26" si="173">IF(AND((AP25&gt;0),(AP$4&gt;0)),(AP25/AP$4*100),"")</f>
        <v/>
      </c>
      <c r="AR25" s="19"/>
      <c r="AS25" s="4" t="str">
        <f t="shared" ref="AS25:AS26" si="174">IF(AND((AR25&gt;0),(AR$4&gt;0)),(AR25/AR$4*100),"")</f>
        <v/>
      </c>
      <c r="AT25" s="19"/>
      <c r="AU25" s="4" t="str">
        <f t="shared" ref="AU25:AU26" si="175">IF(AND((AT25&gt;0),(AT$4&gt;0)),(AT25/AT$4*100),"")</f>
        <v/>
      </c>
      <c r="AV25" s="19"/>
      <c r="AW25" s="4" t="str">
        <f t="shared" ref="AW25:AW26" si="176">IF(AND((AV25&gt;0),(AV$4&gt;0)),(AV25/AV$4*100),"")</f>
        <v/>
      </c>
      <c r="AX25" s="19"/>
      <c r="AY25" s="4" t="str">
        <f t="shared" ref="AY25:AY26" si="177">IF(AND((AX25&gt;0),(AX$4&gt;0)),(AX25/AX$4*100),"")</f>
        <v/>
      </c>
      <c r="AZ25" s="19"/>
      <c r="BA25" s="4" t="str">
        <f t="shared" ref="BA25:BA26" si="178">IF(AND((AZ25&gt;0),(AZ$4&gt;0)),(AZ25/AZ$4*100),"")</f>
        <v/>
      </c>
      <c r="BB25" s="19"/>
      <c r="BC25" s="4" t="str">
        <f t="shared" ref="BC25:BC26" si="179">IF(AND((BB25&gt;0),(BB$4&gt;0)),(BB25/BB$4*100),"")</f>
        <v/>
      </c>
      <c r="BD25" s="19"/>
      <c r="BE25" s="4" t="str">
        <f t="shared" ref="BE25:BE26" si="180">IF(AND((BD25&gt;0),(BD$4&gt;0)),(BD25/BD$4*100),"")</f>
        <v/>
      </c>
      <c r="BF25" s="19"/>
      <c r="BG25" s="4" t="str">
        <f t="shared" ref="BG25:BG26" si="181">IF(AND((BF25&gt;0),(BF$4&gt;0)),(BF25/BF$4*100),"")</f>
        <v/>
      </c>
      <c r="BH25" s="19"/>
      <c r="BI25" s="4" t="str">
        <f t="shared" ref="BI25:BI26" si="182">IF(AND((BH25&gt;0),(BH$4&gt;0)),(BH25/BH$4*100),"")</f>
        <v/>
      </c>
      <c r="BK25" s="57" t="s">
        <v>22</v>
      </c>
      <c r="BL25" s="30">
        <f t="shared" si="16"/>
        <v>1</v>
      </c>
      <c r="BM25" s="31">
        <f t="shared" si="17"/>
        <v>6.2</v>
      </c>
      <c r="BN25" s="32" t="str">
        <f t="shared" si="18"/>
        <v>–</v>
      </c>
      <c r="BO25" s="33">
        <f t="shared" si="19"/>
        <v>6.2</v>
      </c>
      <c r="BP25" s="34">
        <f t="shared" si="20"/>
        <v>49.206349206349209</v>
      </c>
      <c r="BQ25" s="35" t="str">
        <f t="shared" si="40"/>
        <v>–</v>
      </c>
      <c r="BR25" s="36">
        <f t="shared" si="21"/>
        <v>49.206349206349209</v>
      </c>
      <c r="BS25" s="37">
        <f t="shared" si="22"/>
        <v>6.2</v>
      </c>
      <c r="BT25" s="38">
        <f t="shared" si="22"/>
        <v>49.206349206349209</v>
      </c>
      <c r="BU25" s="32" t="str">
        <f t="shared" si="23"/>
        <v>?</v>
      </c>
      <c r="BV25" s="39" t="str">
        <f t="shared" si="23"/>
        <v>?</v>
      </c>
    </row>
    <row r="26" spans="1:74" ht="12.75" customHeight="1" x14ac:dyDescent="0.2">
      <c r="A26" s="10" t="s">
        <v>23</v>
      </c>
      <c r="B26" s="19">
        <v>1.9</v>
      </c>
      <c r="C26" s="4">
        <f>IF(AND((B26&gt;0),(B$4&gt;0)),(B26/B$4*100),"")</f>
        <v>15.079365079365079</v>
      </c>
      <c r="D26" s="19"/>
      <c r="E26" s="4" t="str">
        <f>IF(AND((D26&gt;0),(D$4&gt;0)),(D26/D$4*100),"")</f>
        <v/>
      </c>
      <c r="F26" s="19"/>
      <c r="G26" s="4" t="str">
        <f>IF(AND((F26&gt;0),(F$4&gt;0)),(F26/F$4*100),"")</f>
        <v/>
      </c>
      <c r="H26" s="19"/>
      <c r="I26" s="4" t="str">
        <f>IF(AND((H26&gt;0),(H$4&gt;0)),(H26/H$4*100),"")</f>
        <v/>
      </c>
      <c r="J26" s="19"/>
      <c r="K26" s="4" t="str">
        <f>IF(AND((J26&gt;0),(J$4&gt;0)),(J26/J$4*100),"")</f>
        <v/>
      </c>
      <c r="L26" s="19"/>
      <c r="M26" s="4" t="str">
        <f>IF(AND((L26&gt;0),(L$4&gt;0)),(L26/L$4*100),"")</f>
        <v/>
      </c>
      <c r="N26" s="19"/>
      <c r="O26" s="4" t="str">
        <f>IF(AND((N26&gt;0),(N$4&gt;0)),(N26/N$4*100),"")</f>
        <v/>
      </c>
      <c r="P26" s="19"/>
      <c r="Q26" s="4" t="str">
        <f>IF(AND((P26&gt;0),(P$4&gt;0)),(P26/P$4*100),"")</f>
        <v/>
      </c>
      <c r="R26" s="19"/>
      <c r="S26" s="4" t="str">
        <f>IF(AND((R26&gt;0),(R$4&gt;0)),(R26/R$4*100),"")</f>
        <v/>
      </c>
      <c r="T26" s="19"/>
      <c r="U26" s="4" t="str">
        <f>IF(AND((T26&gt;0),(T$4&gt;0)),(T26/T$4*100),"")</f>
        <v/>
      </c>
      <c r="V26" s="19"/>
      <c r="W26" s="4" t="str">
        <f>IF(AND((V26&gt;0),(V$4&gt;0)),(V26/V$4*100),"")</f>
        <v/>
      </c>
      <c r="X26" s="19"/>
      <c r="Y26" s="4" t="str">
        <f>IF(AND((X26&gt;0),(X$4&gt;0)),(X26/X$4*100),"")</f>
        <v/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/>
      <c r="AE26" s="4" t="str">
        <f t="shared" si="167"/>
        <v/>
      </c>
      <c r="AF26" s="19"/>
      <c r="AG26" s="4" t="str">
        <f t="shared" si="168"/>
        <v/>
      </c>
      <c r="AH26" s="19"/>
      <c r="AI26" s="4" t="str">
        <f t="shared" si="169"/>
        <v/>
      </c>
      <c r="AJ26" s="19"/>
      <c r="AK26" s="4" t="str">
        <f t="shared" si="170"/>
        <v/>
      </c>
      <c r="AL26" s="19"/>
      <c r="AM26" s="4" t="str">
        <f t="shared" si="171"/>
        <v/>
      </c>
      <c r="AN26" s="19"/>
      <c r="AO26" s="4" t="str">
        <f t="shared" si="172"/>
        <v/>
      </c>
      <c r="AP26" s="19"/>
      <c r="AQ26" s="4" t="str">
        <f t="shared" si="173"/>
        <v/>
      </c>
      <c r="AR26" s="19"/>
      <c r="AS26" s="4" t="str">
        <f t="shared" si="174"/>
        <v/>
      </c>
      <c r="AT26" s="19"/>
      <c r="AU26" s="4" t="str">
        <f t="shared" si="175"/>
        <v/>
      </c>
      <c r="AV26" s="19"/>
      <c r="AW26" s="4" t="str">
        <f t="shared" si="176"/>
        <v/>
      </c>
      <c r="AX26" s="19"/>
      <c r="AY26" s="4" t="str">
        <f t="shared" si="177"/>
        <v/>
      </c>
      <c r="AZ26" s="19"/>
      <c r="BA26" s="4" t="str">
        <f t="shared" si="178"/>
        <v/>
      </c>
      <c r="BB26" s="19"/>
      <c r="BC26" s="4" t="str">
        <f t="shared" si="179"/>
        <v/>
      </c>
      <c r="BD26" s="19"/>
      <c r="BE26" s="4" t="str">
        <f t="shared" si="180"/>
        <v/>
      </c>
      <c r="BF26" s="19"/>
      <c r="BG26" s="4" t="str">
        <f t="shared" si="181"/>
        <v/>
      </c>
      <c r="BH26" s="19"/>
      <c r="BI26" s="4" t="str">
        <f t="shared" si="182"/>
        <v/>
      </c>
      <c r="BK26" s="57" t="s">
        <v>23</v>
      </c>
      <c r="BL26" s="30">
        <f t="shared" si="16"/>
        <v>1</v>
      </c>
      <c r="BM26" s="31">
        <f t="shared" si="17"/>
        <v>1.9</v>
      </c>
      <c r="BN26" s="32" t="str">
        <f t="shared" si="18"/>
        <v>–</v>
      </c>
      <c r="BO26" s="33">
        <f t="shared" si="19"/>
        <v>1.9</v>
      </c>
      <c r="BP26" s="34">
        <f t="shared" si="20"/>
        <v>15.079365079365079</v>
      </c>
      <c r="BQ26" s="35" t="str">
        <f t="shared" si="40"/>
        <v>–</v>
      </c>
      <c r="BR26" s="36">
        <f t="shared" si="21"/>
        <v>15.079365079365079</v>
      </c>
      <c r="BS26" s="37">
        <f t="shared" si="22"/>
        <v>1.9</v>
      </c>
      <c r="BT26" s="38">
        <f t="shared" si="22"/>
        <v>15.079365079365079</v>
      </c>
      <c r="BU26" s="32" t="str">
        <f t="shared" si="23"/>
        <v>?</v>
      </c>
      <c r="BV26" s="39" t="str">
        <f t="shared" si="23"/>
        <v>?</v>
      </c>
    </row>
    <row r="27" spans="1:74" ht="12.75" customHeight="1" x14ac:dyDescent="0.2">
      <c r="A27" s="10" t="s">
        <v>24</v>
      </c>
      <c r="B27" s="68">
        <f>IF(AND((B26&gt;0),(B25&gt;0)),(B26/B25),"")</f>
        <v>0.30645161290322576</v>
      </c>
      <c r="C27" s="4" t="s">
        <v>3</v>
      </c>
      <c r="D27" s="68" t="str">
        <f>IF(AND((D26&gt;0),(D25&gt;0)),(D26/D25),"")</f>
        <v/>
      </c>
      <c r="E27" s="4" t="s">
        <v>3</v>
      </c>
      <c r="F27" s="68" t="str">
        <f>IF(AND((F26&gt;0),(F25&gt;0)),(F26/F25),"")</f>
        <v/>
      </c>
      <c r="G27" s="4" t="s">
        <v>3</v>
      </c>
      <c r="H27" s="68" t="str">
        <f>IF(AND((H26&gt;0),(H25&gt;0)),(H26/H25),"")</f>
        <v/>
      </c>
      <c r="I27" s="4" t="s">
        <v>3</v>
      </c>
      <c r="J27" s="68" t="str">
        <f>IF(AND((J26&gt;0),(J25&gt;0)),(J26/J25),"")</f>
        <v/>
      </c>
      <c r="K27" s="4" t="s">
        <v>3</v>
      </c>
      <c r="L27" s="68" t="str">
        <f>IF(AND((L26&gt;0),(L25&gt;0)),(L26/L25),"")</f>
        <v/>
      </c>
      <c r="M27" s="4" t="s">
        <v>3</v>
      </c>
      <c r="N27" s="68" t="str">
        <f>IF(AND((N26&gt;0),(N25&gt;0)),(N26/N25),"")</f>
        <v/>
      </c>
      <c r="O27" s="4" t="s">
        <v>3</v>
      </c>
      <c r="P27" s="68" t="str">
        <f>IF(AND((P26&gt;0),(P25&gt;0)),(P26/P25),"")</f>
        <v/>
      </c>
      <c r="Q27" s="4" t="s">
        <v>3</v>
      </c>
      <c r="R27" s="68" t="str">
        <f>IF(AND((R26&gt;0),(R25&gt;0)),(R26/R25),"")</f>
        <v/>
      </c>
      <c r="S27" s="4" t="s">
        <v>3</v>
      </c>
      <c r="T27" s="68" t="str">
        <f>IF(AND((T26&gt;0),(T25&gt;0)),(T26/T25),"")</f>
        <v/>
      </c>
      <c r="U27" s="4" t="s">
        <v>3</v>
      </c>
      <c r="V27" s="68" t="str">
        <f>IF(AND((V26&gt;0),(V25&gt;0)),(V26/V25),"")</f>
        <v/>
      </c>
      <c r="W27" s="4" t="s">
        <v>3</v>
      </c>
      <c r="X27" s="68" t="str">
        <f>IF(AND((X26&gt;0),(X25&gt;0)),(X26/X25),"")</f>
        <v/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 t="str">
        <f t="shared" ref="AD27" si="183">IF(AND((AD26&gt;0),(AD25&gt;0)),(AD26/AD25),"")</f>
        <v/>
      </c>
      <c r="AE27" s="4" t="s">
        <v>3</v>
      </c>
      <c r="AF27" s="68" t="str">
        <f t="shared" ref="AF27" si="184">IF(AND((AF26&gt;0),(AF25&gt;0)),(AF26/AF25),"")</f>
        <v/>
      </c>
      <c r="AG27" s="4" t="s">
        <v>3</v>
      </c>
      <c r="AH27" s="68" t="str">
        <f t="shared" ref="AH27" si="185">IF(AND((AH26&gt;0),(AH25&gt;0)),(AH26/AH25),"")</f>
        <v/>
      </c>
      <c r="AI27" s="4" t="s">
        <v>3</v>
      </c>
      <c r="AJ27" s="68" t="str">
        <f t="shared" ref="AJ27" si="186">IF(AND((AJ26&gt;0),(AJ25&gt;0)),(AJ26/AJ25),"")</f>
        <v/>
      </c>
      <c r="AK27" s="4" t="s">
        <v>3</v>
      </c>
      <c r="AL27" s="68" t="str">
        <f t="shared" ref="AL27" si="187">IF(AND((AL26&gt;0),(AL25&gt;0)),(AL26/AL25),"")</f>
        <v/>
      </c>
      <c r="AM27" s="4" t="s">
        <v>3</v>
      </c>
      <c r="AN27" s="68" t="str">
        <f t="shared" ref="AN27" si="188">IF(AND((AN26&gt;0),(AN25&gt;0)),(AN26/AN25),"")</f>
        <v/>
      </c>
      <c r="AO27" s="4" t="s">
        <v>3</v>
      </c>
      <c r="AP27" s="68" t="str">
        <f t="shared" ref="AP27" si="189">IF(AND((AP26&gt;0),(AP25&gt;0)),(AP26/AP25),"")</f>
        <v/>
      </c>
      <c r="AQ27" s="4" t="s">
        <v>3</v>
      </c>
      <c r="AR27" s="68" t="str">
        <f t="shared" ref="AR27" si="190">IF(AND((AR26&gt;0),(AR25&gt;0)),(AR26/AR25),"")</f>
        <v/>
      </c>
      <c r="AS27" s="4" t="s">
        <v>3</v>
      </c>
      <c r="AT27" s="68" t="str">
        <f t="shared" ref="AT27" si="191">IF(AND((AT26&gt;0),(AT25&gt;0)),(AT26/AT25),"")</f>
        <v/>
      </c>
      <c r="AU27" s="4" t="s">
        <v>3</v>
      </c>
      <c r="AV27" s="68" t="str">
        <f t="shared" ref="AV27" si="192">IF(AND((AV26&gt;0),(AV25&gt;0)),(AV26/AV25),"")</f>
        <v/>
      </c>
      <c r="AW27" s="4" t="s">
        <v>3</v>
      </c>
      <c r="AX27" s="68" t="str">
        <f t="shared" ref="AX27" si="193">IF(AND((AX26&gt;0),(AX25&gt;0)),(AX26/AX25),"")</f>
        <v/>
      </c>
      <c r="AY27" s="4" t="s">
        <v>3</v>
      </c>
      <c r="AZ27" s="68" t="str">
        <f t="shared" ref="AZ27" si="194">IF(AND((AZ26&gt;0),(AZ25&gt;0)),(AZ26/AZ25),"")</f>
        <v/>
      </c>
      <c r="BA27" s="4" t="s">
        <v>3</v>
      </c>
      <c r="BB27" s="68" t="str">
        <f t="shared" ref="BB27" si="195">IF(AND((BB26&gt;0),(BB25&gt;0)),(BB26/BB25),"")</f>
        <v/>
      </c>
      <c r="BC27" s="4" t="s">
        <v>3</v>
      </c>
      <c r="BD27" s="68" t="str">
        <f t="shared" ref="BD27" si="196">IF(AND((BD26&gt;0),(BD25&gt;0)),(BD26/BD25),"")</f>
        <v/>
      </c>
      <c r="BE27" s="4" t="s">
        <v>3</v>
      </c>
      <c r="BF27" s="68" t="str">
        <f t="shared" ref="BF27" si="197">IF(AND((BF26&gt;0),(BF25&gt;0)),(BF26/BF25),"")</f>
        <v/>
      </c>
      <c r="BG27" s="4" t="s">
        <v>3</v>
      </c>
      <c r="BH27" s="68" t="str">
        <f t="shared" ref="BH27" si="198">IF(AND((BH26&gt;0),(BH25&gt;0)),(BH26/BH25),"")</f>
        <v/>
      </c>
      <c r="BI27" s="4" t="s">
        <v>3</v>
      </c>
      <c r="BK27" s="57" t="s">
        <v>24</v>
      </c>
      <c r="BL27" s="30">
        <f t="shared" si="16"/>
        <v>1</v>
      </c>
      <c r="BM27" s="40">
        <f t="shared" si="17"/>
        <v>0.30645161290322576</v>
      </c>
      <c r="BN27" s="22" t="str">
        <f t="shared" si="18"/>
        <v>–</v>
      </c>
      <c r="BO27" s="41">
        <f t="shared" si="19"/>
        <v>0.30645161290322576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0.30645161290322576</v>
      </c>
      <c r="BT27" s="28" t="s">
        <v>3</v>
      </c>
      <c r="BU27" s="43" t="str">
        <f t="shared" si="23"/>
        <v>?</v>
      </c>
      <c r="BV27" s="29" t="s">
        <v>3</v>
      </c>
    </row>
    <row r="28" spans="1:74" ht="12.75" customHeight="1" x14ac:dyDescent="0.2">
      <c r="A28" s="15" t="s">
        <v>13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13</v>
      </c>
      <c r="BL28" s="30">
        <f t="shared" si="1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</row>
    <row r="29" spans="1:74" ht="12.75" customHeight="1" x14ac:dyDescent="0.2">
      <c r="A29" s="10" t="s">
        <v>22</v>
      </c>
      <c r="B29" s="19">
        <v>7.1</v>
      </c>
      <c r="C29" s="4">
        <f>IF(AND((B29&gt;0),(B$4&gt;0)),(B29/B$4*100),"")</f>
        <v>56.349206349206348</v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/>
      <c r="I29" s="4" t="str">
        <f>IF(AND((H29&gt;0),(H$4&gt;0)),(H29/H$4*100),"")</f>
        <v/>
      </c>
      <c r="J29" s="19"/>
      <c r="K29" s="4" t="str">
        <f>IF(AND((J29&gt;0),(J$4&gt;0)),(J29/J$4*100),"")</f>
        <v/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:AE30" si="199">IF(AND((AD29&gt;0),(AD$4&gt;0)),(AD29/AD$4*100),"")</f>
        <v/>
      </c>
      <c r="AF29" s="19"/>
      <c r="AG29" s="4" t="str">
        <f t="shared" ref="AG29:AG30" si="200">IF(AND((AF29&gt;0),(AF$4&gt;0)),(AF29/AF$4*100),"")</f>
        <v/>
      </c>
      <c r="AH29" s="19"/>
      <c r="AI29" s="4" t="str">
        <f t="shared" ref="AI29:AI30" si="201">IF(AND((AH29&gt;0),(AH$4&gt;0)),(AH29/AH$4*100),"")</f>
        <v/>
      </c>
      <c r="AJ29" s="19"/>
      <c r="AK29" s="4" t="str">
        <f t="shared" ref="AK29:AK30" si="202">IF(AND((AJ29&gt;0),(AJ$4&gt;0)),(AJ29/AJ$4*100),"")</f>
        <v/>
      </c>
      <c r="AL29" s="19"/>
      <c r="AM29" s="4" t="str">
        <f t="shared" ref="AM29:AM30" si="203">IF(AND((AL29&gt;0),(AL$4&gt;0)),(AL29/AL$4*100),"")</f>
        <v/>
      </c>
      <c r="AN29" s="19"/>
      <c r="AO29" s="4" t="str">
        <f t="shared" ref="AO29:AO30" si="204">IF(AND((AN29&gt;0),(AN$4&gt;0)),(AN29/AN$4*100),"")</f>
        <v/>
      </c>
      <c r="AP29" s="19"/>
      <c r="AQ29" s="4" t="str">
        <f t="shared" ref="AQ29:AQ30" si="205">IF(AND((AP29&gt;0),(AP$4&gt;0)),(AP29/AP$4*100),"")</f>
        <v/>
      </c>
      <c r="AR29" s="19"/>
      <c r="AS29" s="4" t="str">
        <f t="shared" ref="AS29:AS30" si="206">IF(AND((AR29&gt;0),(AR$4&gt;0)),(AR29/AR$4*100),"")</f>
        <v/>
      </c>
      <c r="AT29" s="19"/>
      <c r="AU29" s="4" t="str">
        <f t="shared" ref="AU29:AU30" si="207">IF(AND((AT29&gt;0),(AT$4&gt;0)),(AT29/AT$4*100),"")</f>
        <v/>
      </c>
      <c r="AV29" s="19"/>
      <c r="AW29" s="4" t="str">
        <f t="shared" ref="AW29:AW30" si="208">IF(AND((AV29&gt;0),(AV$4&gt;0)),(AV29/AV$4*100),"")</f>
        <v/>
      </c>
      <c r="AX29" s="19"/>
      <c r="AY29" s="4" t="str">
        <f t="shared" ref="AY29:AY30" si="209">IF(AND((AX29&gt;0),(AX$4&gt;0)),(AX29/AX$4*100),"")</f>
        <v/>
      </c>
      <c r="AZ29" s="19"/>
      <c r="BA29" s="4" t="str">
        <f t="shared" ref="BA29:BA30" si="210">IF(AND((AZ29&gt;0),(AZ$4&gt;0)),(AZ29/AZ$4*100),"")</f>
        <v/>
      </c>
      <c r="BB29" s="19"/>
      <c r="BC29" s="4" t="str">
        <f t="shared" ref="BC29:BC30" si="211">IF(AND((BB29&gt;0),(BB$4&gt;0)),(BB29/BB$4*100),"")</f>
        <v/>
      </c>
      <c r="BD29" s="19"/>
      <c r="BE29" s="4" t="str">
        <f t="shared" ref="BE29:BE30" si="212">IF(AND((BD29&gt;0),(BD$4&gt;0)),(BD29/BD$4*100),"")</f>
        <v/>
      </c>
      <c r="BF29" s="19"/>
      <c r="BG29" s="4" t="str">
        <f t="shared" ref="BG29:BG30" si="213">IF(AND((BF29&gt;0),(BF$4&gt;0)),(BF29/BF$4*100),"")</f>
        <v/>
      </c>
      <c r="BH29" s="19"/>
      <c r="BI29" s="4" t="str">
        <f t="shared" ref="BI29:BI30" si="214">IF(AND((BH29&gt;0),(BH$4&gt;0)),(BH29/BH$4*100),"")</f>
        <v/>
      </c>
      <c r="BK29" s="57" t="s">
        <v>22</v>
      </c>
      <c r="BL29" s="30">
        <f t="shared" si="16"/>
        <v>1</v>
      </c>
      <c r="BM29" s="31">
        <f t="shared" si="17"/>
        <v>7.1</v>
      </c>
      <c r="BN29" s="32" t="str">
        <f t="shared" si="18"/>
        <v>–</v>
      </c>
      <c r="BO29" s="33">
        <f t="shared" si="19"/>
        <v>7.1</v>
      </c>
      <c r="BP29" s="34">
        <f t="shared" si="20"/>
        <v>56.349206349206348</v>
      </c>
      <c r="BQ29" s="35" t="str">
        <f t="shared" si="40"/>
        <v>–</v>
      </c>
      <c r="BR29" s="36">
        <f t="shared" si="21"/>
        <v>56.349206349206348</v>
      </c>
      <c r="BS29" s="37">
        <f t="shared" si="22"/>
        <v>7.1</v>
      </c>
      <c r="BT29" s="38">
        <f t="shared" si="22"/>
        <v>56.349206349206348</v>
      </c>
      <c r="BU29" s="32" t="str">
        <f t="shared" si="23"/>
        <v>?</v>
      </c>
      <c r="BV29" s="39" t="str">
        <f t="shared" si="23"/>
        <v>?</v>
      </c>
    </row>
    <row r="30" spans="1:74" ht="12.75" customHeight="1" x14ac:dyDescent="0.2">
      <c r="A30" s="10" t="s">
        <v>23</v>
      </c>
      <c r="B30" s="19"/>
      <c r="C30" s="4" t="str">
        <f>IF(AND((B30&gt;0),(B$4&gt;0)),(B30/B$4*100),"")</f>
        <v/>
      </c>
      <c r="D30" s="19"/>
      <c r="E30" s="4" t="str">
        <f>IF(AND((D30&gt;0),(D$4&gt;0)),(D30/D$4*100),"")</f>
        <v/>
      </c>
      <c r="F30" s="19"/>
      <c r="G30" s="4" t="str">
        <f>IF(AND((F30&gt;0),(F$4&gt;0)),(F30/F$4*100),"")</f>
        <v/>
      </c>
      <c r="H30" s="19"/>
      <c r="I30" s="4" t="str">
        <f>IF(AND((H30&gt;0),(H$4&gt;0)),(H30/H$4*100),"")</f>
        <v/>
      </c>
      <c r="J30" s="19"/>
      <c r="K30" s="4" t="str">
        <f>IF(AND((J30&gt;0),(J$4&gt;0)),(J30/J$4*100),"")</f>
        <v/>
      </c>
      <c r="L30" s="19"/>
      <c r="M30" s="4" t="str">
        <f>IF(AND((L30&gt;0),(L$4&gt;0)),(L30/L$4*100),"")</f>
        <v/>
      </c>
      <c r="N30" s="19"/>
      <c r="O30" s="4" t="str">
        <f>IF(AND((N30&gt;0),(N$4&gt;0)),(N30/N$4*100),"")</f>
        <v/>
      </c>
      <c r="P30" s="19"/>
      <c r="Q30" s="4" t="str">
        <f>IF(AND((P30&gt;0),(P$4&gt;0)),(P30/P$4*100),"")</f>
        <v/>
      </c>
      <c r="R30" s="19"/>
      <c r="S30" s="4" t="str">
        <f>IF(AND((R30&gt;0),(R$4&gt;0)),(R30/R$4*100),"")</f>
        <v/>
      </c>
      <c r="T30" s="19"/>
      <c r="U30" s="4" t="str">
        <f>IF(AND((T30&gt;0),(T$4&gt;0)),(T30/T$4*100),"")</f>
        <v/>
      </c>
      <c r="V30" s="19"/>
      <c r="W30" s="4" t="str">
        <f>IF(AND((V30&gt;0),(V$4&gt;0)),(V30/V$4*100),"")</f>
        <v/>
      </c>
      <c r="X30" s="19"/>
      <c r="Y30" s="4" t="str">
        <f>IF(AND((X30&gt;0),(X$4&gt;0)),(X30/X$4*100),"")</f>
        <v/>
      </c>
      <c r="Z30" s="19"/>
      <c r="AA30" s="4" t="str">
        <f>IF(AND((Z30&gt;0),(Z$4&gt;0)),(Z30/Z$4*100),"")</f>
        <v/>
      </c>
      <c r="AB30" s="19"/>
      <c r="AC30" s="4" t="str">
        <f>IF(AND((AB30&gt;0),(AB$4&gt;0)),(AB30/AB$4*100),"")</f>
        <v/>
      </c>
      <c r="AD30" s="19"/>
      <c r="AE30" s="4" t="str">
        <f t="shared" si="199"/>
        <v/>
      </c>
      <c r="AF30" s="19"/>
      <c r="AG30" s="4" t="str">
        <f t="shared" si="200"/>
        <v/>
      </c>
      <c r="AH30" s="19"/>
      <c r="AI30" s="4" t="str">
        <f t="shared" si="201"/>
        <v/>
      </c>
      <c r="AJ30" s="19"/>
      <c r="AK30" s="4" t="str">
        <f t="shared" si="202"/>
        <v/>
      </c>
      <c r="AL30" s="19"/>
      <c r="AM30" s="4" t="str">
        <f t="shared" si="203"/>
        <v/>
      </c>
      <c r="AN30" s="19"/>
      <c r="AO30" s="4" t="str">
        <f t="shared" si="204"/>
        <v/>
      </c>
      <c r="AP30" s="19"/>
      <c r="AQ30" s="4" t="str">
        <f t="shared" si="205"/>
        <v/>
      </c>
      <c r="AR30" s="19"/>
      <c r="AS30" s="4" t="str">
        <f t="shared" si="206"/>
        <v/>
      </c>
      <c r="AT30" s="19"/>
      <c r="AU30" s="4" t="str">
        <f t="shared" si="207"/>
        <v/>
      </c>
      <c r="AV30" s="19"/>
      <c r="AW30" s="4" t="str">
        <f t="shared" si="208"/>
        <v/>
      </c>
      <c r="AX30" s="19"/>
      <c r="AY30" s="4" t="str">
        <f t="shared" si="209"/>
        <v/>
      </c>
      <c r="AZ30" s="19"/>
      <c r="BA30" s="4" t="str">
        <f t="shared" si="210"/>
        <v/>
      </c>
      <c r="BB30" s="19"/>
      <c r="BC30" s="4" t="str">
        <f t="shared" si="211"/>
        <v/>
      </c>
      <c r="BD30" s="19"/>
      <c r="BE30" s="4" t="str">
        <f t="shared" si="212"/>
        <v/>
      </c>
      <c r="BF30" s="19"/>
      <c r="BG30" s="4" t="str">
        <f t="shared" si="213"/>
        <v/>
      </c>
      <c r="BH30" s="19"/>
      <c r="BI30" s="4" t="str">
        <f t="shared" si="214"/>
        <v/>
      </c>
      <c r="BK30" s="57" t="s">
        <v>23</v>
      </c>
      <c r="BL30" s="30">
        <f t="shared" si="16"/>
        <v>0</v>
      </c>
      <c r="BM30" s="31" t="str">
        <f t="shared" si="17"/>
        <v/>
      </c>
      <c r="BN30" s="32" t="str">
        <f t="shared" si="18"/>
        <v>?</v>
      </c>
      <c r="BO30" s="33" t="str">
        <f t="shared" si="19"/>
        <v/>
      </c>
      <c r="BP30" s="34" t="str">
        <f t="shared" si="20"/>
        <v/>
      </c>
      <c r="BQ30" s="35" t="str">
        <f t="shared" si="40"/>
        <v>?</v>
      </c>
      <c r="BR30" s="36" t="str">
        <f t="shared" si="21"/>
        <v/>
      </c>
      <c r="BS30" s="37" t="str">
        <f t="shared" si="22"/>
        <v>?</v>
      </c>
      <c r="BT30" s="38" t="str">
        <f t="shared" si="22"/>
        <v>?</v>
      </c>
      <c r="BU30" s="32" t="str">
        <f t="shared" si="23"/>
        <v>?</v>
      </c>
      <c r="BV30" s="39" t="str">
        <f t="shared" si="23"/>
        <v>?</v>
      </c>
    </row>
    <row r="31" spans="1:74" ht="12.75" customHeight="1" thickBot="1" x14ac:dyDescent="0.25">
      <c r="A31" s="10" t="s">
        <v>24</v>
      </c>
      <c r="B31" s="68" t="str">
        <f>IF(AND((B30&gt;0),(B29&gt;0)),(B30/B29),"")</f>
        <v/>
      </c>
      <c r="C31" s="4" t="s">
        <v>3</v>
      </c>
      <c r="D31" s="68" t="str">
        <f>IF(AND((D30&gt;0),(D29&gt;0)),(D30/D29),"")</f>
        <v/>
      </c>
      <c r="E31" s="4" t="s">
        <v>3</v>
      </c>
      <c r="F31" s="68" t="str">
        <f>IF(AND((F30&gt;0),(F29&gt;0)),(F30/F29),"")</f>
        <v/>
      </c>
      <c r="G31" s="4" t="s">
        <v>3</v>
      </c>
      <c r="H31" s="68" t="str">
        <f>IF(AND((H30&gt;0),(H29&gt;0)),(H30/H29),"")</f>
        <v/>
      </c>
      <c r="I31" s="4" t="s">
        <v>3</v>
      </c>
      <c r="J31" s="68" t="str">
        <f>IF(AND((J30&gt;0),(J29&gt;0)),(J30/J29),"")</f>
        <v/>
      </c>
      <c r="K31" s="4" t="s">
        <v>3</v>
      </c>
      <c r="L31" s="68" t="str">
        <f>IF(AND((L30&gt;0),(L29&gt;0)),(L30/L29),"")</f>
        <v/>
      </c>
      <c r="M31" s="4" t="s">
        <v>3</v>
      </c>
      <c r="N31" s="68" t="str">
        <f>IF(AND((N30&gt;0),(N29&gt;0)),(N30/N29),"")</f>
        <v/>
      </c>
      <c r="O31" s="4" t="s">
        <v>3</v>
      </c>
      <c r="P31" s="68" t="str">
        <f>IF(AND((P30&gt;0),(P29&gt;0)),(P30/P29),"")</f>
        <v/>
      </c>
      <c r="Q31" s="4" t="s">
        <v>3</v>
      </c>
      <c r="R31" s="68" t="str">
        <f>IF(AND((R30&gt;0),(R29&gt;0)),(R30/R29),"")</f>
        <v/>
      </c>
      <c r="S31" s="4" t="s">
        <v>3</v>
      </c>
      <c r="T31" s="68" t="str">
        <f>IF(AND((T30&gt;0),(T29&gt;0)),(T30/T29),"")</f>
        <v/>
      </c>
      <c r="U31" s="4" t="s">
        <v>3</v>
      </c>
      <c r="V31" s="68" t="str">
        <f>IF(AND((V30&gt;0),(V29&gt;0)),(V30/V29),"")</f>
        <v/>
      </c>
      <c r="W31" s="4" t="s">
        <v>3</v>
      </c>
      <c r="X31" s="68" t="str">
        <f>IF(AND((X30&gt;0),(X29&gt;0)),(X30/X29),"")</f>
        <v/>
      </c>
      <c r="Y31" s="4" t="s">
        <v>3</v>
      </c>
      <c r="Z31" s="68" t="str">
        <f>IF(AND((Z30&gt;0),(Z29&gt;0)),(Z30/Z29),"")</f>
        <v/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215">IF(AND((AD30&gt;0),(AD29&gt;0)),(AD30/AD29),"")</f>
        <v/>
      </c>
      <c r="AE31" s="4" t="s">
        <v>3</v>
      </c>
      <c r="AF31" s="68" t="str">
        <f t="shared" ref="AF31" si="216">IF(AND((AF30&gt;0),(AF29&gt;0)),(AF30/AF29),"")</f>
        <v/>
      </c>
      <c r="AG31" s="4" t="s">
        <v>3</v>
      </c>
      <c r="AH31" s="68" t="str">
        <f t="shared" ref="AH31" si="217">IF(AND((AH30&gt;0),(AH29&gt;0)),(AH30/AH29),"")</f>
        <v/>
      </c>
      <c r="AI31" s="4" t="s">
        <v>3</v>
      </c>
      <c r="AJ31" s="68" t="str">
        <f t="shared" ref="AJ31" si="218">IF(AND((AJ30&gt;0),(AJ29&gt;0)),(AJ30/AJ29),"")</f>
        <v/>
      </c>
      <c r="AK31" s="4" t="s">
        <v>3</v>
      </c>
      <c r="AL31" s="68" t="str">
        <f t="shared" ref="AL31" si="219">IF(AND((AL30&gt;0),(AL29&gt;0)),(AL30/AL29),"")</f>
        <v/>
      </c>
      <c r="AM31" s="4" t="s">
        <v>3</v>
      </c>
      <c r="AN31" s="68" t="str">
        <f t="shared" ref="AN31" si="220">IF(AND((AN30&gt;0),(AN29&gt;0)),(AN30/AN29),"")</f>
        <v/>
      </c>
      <c r="AO31" s="4" t="s">
        <v>3</v>
      </c>
      <c r="AP31" s="68" t="str">
        <f t="shared" ref="AP31" si="221">IF(AND((AP30&gt;0),(AP29&gt;0)),(AP30/AP29),"")</f>
        <v/>
      </c>
      <c r="AQ31" s="4" t="s">
        <v>3</v>
      </c>
      <c r="AR31" s="68" t="str">
        <f t="shared" ref="AR31" si="222">IF(AND((AR30&gt;0),(AR29&gt;0)),(AR30/AR29),"")</f>
        <v/>
      </c>
      <c r="AS31" s="4" t="s">
        <v>3</v>
      </c>
      <c r="AT31" s="68" t="str">
        <f t="shared" ref="AT31" si="223">IF(AND((AT30&gt;0),(AT29&gt;0)),(AT30/AT29),"")</f>
        <v/>
      </c>
      <c r="AU31" s="4" t="s">
        <v>3</v>
      </c>
      <c r="AV31" s="68" t="str">
        <f t="shared" ref="AV31" si="224">IF(AND((AV30&gt;0),(AV29&gt;0)),(AV30/AV29),"")</f>
        <v/>
      </c>
      <c r="AW31" s="4" t="s">
        <v>3</v>
      </c>
      <c r="AX31" s="68" t="str">
        <f t="shared" ref="AX31" si="225">IF(AND((AX30&gt;0),(AX29&gt;0)),(AX30/AX29),"")</f>
        <v/>
      </c>
      <c r="AY31" s="4" t="s">
        <v>3</v>
      </c>
      <c r="AZ31" s="68" t="str">
        <f t="shared" ref="AZ31" si="226">IF(AND((AZ30&gt;0),(AZ29&gt;0)),(AZ30/AZ29),"")</f>
        <v/>
      </c>
      <c r="BA31" s="4" t="s">
        <v>3</v>
      </c>
      <c r="BB31" s="68" t="str">
        <f t="shared" ref="BB31" si="227">IF(AND((BB30&gt;0),(BB29&gt;0)),(BB30/BB29),"")</f>
        <v/>
      </c>
      <c r="BC31" s="4" t="s">
        <v>3</v>
      </c>
      <c r="BD31" s="68" t="str">
        <f t="shared" ref="BD31" si="228">IF(AND((BD30&gt;0),(BD29&gt;0)),(BD30/BD29),"")</f>
        <v/>
      </c>
      <c r="BE31" s="4" t="s">
        <v>3</v>
      </c>
      <c r="BF31" s="68" t="str">
        <f t="shared" ref="BF31" si="229">IF(AND((BF30&gt;0),(BF29&gt;0)),(BF30/BF29),"")</f>
        <v/>
      </c>
      <c r="BG31" s="4" t="s">
        <v>3</v>
      </c>
      <c r="BH31" s="68" t="str">
        <f t="shared" ref="BH31" si="230">IF(AND((BH30&gt;0),(BH29&gt;0)),(BH30/BH29),"")</f>
        <v/>
      </c>
      <c r="BI31" s="4" t="s">
        <v>3</v>
      </c>
      <c r="BK31" s="58" t="s">
        <v>24</v>
      </c>
      <c r="BL31" s="44">
        <f t="shared" si="16"/>
        <v>0</v>
      </c>
      <c r="BM31" s="45" t="str">
        <f t="shared" si="17"/>
        <v/>
      </c>
      <c r="BN31" s="46" t="str">
        <f t="shared" si="18"/>
        <v>?</v>
      </c>
      <c r="BO31" s="47" t="str">
        <f t="shared" si="19"/>
        <v/>
      </c>
      <c r="BP31" s="48" t="str">
        <f t="shared" si="20"/>
        <v/>
      </c>
      <c r="BQ31" s="49" t="s">
        <v>3</v>
      </c>
      <c r="BR31" s="50" t="str">
        <f t="shared" si="21"/>
        <v/>
      </c>
      <c r="BS31" s="51" t="str">
        <f t="shared" si="22"/>
        <v>?</v>
      </c>
      <c r="BT31" s="52" t="s">
        <v>3</v>
      </c>
      <c r="BU31" s="53" t="str">
        <f t="shared" si="23"/>
        <v>?</v>
      </c>
      <c r="BV31" s="54" t="s">
        <v>3</v>
      </c>
    </row>
    <row r="32" spans="1:74" s="80" customFormat="1" ht="12.75" customHeight="1" x14ac:dyDescent="0.2">
      <c r="A32" s="75"/>
      <c r="B32" s="76"/>
      <c r="C32" s="77"/>
      <c r="D32" s="78"/>
      <c r="E32" s="79"/>
      <c r="F32" s="78"/>
      <c r="G32" s="79"/>
      <c r="H32" s="78"/>
      <c r="I32" s="79"/>
      <c r="J32" s="78"/>
      <c r="K32" s="79"/>
      <c r="L32" s="78"/>
      <c r="M32" s="79"/>
      <c r="N32" s="78"/>
      <c r="O32" s="79"/>
      <c r="P32" s="78"/>
      <c r="Q32" s="79"/>
      <c r="R32" s="78"/>
      <c r="S32" s="79"/>
      <c r="T32" s="78"/>
      <c r="U32" s="79"/>
      <c r="V32" s="78"/>
      <c r="W32" s="79"/>
      <c r="X32" s="78"/>
      <c r="Y32" s="79"/>
      <c r="Z32" s="78"/>
      <c r="AA32" s="79"/>
      <c r="AB32" s="78"/>
      <c r="AC32" s="79"/>
      <c r="AD32" s="78"/>
      <c r="AE32" s="79"/>
      <c r="AF32" s="78"/>
      <c r="AG32" s="79"/>
      <c r="AH32" s="78"/>
      <c r="AI32" s="79"/>
      <c r="AJ32" s="78"/>
      <c r="AK32" s="79"/>
      <c r="AL32" s="78"/>
      <c r="AM32" s="79"/>
      <c r="AN32" s="78"/>
      <c r="AO32" s="79"/>
      <c r="AP32" s="78"/>
      <c r="AQ32" s="79"/>
      <c r="AR32" s="78"/>
      <c r="AS32" s="79"/>
      <c r="AT32" s="78"/>
      <c r="AU32" s="79"/>
      <c r="AV32" s="78"/>
      <c r="AW32" s="79"/>
      <c r="AX32" s="78"/>
      <c r="AY32" s="79"/>
      <c r="AZ32" s="78"/>
      <c r="BA32" s="79"/>
      <c r="BB32" s="78"/>
      <c r="BC32" s="79"/>
      <c r="BD32" s="78"/>
      <c r="BE32" s="79"/>
      <c r="BF32" s="78"/>
      <c r="BG32" s="79"/>
      <c r="BH32" s="78"/>
      <c r="BI32" s="79"/>
      <c r="BK32" s="81"/>
      <c r="BL32" s="82"/>
      <c r="BM32" s="83"/>
      <c r="BN32" s="74"/>
      <c r="BO32" s="84"/>
      <c r="BP32" s="85"/>
      <c r="BQ32" s="86"/>
      <c r="BR32" s="87"/>
      <c r="BS32" s="88"/>
      <c r="BT32" s="86"/>
      <c r="BU32" s="88"/>
      <c r="BV32" s="86"/>
    </row>
  </sheetData>
  <sheetProtection formatCells="0" formatColumns="0" formatRows="0" insertColumns="0" insertRows="0" deleteColumns="0" deleteRows="0"/>
  <mergeCells count="3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S1:BT1"/>
    <mergeCell ref="BU1:BV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Z3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1.4257812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37</v>
      </c>
      <c r="B1" s="72" t="s">
        <v>38</v>
      </c>
      <c r="C1" s="67" t="s">
        <v>29</v>
      </c>
      <c r="D1" s="73" t="s">
        <v>4</v>
      </c>
      <c r="E1" s="73" t="s">
        <v>21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34</v>
      </c>
      <c r="K1" s="73" t="s">
        <v>35</v>
      </c>
      <c r="L1" s="73" t="s">
        <v>36</v>
      </c>
      <c r="M1" s="73" t="s">
        <v>52</v>
      </c>
      <c r="N1" s="73" t="s">
        <v>5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</row>
    <row r="2" spans="1:26" ht="12.75" customHeight="1" x14ac:dyDescent="0.2">
      <c r="A2" s="103" t="s">
        <v>58</v>
      </c>
      <c r="B2" s="104" t="s">
        <v>53</v>
      </c>
      <c r="C2" s="89" t="str">
        <f>females!B1</f>
        <v>1 (NEO)</v>
      </c>
      <c r="D2" s="90">
        <f>IF(females!B3&gt;0,females!B3,"")</f>
        <v>235</v>
      </c>
      <c r="E2" s="94">
        <f>IF(females!B4&gt;0,females!B4,"")</f>
        <v>23</v>
      </c>
      <c r="F2" s="94">
        <f>IF(females!B6&gt;0,females!B6,"")</f>
        <v>9.1999999999999993</v>
      </c>
      <c r="G2" s="94">
        <f>IF(females!B7&gt;0,females!B7,"")</f>
        <v>6.7</v>
      </c>
      <c r="H2" s="94">
        <f>IF(females!B8&gt;0,females!B8,"")</f>
        <v>16.600000000000001</v>
      </c>
      <c r="I2" s="94">
        <f>IF(females!B9&gt;0,females!B9,"")</f>
        <v>5.9</v>
      </c>
      <c r="J2" s="94">
        <f>IF(females!B10&gt;0,females!B10,"")</f>
        <v>21.8</v>
      </c>
      <c r="K2" s="95">
        <f>IF(females!B11&gt;0,females!B11,"")</f>
        <v>9.2765957446808517E-2</v>
      </c>
      <c r="L2" s="96">
        <f>IF(females!B12&gt;0,females!B12,"")</f>
        <v>0.55421686746987942</v>
      </c>
      <c r="M2" s="94">
        <f>IF(females!B14&gt;0,females!B14,"")</f>
        <v>59.1</v>
      </c>
      <c r="N2" s="94">
        <f>IF(females!B15&gt;0,females!B15,"")</f>
        <v>4</v>
      </c>
      <c r="O2" s="94">
        <f>IF(females!B17&gt;0,females!B17,"")</f>
        <v>11.6</v>
      </c>
      <c r="P2" s="94">
        <f>IF(females!B18&gt;0,females!B18,"")</f>
        <v>2.2000000000000002</v>
      </c>
      <c r="Q2" s="95">
        <f>IF(females!B19&gt;0,females!B19,"")</f>
        <v>0.18965517241379312</v>
      </c>
      <c r="R2" s="94">
        <f>IF(females!B21&gt;0,females!B21,"")</f>
        <v>10.1</v>
      </c>
      <c r="S2" s="94" t="str">
        <f>IF(females!B22&gt;0,females!B22,"")</f>
        <v/>
      </c>
      <c r="T2" s="95" t="str">
        <f>IF(females!B23&gt;0,females!B23,"")</f>
        <v/>
      </c>
      <c r="U2" s="94">
        <f>IF(females!B25&gt;0,females!B25,"")</f>
        <v>10.6</v>
      </c>
      <c r="V2" s="97">
        <f>IF(females!B26&gt;0,females!B26,"")</f>
        <v>2.1</v>
      </c>
      <c r="W2" s="98">
        <f>IF(females!B27&gt;0,females!B27,"")</f>
        <v>0.19811320754716982</v>
      </c>
      <c r="X2" s="97">
        <f>IF(females!B29&gt;0,females!B29,"")</f>
        <v>11.9</v>
      </c>
      <c r="Y2" s="97">
        <f>IF(females!B30&gt;0,females!B30,"")</f>
        <v>2.1</v>
      </c>
      <c r="Z2" s="98">
        <f>IF(females!B31&gt;0,females!B31,"")</f>
        <v>0.17647058823529413</v>
      </c>
    </row>
    <row r="3" spans="1:26" x14ac:dyDescent="0.2">
      <c r="A3" s="63" t="str">
        <f t="shared" ref="A3:B19" si="0">A$2</f>
        <v>Hypechiniscus gladiator</v>
      </c>
      <c r="B3" s="70" t="str">
        <f>B$2</f>
        <v>GB.033</v>
      </c>
      <c r="C3" s="89">
        <f>females!D1</f>
        <v>2</v>
      </c>
      <c r="D3" s="90">
        <f>IF(females!D3&gt;0,females!D3,"")</f>
        <v>221</v>
      </c>
      <c r="E3" s="99">
        <f>IF(females!D4&gt;0,females!D4,"")</f>
        <v>24</v>
      </c>
      <c r="F3" s="99">
        <f>IF(females!D6&gt;0,females!D6,"")</f>
        <v>10.1</v>
      </c>
      <c r="G3" s="99">
        <f>IF(females!D7&gt;0,females!D7,"")</f>
        <v>5.9</v>
      </c>
      <c r="H3" s="99">
        <f>IF(females!D8&gt;0,females!D8,"")</f>
        <v>17</v>
      </c>
      <c r="I3" s="99">
        <f>IF(females!D9&gt;0,females!D9,"")</f>
        <v>6.1</v>
      </c>
      <c r="J3" s="99">
        <f>IF(females!D10&gt;0,females!D10,"")</f>
        <v>22.3</v>
      </c>
      <c r="K3" s="98">
        <f>IF(females!D11&gt;0,females!D11,"")</f>
        <v>0.10090497737556561</v>
      </c>
      <c r="L3" s="100">
        <f>IF(females!D12&gt;0,females!D12,"")</f>
        <v>0.59411764705882353</v>
      </c>
      <c r="M3" s="99">
        <f>IF(females!D14&gt;0,females!D14,"")</f>
        <v>69.3</v>
      </c>
      <c r="N3" s="99" t="str">
        <f>IF(females!D15&gt;0,females!D15,"")</f>
        <v/>
      </c>
      <c r="O3" s="99">
        <f>IF(females!D17&gt;0,females!D17,"")</f>
        <v>10.9</v>
      </c>
      <c r="P3" s="99">
        <f>IF(females!D18&gt;0,females!D18,"")</f>
        <v>2.2999999999999998</v>
      </c>
      <c r="Q3" s="98">
        <f>IF(females!D19&gt;0,females!D19,"")</f>
        <v>0.21100917431192659</v>
      </c>
      <c r="R3" s="99">
        <f>IF(females!D21&gt;0,females!D21,"")</f>
        <v>12.6</v>
      </c>
      <c r="S3" s="99">
        <f>IF(females!D22&gt;0,females!D22,"")</f>
        <v>3.1</v>
      </c>
      <c r="T3" s="98">
        <f>IF(females!D23&gt;0,females!D23,"")</f>
        <v>0.24603174603174605</v>
      </c>
      <c r="U3" s="99">
        <f>IF(females!D25&gt;0,females!D25,"")</f>
        <v>11.9</v>
      </c>
      <c r="V3" s="97">
        <f>IF(females!D26&gt;0,females!D26,"")</f>
        <v>3</v>
      </c>
      <c r="W3" s="98">
        <f>IF(females!D27&gt;0,females!D27,"")</f>
        <v>0.25210084033613445</v>
      </c>
      <c r="X3" s="97">
        <f>IF(females!D29&gt;0,females!D29,"")</f>
        <v>13.9</v>
      </c>
      <c r="Y3" s="97">
        <f>IF(females!D30&gt;0,females!D30,"")</f>
        <v>2.2999999999999998</v>
      </c>
      <c r="Z3" s="98">
        <f>IF(females!D31&gt;0,females!D31,"")</f>
        <v>0.16546762589928055</v>
      </c>
    </row>
    <row r="4" spans="1:26" x14ac:dyDescent="0.2">
      <c r="A4" s="63" t="str">
        <f t="shared" si="0"/>
        <v>Hypechiniscus gladiator</v>
      </c>
      <c r="B4" s="70" t="str">
        <f t="shared" si="0"/>
        <v>GB.033</v>
      </c>
      <c r="C4" s="89">
        <f>females!F1</f>
        <v>3</v>
      </c>
      <c r="D4" s="90">
        <f>IF(females!F3&gt;0,females!F3,"")</f>
        <v>245</v>
      </c>
      <c r="E4" s="99">
        <f>IF(females!F4&gt;0,females!F4,"")</f>
        <v>23.9</v>
      </c>
      <c r="F4" s="99">
        <f>IF(females!F6&gt;0,females!F6,"")</f>
        <v>9.8000000000000007</v>
      </c>
      <c r="G4" s="99">
        <f>IF(females!F7&gt;0,females!F7,"")</f>
        <v>6</v>
      </c>
      <c r="H4" s="99">
        <f>IF(females!F8&gt;0,females!F8,"")</f>
        <v>17.2</v>
      </c>
      <c r="I4" s="99">
        <f>IF(females!F9&gt;0,females!F9,"")</f>
        <v>6.9</v>
      </c>
      <c r="J4" s="99">
        <f>IF(females!F10&gt;0,females!F10,"")</f>
        <v>23.3</v>
      </c>
      <c r="K4" s="98">
        <f>IF(females!F11&gt;0,females!F11,"")</f>
        <v>9.5102040816326533E-2</v>
      </c>
      <c r="L4" s="100">
        <f>IF(females!F12&gt;0,females!F12,"")</f>
        <v>0.56976744186046513</v>
      </c>
      <c r="M4" s="99">
        <f>IF(females!F14&gt;0,females!F14,"")</f>
        <v>58.8</v>
      </c>
      <c r="N4" s="99">
        <f>IF(females!F15&gt;0,females!F15,"")</f>
        <v>4</v>
      </c>
      <c r="O4" s="99">
        <f>IF(females!F17&gt;0,females!F17,"")</f>
        <v>13.3</v>
      </c>
      <c r="P4" s="99">
        <f>IF(females!F18&gt;0,females!F18,"")</f>
        <v>2.5</v>
      </c>
      <c r="Q4" s="98">
        <f>IF(females!F19&gt;0,females!F19,"")</f>
        <v>0.18796992481203006</v>
      </c>
      <c r="R4" s="99">
        <f>IF(females!F21&gt;0,females!F21,"")</f>
        <v>12.8</v>
      </c>
      <c r="S4" s="99">
        <f>IF(females!F22&gt;0,females!F22,"")</f>
        <v>2.5</v>
      </c>
      <c r="T4" s="98">
        <f>IF(females!F23&gt;0,females!F23,"")</f>
        <v>0.1953125</v>
      </c>
      <c r="U4" s="99">
        <f>IF(females!F25&gt;0,females!F25,"")</f>
        <v>13.2</v>
      </c>
      <c r="V4" s="97">
        <f>IF(females!F26&gt;0,females!F26,"")</f>
        <v>3.1</v>
      </c>
      <c r="W4" s="98">
        <f>IF(females!F27&gt;0,females!F27,"")</f>
        <v>0.23484848484848486</v>
      </c>
      <c r="X4" s="97">
        <f>IF(females!F29&gt;0,females!F29,"")</f>
        <v>14.1</v>
      </c>
      <c r="Y4" s="97">
        <f>IF(females!F30&gt;0,females!F30,"")</f>
        <v>2.4</v>
      </c>
      <c r="Z4" s="98">
        <f>IF(females!F31&gt;0,females!F31,"")</f>
        <v>0.1702127659574468</v>
      </c>
    </row>
    <row r="5" spans="1:26" x14ac:dyDescent="0.2">
      <c r="A5" s="63" t="str">
        <f t="shared" si="0"/>
        <v>Hypechiniscus gladiator</v>
      </c>
      <c r="B5" s="70" t="str">
        <f t="shared" si="0"/>
        <v>GB.033</v>
      </c>
      <c r="C5" s="89">
        <f>females!H1</f>
        <v>4</v>
      </c>
      <c r="D5" s="90">
        <f>IF(females!H3&gt;0,females!H3,"")</f>
        <v>246</v>
      </c>
      <c r="E5" s="99">
        <f>IF(females!H4&gt;0,females!H4,"")</f>
        <v>24.2</v>
      </c>
      <c r="F5" s="99">
        <f>IF(females!H6&gt;0,females!H6,"")</f>
        <v>10.8</v>
      </c>
      <c r="G5" s="99">
        <f>IF(females!H7&gt;0,females!H7,"")</f>
        <v>7</v>
      </c>
      <c r="H5" s="99">
        <f>IF(females!H8&gt;0,females!H8,"")</f>
        <v>19.7</v>
      </c>
      <c r="I5" s="99">
        <f>IF(females!H9&gt;0,females!H9,"")</f>
        <v>5.8</v>
      </c>
      <c r="J5" s="99">
        <f>IF(females!H10&gt;0,females!H10,"")</f>
        <v>22</v>
      </c>
      <c r="K5" s="98">
        <f>IF(females!H11&gt;0,females!H11,"")</f>
        <v>8.943089430894309E-2</v>
      </c>
      <c r="L5" s="100">
        <f>IF(females!H12&gt;0,females!H12,"")</f>
        <v>0.5482233502538072</v>
      </c>
      <c r="M5" s="99">
        <f>IF(females!H14&gt;0,females!H14,"")</f>
        <v>59.6</v>
      </c>
      <c r="N5" s="99">
        <f>IF(females!H15&gt;0,females!H15,"")</f>
        <v>3.8</v>
      </c>
      <c r="O5" s="99" t="str">
        <f>IF(females!H17&gt;0,females!H17,"")</f>
        <v/>
      </c>
      <c r="P5" s="99" t="str">
        <f>IF(females!H18&gt;0,females!H18,"")</f>
        <v/>
      </c>
      <c r="Q5" s="98" t="str">
        <f>IF(females!H19&gt;0,females!H19,"")</f>
        <v/>
      </c>
      <c r="R5" s="99">
        <f>IF(females!H21&gt;0,females!H21,"")</f>
        <v>12.3</v>
      </c>
      <c r="S5" s="99">
        <f>IF(females!H22&gt;0,females!H22,"")</f>
        <v>3.1</v>
      </c>
      <c r="T5" s="98">
        <f>IF(females!H23&gt;0,females!H23,"")</f>
        <v>0.25203252032520324</v>
      </c>
      <c r="U5" s="99" t="str">
        <f>IF(females!H25&gt;0,females!H25,"")</f>
        <v/>
      </c>
      <c r="V5" s="97" t="str">
        <f>IF(females!H26&gt;0,females!H26,"")</f>
        <v/>
      </c>
      <c r="W5" s="98" t="str">
        <f>IF(females!H27&gt;0,females!H27,"")</f>
        <v/>
      </c>
      <c r="X5" s="97">
        <f>IF(females!H29&gt;0,females!H29,"")</f>
        <v>12.9</v>
      </c>
      <c r="Y5" s="97" t="str">
        <f>IF(females!H30&gt;0,females!H30,"")</f>
        <v/>
      </c>
      <c r="Z5" s="98" t="str">
        <f>IF(females!H31&gt;0,females!H31,"")</f>
        <v/>
      </c>
    </row>
    <row r="6" spans="1:26" x14ac:dyDescent="0.2">
      <c r="A6" s="63" t="str">
        <f t="shared" si="0"/>
        <v>Hypechiniscus gladiator</v>
      </c>
      <c r="B6" s="70" t="str">
        <f t="shared" si="0"/>
        <v>GB.033</v>
      </c>
      <c r="C6" s="89">
        <f>females!J1</f>
        <v>5</v>
      </c>
      <c r="D6" s="90">
        <f>IF(females!J3&gt;0,females!J3,"")</f>
        <v>284</v>
      </c>
      <c r="E6" s="99">
        <f>IF(females!J4&gt;0,females!J4,"")</f>
        <v>28</v>
      </c>
      <c r="F6" s="99">
        <f>IF(females!J6&gt;0,females!J6,"")</f>
        <v>15</v>
      </c>
      <c r="G6" s="99">
        <f>IF(females!J7&gt;0,females!J7,"")</f>
        <v>7.2</v>
      </c>
      <c r="H6" s="99">
        <f>IF(females!J8&gt;0,females!J8,"")</f>
        <v>21.1</v>
      </c>
      <c r="I6" s="99">
        <f>IF(females!J9&gt;0,females!J9,"")</f>
        <v>6.7</v>
      </c>
      <c r="J6" s="99">
        <f>IF(females!J10&gt;0,females!J10,"")</f>
        <v>31.4</v>
      </c>
      <c r="K6" s="98">
        <f>IF(females!J11&gt;0,females!J11,"")</f>
        <v>0.11056338028169013</v>
      </c>
      <c r="L6" s="100">
        <f>IF(females!J12&gt;0,females!J12,"")</f>
        <v>0.71090047393364919</v>
      </c>
      <c r="M6" s="99">
        <f>IF(females!J14&gt;0,females!J14,"")</f>
        <v>50.3</v>
      </c>
      <c r="N6" s="99">
        <f>IF(females!J15&gt;0,females!J15,"")</f>
        <v>3.8</v>
      </c>
      <c r="O6" s="99">
        <f>IF(females!J17&gt;0,females!J17,"")</f>
        <v>13.3</v>
      </c>
      <c r="P6" s="99">
        <f>IF(females!J18&gt;0,females!J18,"")</f>
        <v>2.8</v>
      </c>
      <c r="Q6" s="98">
        <f>IF(females!J19&gt;0,females!J19,"")</f>
        <v>0.21052631578947367</v>
      </c>
      <c r="R6" s="99">
        <f>IF(females!J21&gt;0,females!J21,"")</f>
        <v>14.7</v>
      </c>
      <c r="S6" s="99">
        <f>IF(females!J22&gt;0,females!J22,"")</f>
        <v>3.2</v>
      </c>
      <c r="T6" s="98">
        <f>IF(females!J23&gt;0,females!J23,"")</f>
        <v>0.21768707482993199</v>
      </c>
      <c r="U6" s="99">
        <f>IF(females!J25&gt;0,females!J25,"")</f>
        <v>14.8</v>
      </c>
      <c r="V6" s="97">
        <f>IF(females!J26&gt;0,females!J26,"")</f>
        <v>2.8</v>
      </c>
      <c r="W6" s="98">
        <f>IF(females!J27&gt;0,females!J27,"")</f>
        <v>0.18918918918918917</v>
      </c>
      <c r="X6" s="97">
        <f>IF(females!J29&gt;0,females!J29,"")</f>
        <v>15.6</v>
      </c>
      <c r="Y6" s="97" t="str">
        <f>IF(females!J30&gt;0,females!J30,"")</f>
        <v/>
      </c>
      <c r="Z6" s="98" t="str">
        <f>IF(females!J31&gt;0,females!J31,"")</f>
        <v/>
      </c>
    </row>
    <row r="7" spans="1:26" x14ac:dyDescent="0.2">
      <c r="A7" s="63" t="str">
        <f t="shared" si="0"/>
        <v>Hypechiniscus gladiator</v>
      </c>
      <c r="B7" s="70" t="str">
        <f t="shared" si="0"/>
        <v>GB.033</v>
      </c>
      <c r="C7" s="89">
        <f>females!L1</f>
        <v>6</v>
      </c>
      <c r="D7" s="90">
        <f>IF(females!L3&gt;0,females!L3,"")</f>
        <v>194</v>
      </c>
      <c r="E7" s="99">
        <f>IF(females!L4&gt;0,females!L4,"")</f>
        <v>21.7</v>
      </c>
      <c r="F7" s="99">
        <f>IF(females!L6&gt;0,females!L6,"")</f>
        <v>10.7</v>
      </c>
      <c r="G7" s="99">
        <f>IF(females!L7&gt;0,females!L7,"")</f>
        <v>6.9</v>
      </c>
      <c r="H7" s="99">
        <f>IF(females!L8&gt;0,females!L8,"")</f>
        <v>17.2</v>
      </c>
      <c r="I7" s="99">
        <f>IF(females!L9&gt;0,females!L9,"")</f>
        <v>6.4</v>
      </c>
      <c r="J7" s="99">
        <f>IF(females!L10&gt;0,females!L10,"")</f>
        <v>23.7</v>
      </c>
      <c r="K7" s="98">
        <f>IF(females!L11&gt;0,females!L11,"")</f>
        <v>0.12216494845360824</v>
      </c>
      <c r="L7" s="100">
        <f>IF(females!L12&gt;0,females!L12,"")</f>
        <v>0.62209302325581395</v>
      </c>
      <c r="M7" s="99" t="str">
        <f>IF(females!L14&gt;0,females!L14,"")</f>
        <v/>
      </c>
      <c r="N7" s="99" t="str">
        <f>IF(females!L15&gt;0,females!L15,"")</f>
        <v/>
      </c>
      <c r="O7" s="99">
        <f>IF(females!L17&gt;0,females!L17,"")</f>
        <v>12.5</v>
      </c>
      <c r="P7" s="99">
        <f>IF(females!L18&gt;0,females!L18,"")</f>
        <v>2.2000000000000002</v>
      </c>
      <c r="Q7" s="98">
        <f>IF(females!L19&gt;0,females!L19,"")</f>
        <v>0.17600000000000002</v>
      </c>
      <c r="R7" s="99" t="str">
        <f>IF(females!L21&gt;0,females!L21,"")</f>
        <v/>
      </c>
      <c r="S7" s="99" t="str">
        <f>IF(females!L22&gt;0,females!L22,"")</f>
        <v/>
      </c>
      <c r="T7" s="98" t="str">
        <f>IF(females!L23&gt;0,females!L23,"")</f>
        <v/>
      </c>
      <c r="U7" s="99" t="str">
        <f>IF(females!L25&gt;0,females!L25,"")</f>
        <v/>
      </c>
      <c r="V7" s="97" t="str">
        <f>IF(females!L26&gt;0,females!L26,"")</f>
        <v/>
      </c>
      <c r="W7" s="98" t="str">
        <f>IF(females!L27&gt;0,females!L27,"")</f>
        <v/>
      </c>
      <c r="X7" s="97">
        <f>IF(females!L29&gt;0,females!L29,"")</f>
        <v>11.1</v>
      </c>
      <c r="Y7" s="97">
        <f>IF(females!L30&gt;0,females!L30,"")</f>
        <v>2.6</v>
      </c>
      <c r="Z7" s="98">
        <f>IF(females!L31&gt;0,females!L31,"")</f>
        <v>0.23423423423423426</v>
      </c>
    </row>
    <row r="8" spans="1:26" x14ac:dyDescent="0.2">
      <c r="A8" s="63" t="str">
        <f t="shared" si="0"/>
        <v>Hypechiniscus gladiator</v>
      </c>
      <c r="B8" s="70" t="str">
        <f t="shared" si="0"/>
        <v>GB.033</v>
      </c>
      <c r="C8" s="89">
        <f>females!N1</f>
        <v>7</v>
      </c>
      <c r="D8" s="90">
        <f>IF(females!N3&gt;0,females!N3,"")</f>
        <v>237</v>
      </c>
      <c r="E8" s="99">
        <f>IF(females!N4&gt;0,females!N4,"")</f>
        <v>25.5</v>
      </c>
      <c r="F8" s="99">
        <f>IF(females!N6&gt;0,females!N6,"")</f>
        <v>11.6</v>
      </c>
      <c r="G8" s="99">
        <f>IF(females!N7&gt;0,females!N7,"")</f>
        <v>7.3</v>
      </c>
      <c r="H8" s="99">
        <f>IF(females!N8&gt;0,females!N8,"")</f>
        <v>16.8</v>
      </c>
      <c r="I8" s="99">
        <f>IF(females!N9&gt;0,females!N9,"")</f>
        <v>5.5</v>
      </c>
      <c r="J8" s="99">
        <f>IF(females!N10&gt;0,females!N10,"")</f>
        <v>23.7</v>
      </c>
      <c r="K8" s="98">
        <f>IF(females!N11&gt;0,females!N11,"")</f>
        <v>9.9999999999999992E-2</v>
      </c>
      <c r="L8" s="100">
        <f>IF(females!N12&gt;0,females!N12,"")</f>
        <v>0.69047619047619047</v>
      </c>
      <c r="M8" s="99">
        <f>IF(females!N14&gt;0,females!N14,"")</f>
        <v>59.2</v>
      </c>
      <c r="N8" s="99">
        <f>IF(females!N15&gt;0,females!N15,"")</f>
        <v>3.7</v>
      </c>
      <c r="O8" s="99">
        <f>IF(females!N17&gt;0,females!N17,"")</f>
        <v>12.5</v>
      </c>
      <c r="P8" s="99">
        <f>IF(females!N18&gt;0,females!N18,"")</f>
        <v>3</v>
      </c>
      <c r="Q8" s="98">
        <f>IF(females!N19&gt;0,females!N19,"")</f>
        <v>0.24</v>
      </c>
      <c r="R8" s="99">
        <f>IF(females!N21&gt;0,females!N21,"")</f>
        <v>12.7</v>
      </c>
      <c r="S8" s="99">
        <f>IF(females!N22&gt;0,females!N22,"")</f>
        <v>2.6</v>
      </c>
      <c r="T8" s="98">
        <f>IF(females!N23&gt;0,females!N23,"")</f>
        <v>0.20472440944881892</v>
      </c>
      <c r="U8" s="99">
        <f>IF(females!N25&gt;0,females!N25,"")</f>
        <v>12.4</v>
      </c>
      <c r="V8" s="97">
        <f>IF(females!N26&gt;0,females!N26,"")</f>
        <v>2.8</v>
      </c>
      <c r="W8" s="98">
        <f>IF(females!N27&gt;0,females!N27,"")</f>
        <v>0.22580645161290319</v>
      </c>
      <c r="X8" s="97">
        <f>IF(females!N29&gt;0,females!N29,"")</f>
        <v>13.5</v>
      </c>
      <c r="Y8" s="97">
        <f>IF(females!N30&gt;0,females!N30,"")</f>
        <v>2.5</v>
      </c>
      <c r="Z8" s="98">
        <f>IF(females!N31&gt;0,females!N31,"")</f>
        <v>0.18518518518518517</v>
      </c>
    </row>
    <row r="9" spans="1:26" x14ac:dyDescent="0.2">
      <c r="A9" s="63" t="str">
        <f t="shared" si="0"/>
        <v>Hypechiniscus gladiator</v>
      </c>
      <c r="B9" s="70" t="str">
        <f t="shared" si="0"/>
        <v>GB.033</v>
      </c>
      <c r="C9" s="89">
        <f>females!P1</f>
        <v>8</v>
      </c>
      <c r="D9" s="90">
        <f>IF(females!P3&gt;0,females!P3,"")</f>
        <v>251</v>
      </c>
      <c r="E9" s="99">
        <f>IF(females!P4&gt;0,females!P4,"")</f>
        <v>24.1</v>
      </c>
      <c r="F9" s="99">
        <f>IF(females!P6&gt;0,females!P6,"")</f>
        <v>11</v>
      </c>
      <c r="G9" s="99">
        <f>IF(females!P7&gt;0,females!P7,"")</f>
        <v>7.5</v>
      </c>
      <c r="H9" s="99">
        <f>IF(females!P8&gt;0,females!P8,"")</f>
        <v>18</v>
      </c>
      <c r="I9" s="99">
        <f>IF(females!P9&gt;0,females!P9,"")</f>
        <v>6.4</v>
      </c>
      <c r="J9" s="99">
        <f>IF(females!P10&gt;0,females!P10,"")</f>
        <v>26.5</v>
      </c>
      <c r="K9" s="98">
        <f>IF(females!P11&gt;0,females!P11,"")</f>
        <v>0.10557768924302789</v>
      </c>
      <c r="L9" s="100">
        <f>IF(females!P12&gt;0,females!P12,"")</f>
        <v>0.61111111111111116</v>
      </c>
      <c r="M9" s="99">
        <f>IF(females!P14&gt;0,females!P14,"")</f>
        <v>59.4</v>
      </c>
      <c r="N9" s="99">
        <f>IF(females!P15&gt;0,females!P15,"")</f>
        <v>3.6</v>
      </c>
      <c r="O9" s="99">
        <f>IF(females!P17&gt;0,females!P17,"")</f>
        <v>12.9</v>
      </c>
      <c r="P9" s="99">
        <f>IF(females!P18&gt;0,females!P18,"")</f>
        <v>2.8</v>
      </c>
      <c r="Q9" s="98">
        <f>IF(females!P19&gt;0,females!P19,"")</f>
        <v>0.21705426356589144</v>
      </c>
      <c r="R9" s="99">
        <f>IF(females!P21&gt;0,females!P21,"")</f>
        <v>13.6</v>
      </c>
      <c r="S9" s="99">
        <f>IF(females!P22&gt;0,females!P22,"")</f>
        <v>2.8</v>
      </c>
      <c r="T9" s="98">
        <f>IF(females!P23&gt;0,females!P23,"")</f>
        <v>0.20588235294117646</v>
      </c>
      <c r="U9" s="99">
        <f>IF(females!P25&gt;0,females!P25,"")</f>
        <v>12.5</v>
      </c>
      <c r="V9" s="97">
        <f>IF(females!P26&gt;0,females!P26,"")</f>
        <v>2.9</v>
      </c>
      <c r="W9" s="98">
        <f>IF(females!P27&gt;0,females!P27,"")</f>
        <v>0.23199999999999998</v>
      </c>
      <c r="X9" s="97" t="str">
        <f>IF(females!P29&gt;0,females!P29,"")</f>
        <v/>
      </c>
      <c r="Y9" s="97" t="str">
        <f>IF(females!P30&gt;0,females!P30,"")</f>
        <v/>
      </c>
      <c r="Z9" s="98" t="str">
        <f>IF(females!P31&gt;0,females!P31,"")</f>
        <v/>
      </c>
    </row>
    <row r="10" spans="1:26" x14ac:dyDescent="0.2">
      <c r="A10" s="63" t="str">
        <f t="shared" si="0"/>
        <v>Hypechiniscus gladiator</v>
      </c>
      <c r="B10" s="70" t="str">
        <f t="shared" si="0"/>
        <v>GB.033</v>
      </c>
      <c r="C10" s="89">
        <f>females!R1</f>
        <v>9</v>
      </c>
      <c r="D10" s="90">
        <f>IF(females!R3&gt;0,females!R3,"")</f>
        <v>252</v>
      </c>
      <c r="E10" s="99">
        <f>IF(females!R4&gt;0,females!R4,"")</f>
        <v>26.5</v>
      </c>
      <c r="F10" s="99">
        <f>IF(females!R6&gt;0,females!R6,"")</f>
        <v>11</v>
      </c>
      <c r="G10" s="99">
        <f>IF(females!R7&gt;0,females!R7,"")</f>
        <v>6</v>
      </c>
      <c r="H10" s="99">
        <f>IF(females!R8&gt;0,females!R8,"")</f>
        <v>16</v>
      </c>
      <c r="I10" s="99">
        <f>IF(females!R9&gt;0,females!R9,"")</f>
        <v>5.5</v>
      </c>
      <c r="J10" s="99">
        <f>IF(females!R10&gt;0,females!R10,"")</f>
        <v>30.6</v>
      </c>
      <c r="K10" s="98">
        <f>IF(females!R11&gt;0,females!R11,"")</f>
        <v>0.12142857142857143</v>
      </c>
      <c r="L10" s="100">
        <f>IF(females!R12&gt;0,females!R12,"")</f>
        <v>0.6875</v>
      </c>
      <c r="M10" s="99">
        <f>IF(females!R14&gt;0,females!R14,"")</f>
        <v>70.099999999999994</v>
      </c>
      <c r="N10" s="99">
        <f>IF(females!R15&gt;0,females!R15,"")</f>
        <v>5.3</v>
      </c>
      <c r="O10" s="99">
        <f>IF(females!R17&gt;0,females!R17,"")</f>
        <v>12.8</v>
      </c>
      <c r="P10" s="99">
        <f>IF(females!R18&gt;0,females!R18,"")</f>
        <v>3</v>
      </c>
      <c r="Q10" s="98">
        <f>IF(females!R19&gt;0,females!R19,"")</f>
        <v>0.234375</v>
      </c>
      <c r="R10" s="99">
        <f>IF(females!R21&gt;0,females!R21,"")</f>
        <v>12.8</v>
      </c>
      <c r="S10" s="99">
        <f>IF(females!R22&gt;0,females!R22,"")</f>
        <v>3</v>
      </c>
      <c r="T10" s="98">
        <f>IF(females!R23&gt;0,females!R23,"")</f>
        <v>0.234375</v>
      </c>
      <c r="U10" s="99">
        <f>IF(females!R25&gt;0,females!R25,"")</f>
        <v>13.1</v>
      </c>
      <c r="V10" s="97">
        <f>IF(females!R26&gt;0,females!R26,"")</f>
        <v>3</v>
      </c>
      <c r="W10" s="98">
        <f>IF(females!R27&gt;0,females!R27,"")</f>
        <v>0.22900763358778625</v>
      </c>
      <c r="X10" s="97">
        <f>IF(females!R29&gt;0,females!R29,"")</f>
        <v>14.3</v>
      </c>
      <c r="Y10" s="97">
        <f>IF(females!R30&gt;0,females!R30,"")</f>
        <v>2.7</v>
      </c>
      <c r="Z10" s="98">
        <f>IF(females!R31&gt;0,females!R31,"")</f>
        <v>0.1888111888111888</v>
      </c>
    </row>
    <row r="11" spans="1:26" x14ac:dyDescent="0.2">
      <c r="A11" s="63" t="str">
        <f t="shared" si="0"/>
        <v>Hypechiniscus gladiator</v>
      </c>
      <c r="B11" s="70" t="str">
        <f t="shared" si="0"/>
        <v>GB.033</v>
      </c>
      <c r="C11" s="89">
        <f>females!T1</f>
        <v>10</v>
      </c>
      <c r="D11" s="90">
        <f>IF(females!T3&gt;0,females!T3,"")</f>
        <v>223</v>
      </c>
      <c r="E11" s="99">
        <f>IF(females!T4&gt;0,females!T4,"")</f>
        <v>23.5</v>
      </c>
      <c r="F11" s="99">
        <f>IF(females!T6&gt;0,females!T6,"")</f>
        <v>11.4</v>
      </c>
      <c r="G11" s="99">
        <f>IF(females!T7&gt;0,females!T7,"")</f>
        <v>6.6</v>
      </c>
      <c r="H11" s="99">
        <f>IF(females!T8&gt;0,females!T8,"")</f>
        <v>17.8</v>
      </c>
      <c r="I11" s="99">
        <f>IF(females!T9&gt;0,females!T9,"")</f>
        <v>5.8</v>
      </c>
      <c r="J11" s="99">
        <f>IF(females!T10&gt;0,females!T10,"")</f>
        <v>17.8</v>
      </c>
      <c r="K11" s="98">
        <f>IF(females!T11&gt;0,females!T11,"")</f>
        <v>7.9820627802690586E-2</v>
      </c>
      <c r="L11" s="100">
        <f>IF(females!T12&gt;0,females!T12,"")</f>
        <v>0.6404494382022472</v>
      </c>
      <c r="M11" s="99">
        <f>IF(females!T14&gt;0,females!T14,"")</f>
        <v>68.599999999999994</v>
      </c>
      <c r="N11" s="99">
        <f>IF(females!T15&gt;0,females!T15,"")</f>
        <v>4.0999999999999996</v>
      </c>
      <c r="O11" s="99">
        <f>IF(females!T17&gt;0,females!T17,"")</f>
        <v>11.9</v>
      </c>
      <c r="P11" s="99">
        <f>IF(females!T18&gt;0,females!T18,"")</f>
        <v>2.7</v>
      </c>
      <c r="Q11" s="98">
        <f>IF(females!T19&gt;0,females!T19,"")</f>
        <v>0.22689075630252101</v>
      </c>
      <c r="R11" s="99">
        <f>IF(females!T21&gt;0,females!T21,"")</f>
        <v>11.7</v>
      </c>
      <c r="S11" s="99">
        <f>IF(females!T22&gt;0,females!T22,"")</f>
        <v>2.8</v>
      </c>
      <c r="T11" s="98">
        <f>IF(females!T23&gt;0,females!T23,"")</f>
        <v>0.23931623931623933</v>
      </c>
      <c r="U11" s="99">
        <f>IF(females!T25&gt;0,females!T25,"")</f>
        <v>12.2</v>
      </c>
      <c r="V11" s="97" t="str">
        <f>IF(females!T26&gt;0,females!T26,"")</f>
        <v/>
      </c>
      <c r="W11" s="98" t="str">
        <f>IF(females!T27&gt;0,females!T27,"")</f>
        <v/>
      </c>
      <c r="X11" s="97" t="str">
        <f>IF(females!T29&gt;0,females!T29,"")</f>
        <v/>
      </c>
      <c r="Y11" s="97" t="str">
        <f>IF(females!T30&gt;0,females!T30,"")</f>
        <v/>
      </c>
      <c r="Z11" s="98" t="str">
        <f>IF(females!T31&gt;0,females!T31,"")</f>
        <v/>
      </c>
    </row>
    <row r="12" spans="1:26" x14ac:dyDescent="0.2">
      <c r="A12" s="63" t="str">
        <f t="shared" si="0"/>
        <v>Hypechiniscus gladiator</v>
      </c>
      <c r="B12" s="70" t="str">
        <f t="shared" si="0"/>
        <v>GB.033</v>
      </c>
      <c r="C12" s="89">
        <f>females!V1</f>
        <v>11</v>
      </c>
      <c r="D12" s="90">
        <f>IF(females!V3&gt;0,females!V3,"")</f>
        <v>252</v>
      </c>
      <c r="E12" s="99">
        <f>IF(females!V4&gt;0,females!V4,"")</f>
        <v>25.4</v>
      </c>
      <c r="F12" s="99">
        <f>IF(females!V6&gt;0,females!V6,"")</f>
        <v>11.8</v>
      </c>
      <c r="G12" s="99">
        <f>IF(females!V7&gt;0,females!V7,"")</f>
        <v>7.8</v>
      </c>
      <c r="H12" s="99">
        <f>IF(females!V8&gt;0,females!V8,"")</f>
        <v>14.9</v>
      </c>
      <c r="I12" s="99" t="str">
        <f>IF(females!V9&gt;0,females!V9,"")</f>
        <v/>
      </c>
      <c r="J12" s="99">
        <f>IF(females!V10&gt;0,females!V10,"")</f>
        <v>25.4</v>
      </c>
      <c r="K12" s="98">
        <f>IF(females!V11&gt;0,females!V11,"")</f>
        <v>0.10079365079365078</v>
      </c>
      <c r="L12" s="100">
        <f>IF(females!V12&gt;0,females!V12,"")</f>
        <v>0.79194630872483229</v>
      </c>
      <c r="M12" s="99">
        <f>IF(females!V14&gt;0,females!V14,"")</f>
        <v>72.8</v>
      </c>
      <c r="N12" s="99" t="str">
        <f>IF(females!V15&gt;0,females!V15,"")</f>
        <v/>
      </c>
      <c r="O12" s="99">
        <f>IF(females!V17&gt;0,females!V17,"")</f>
        <v>13.3</v>
      </c>
      <c r="P12" s="99">
        <f>IF(females!V18&gt;0,females!V18,"")</f>
        <v>3.3</v>
      </c>
      <c r="Q12" s="98">
        <f>IF(females!V19&gt;0,females!V19,"")</f>
        <v>0.24812030075187969</v>
      </c>
      <c r="R12" s="99">
        <f>IF(females!V21&gt;0,females!V21,"")</f>
        <v>13</v>
      </c>
      <c r="S12" s="99">
        <f>IF(females!V22&gt;0,females!V22,"")</f>
        <v>3</v>
      </c>
      <c r="T12" s="98">
        <f>IF(females!V23&gt;0,females!V23,"")</f>
        <v>0.23076923076923078</v>
      </c>
      <c r="U12" s="99">
        <f>IF(females!V25&gt;0,females!V25,"")</f>
        <v>13.9</v>
      </c>
      <c r="V12" s="97">
        <f>IF(females!V26&gt;0,females!V26,"")</f>
        <v>3.7</v>
      </c>
      <c r="W12" s="98">
        <f>IF(females!V27&gt;0,females!V27,"")</f>
        <v>0.26618705035971224</v>
      </c>
      <c r="X12" s="97">
        <f>IF(females!V29&gt;0,females!V29,"")</f>
        <v>14.3</v>
      </c>
      <c r="Y12" s="97">
        <f>IF(females!V30&gt;0,females!V30,"")</f>
        <v>2.8</v>
      </c>
      <c r="Z12" s="98">
        <f>IF(females!V31&gt;0,females!V31,"")</f>
        <v>0.19580419580419578</v>
      </c>
    </row>
    <row r="13" spans="1:26" x14ac:dyDescent="0.2">
      <c r="A13" s="63" t="str">
        <f t="shared" si="0"/>
        <v>Hypechiniscus gladiator</v>
      </c>
      <c r="B13" s="70" t="str">
        <f t="shared" si="0"/>
        <v>GB.033</v>
      </c>
      <c r="C13" s="89">
        <f>females!X1</f>
        <v>12</v>
      </c>
      <c r="D13" s="90">
        <f>IF(females!X3&gt;0,females!X3,"")</f>
        <v>272</v>
      </c>
      <c r="E13" s="99">
        <f>IF(females!X4&gt;0,females!X4,"")</f>
        <v>28.7</v>
      </c>
      <c r="F13" s="99">
        <f>IF(females!X6&gt;0,females!X6,"")</f>
        <v>10.6</v>
      </c>
      <c r="G13" s="99">
        <f>IF(females!X7&gt;0,females!X7,"")</f>
        <v>8.9</v>
      </c>
      <c r="H13" s="99">
        <f>IF(females!X8&gt;0,females!X8,"")</f>
        <v>19.5</v>
      </c>
      <c r="I13" s="99">
        <f>IF(females!X9&gt;0,females!X9,"")</f>
        <v>5.9</v>
      </c>
      <c r="J13" s="99">
        <f>IF(females!X10&gt;0,females!X10,"")</f>
        <v>12.8</v>
      </c>
      <c r="K13" s="98">
        <f>IF(females!X11&gt;0,females!X11,"")</f>
        <v>4.7058823529411764E-2</v>
      </c>
      <c r="L13" s="100">
        <f>IF(females!X12&gt;0,females!X12,"")</f>
        <v>0.54358974358974355</v>
      </c>
      <c r="M13" s="99">
        <f>IF(females!X14&gt;0,females!X14,"")</f>
        <v>77.8</v>
      </c>
      <c r="N13" s="99">
        <f>IF(females!X15&gt;0,females!X15,"")</f>
        <v>5.3</v>
      </c>
      <c r="O13" s="99" t="str">
        <f>IF(females!X17&gt;0,females!X17,"")</f>
        <v/>
      </c>
      <c r="P13" s="99" t="str">
        <f>IF(females!X18&gt;0,females!X18,"")</f>
        <v/>
      </c>
      <c r="Q13" s="98" t="str">
        <f>IF(females!X19&gt;0,females!X19,"")</f>
        <v/>
      </c>
      <c r="R13" s="99">
        <f>IF(females!X21&gt;0,females!X21,"")</f>
        <v>14.5</v>
      </c>
      <c r="S13" s="99">
        <f>IF(females!X22&gt;0,females!X22,"")</f>
        <v>2.8</v>
      </c>
      <c r="T13" s="98">
        <f>IF(females!X23&gt;0,females!X23,"")</f>
        <v>0.19310344827586207</v>
      </c>
      <c r="U13" s="99" t="str">
        <f>IF(females!X25&gt;0,females!X25,"")</f>
        <v/>
      </c>
      <c r="V13" s="97" t="str">
        <f>IF(females!X26&gt;0,females!X26,"")</f>
        <v/>
      </c>
      <c r="W13" s="98" t="str">
        <f>IF(females!X27&gt;0,females!X27,"")</f>
        <v/>
      </c>
      <c r="X13" s="97">
        <f>IF(females!X29&gt;0,females!X29,"")</f>
        <v>15.3</v>
      </c>
      <c r="Y13" s="97">
        <f>IF(females!X30&gt;0,females!X30,"")</f>
        <v>2.9</v>
      </c>
      <c r="Z13" s="98">
        <f>IF(females!X31&gt;0,females!X31,"")</f>
        <v>0.18954248366013071</v>
      </c>
    </row>
    <row r="14" spans="1:26" x14ac:dyDescent="0.2">
      <c r="A14" s="63" t="str">
        <f t="shared" si="0"/>
        <v>Hypechiniscus gladiator</v>
      </c>
      <c r="B14" s="70" t="str">
        <f t="shared" si="0"/>
        <v>GB.033</v>
      </c>
      <c r="C14" s="89">
        <f>females!Z1</f>
        <v>13</v>
      </c>
      <c r="D14" s="90">
        <f>IF(females!Z3&gt;0,females!Z3,"")</f>
        <v>300</v>
      </c>
      <c r="E14" s="99">
        <f>IF(females!Z4&gt;0,females!Z4,"")</f>
        <v>30.8</v>
      </c>
      <c r="F14" s="99">
        <f>IF(females!Z6&gt;0,females!Z6,"")</f>
        <v>12.5</v>
      </c>
      <c r="G14" s="99">
        <f>IF(females!Z7&gt;0,females!Z7,"")</f>
        <v>7.3</v>
      </c>
      <c r="H14" s="99">
        <f>IF(females!Z8&gt;0,females!Z8,"")</f>
        <v>19.8</v>
      </c>
      <c r="I14" s="99">
        <f>IF(females!Z9&gt;0,females!Z9,"")</f>
        <v>6.5</v>
      </c>
      <c r="J14" s="99">
        <f>IF(females!Z10&gt;0,females!Z10,"")</f>
        <v>24.7</v>
      </c>
      <c r="K14" s="98">
        <f>IF(females!Z11&gt;0,females!Z11,"")</f>
        <v>8.2333333333333328E-2</v>
      </c>
      <c r="L14" s="100">
        <f>IF(females!Z12&gt;0,females!Z12,"")</f>
        <v>0.63131313131313127</v>
      </c>
      <c r="M14" s="99">
        <f>IF(females!Z14&gt;0,females!Z14,"")</f>
        <v>48.9</v>
      </c>
      <c r="N14" s="99">
        <f>IF(females!Z15&gt;0,females!Z15,"")</f>
        <v>4.5999999999999996</v>
      </c>
      <c r="O14" s="99">
        <f>IF(females!Z17&gt;0,females!Z17,"")</f>
        <v>13.5</v>
      </c>
      <c r="P14" s="99">
        <f>IF(females!Z18&gt;0,females!Z18,"")</f>
        <v>3.9</v>
      </c>
      <c r="Q14" s="98">
        <f>IF(females!Z19&gt;0,females!Z19,"")</f>
        <v>0.28888888888888886</v>
      </c>
      <c r="R14" s="99">
        <f>IF(females!Z21&gt;0,females!Z21,"")</f>
        <v>14.8</v>
      </c>
      <c r="S14" s="99">
        <f>IF(females!Z22&gt;0,females!Z22,"")</f>
        <v>3.7</v>
      </c>
      <c r="T14" s="98">
        <f>IF(females!Z23&gt;0,females!Z23,"")</f>
        <v>0.25</v>
      </c>
      <c r="U14" s="99">
        <f>IF(females!Z25&gt;0,females!Z25,"")</f>
        <v>15.4</v>
      </c>
      <c r="V14" s="97">
        <f>IF(females!Z26&gt;0,females!Z26,"")</f>
        <v>3.7</v>
      </c>
      <c r="W14" s="98">
        <f>IF(females!Z27&gt;0,females!Z27,"")</f>
        <v>0.24025974025974026</v>
      </c>
      <c r="X14" s="97">
        <f>IF(females!Z29&gt;0,females!Z29,"")</f>
        <v>15.9</v>
      </c>
      <c r="Y14" s="97">
        <f>IF(females!Z30&gt;0,females!Z30,"")</f>
        <v>3.4</v>
      </c>
      <c r="Z14" s="98">
        <f>IF(females!Z31&gt;0,females!Z31,"")</f>
        <v>0.21383647798742136</v>
      </c>
    </row>
    <row r="15" spans="1:26" x14ac:dyDescent="0.2">
      <c r="A15" s="63" t="str">
        <f t="shared" si="0"/>
        <v>Hypechiniscus gladiator</v>
      </c>
      <c r="B15" s="70" t="str">
        <f t="shared" si="0"/>
        <v>GB.033</v>
      </c>
      <c r="C15" s="89">
        <f>females!AB1</f>
        <v>14</v>
      </c>
      <c r="D15" s="90">
        <f>IF(females!AB3&gt;0,females!AB3,"")</f>
        <v>210</v>
      </c>
      <c r="E15" s="99">
        <f>IF(females!AB4&gt;0,females!AB4,"")</f>
        <v>26.4</v>
      </c>
      <c r="F15" s="99">
        <f>IF(females!AB6&gt;0,females!AB6,"")</f>
        <v>11</v>
      </c>
      <c r="G15" s="99">
        <f>IF(females!AB7&gt;0,females!AB7,"")</f>
        <v>6.6</v>
      </c>
      <c r="H15" s="99">
        <f>IF(females!AB8&gt;0,females!AB8,"")</f>
        <v>17</v>
      </c>
      <c r="I15" s="99">
        <f>IF(females!AB9&gt;0,females!AB9,"")</f>
        <v>5.2</v>
      </c>
      <c r="J15" s="99">
        <f>IF(females!AB10&gt;0,females!AB10,"")</f>
        <v>22</v>
      </c>
      <c r="K15" s="98">
        <f>IF(females!AB11&gt;0,females!AB11,"")</f>
        <v>0.10476190476190476</v>
      </c>
      <c r="L15" s="100">
        <f>IF(females!AB12&gt;0,females!AB12,"")</f>
        <v>0.6470588235294118</v>
      </c>
      <c r="M15" s="99">
        <f>IF(females!AB14&gt;0,females!AB14,"")</f>
        <v>58.9</v>
      </c>
      <c r="N15" s="99" t="str">
        <f>IF(females!AB15&gt;0,females!AB15,"")</f>
        <v/>
      </c>
      <c r="O15" s="99">
        <f>IF(females!AB17&gt;0,females!AB17,"")</f>
        <v>13.1</v>
      </c>
      <c r="P15" s="99">
        <f>IF(females!AB18&gt;0,females!AB18,"")</f>
        <v>3</v>
      </c>
      <c r="Q15" s="98">
        <f>IF(females!AB19&gt;0,females!AB19,"")</f>
        <v>0.22900763358778625</v>
      </c>
      <c r="R15" s="99">
        <f>IF(females!AB21&gt;0,females!AB21,"")</f>
        <v>13.1</v>
      </c>
      <c r="S15" s="99">
        <f>IF(females!AB22&gt;0,females!AB22,"")</f>
        <v>3.1</v>
      </c>
      <c r="T15" s="98">
        <f>IF(females!AB23&gt;0,females!AB23,"")</f>
        <v>0.23664122137404581</v>
      </c>
      <c r="U15" s="99">
        <f>IF(females!AB25&gt;0,females!AB25,"")</f>
        <v>14.1</v>
      </c>
      <c r="V15" s="97">
        <f>IF(females!AB26&gt;0,females!AB26,"")</f>
        <v>3.3</v>
      </c>
      <c r="W15" s="98">
        <f>IF(females!AB27&gt;0,females!AB27,"")</f>
        <v>0.23404255319148937</v>
      </c>
      <c r="X15" s="97" t="str">
        <f>IF(females!AB29&gt;0,females!AB29,"")</f>
        <v/>
      </c>
      <c r="Y15" s="97" t="str">
        <f>IF(females!AB30&gt;0,females!AB30,"")</f>
        <v/>
      </c>
      <c r="Z15" s="98" t="str">
        <f>IF(females!AB31&gt;0,females!AB31,"")</f>
        <v/>
      </c>
    </row>
    <row r="16" spans="1:26" x14ac:dyDescent="0.2">
      <c r="A16" s="63" t="str">
        <f t="shared" si="0"/>
        <v>Hypechiniscus gladiator</v>
      </c>
      <c r="B16" s="70" t="str">
        <f t="shared" si="0"/>
        <v>GB.033</v>
      </c>
      <c r="C16" s="89">
        <f>females!AD1</f>
        <v>15</v>
      </c>
      <c r="D16" s="90">
        <f>IF(females!AD3&gt;0,females!AD3,"")</f>
        <v>244</v>
      </c>
      <c r="E16" s="99">
        <f>IF(females!AD4&gt;0,females!AD4,"")</f>
        <v>25.6</v>
      </c>
      <c r="F16" s="99">
        <f>IF(females!AD6&gt;0,females!AD6,"")</f>
        <v>10.5</v>
      </c>
      <c r="G16" s="99">
        <f>IF(females!AD7&gt;0,females!AD7,"")</f>
        <v>6.6</v>
      </c>
      <c r="H16" s="99">
        <f>IF(females!AD8&gt;0,females!AD8,"")</f>
        <v>17.8</v>
      </c>
      <c r="I16" s="99">
        <f>IF(females!AD9&gt;0,females!AD9,"")</f>
        <v>6.6</v>
      </c>
      <c r="J16" s="99">
        <f>IF(females!AD10&gt;0,females!AD10,"")</f>
        <v>18.600000000000001</v>
      </c>
      <c r="K16" s="98">
        <f>IF(females!AD11&gt;0,females!AD11,"")</f>
        <v>7.6229508196721321E-2</v>
      </c>
      <c r="L16" s="100">
        <f>IF(females!AD12&gt;0,females!AD12,"")</f>
        <v>0.5898876404494382</v>
      </c>
      <c r="M16" s="99">
        <f>IF(females!AD14&gt;0,females!AD14,"")</f>
        <v>65.2</v>
      </c>
      <c r="N16" s="99" t="str">
        <f>IF(females!AD15&gt;0,females!AD15,"")</f>
        <v/>
      </c>
      <c r="O16" s="99">
        <f>IF(females!AD17&gt;0,females!AD17,"")</f>
        <v>13.1</v>
      </c>
      <c r="P16" s="99">
        <f>IF(females!AD18&gt;0,females!AD18,"")</f>
        <v>2.8</v>
      </c>
      <c r="Q16" s="98">
        <f>IF(females!AD19&gt;0,females!AD19,"")</f>
        <v>0.21374045801526717</v>
      </c>
      <c r="R16" s="99">
        <f>IF(females!AD21&gt;0,females!AD21,"")</f>
        <v>13.5</v>
      </c>
      <c r="S16" s="99">
        <f>IF(females!AD22&gt;0,females!AD22,"")</f>
        <v>3.3</v>
      </c>
      <c r="T16" s="98">
        <f>IF(females!AD23&gt;0,females!AD23,"")</f>
        <v>0.24444444444444444</v>
      </c>
      <c r="U16" s="99" t="str">
        <f>IF(females!AD25&gt;0,females!AD25,"")</f>
        <v/>
      </c>
      <c r="V16" s="97" t="str">
        <f>IF(females!AD26&gt;0,females!AD26,"")</f>
        <v/>
      </c>
      <c r="W16" s="98" t="str">
        <f>IF(females!AD27&gt;0,females!AD27,"")</f>
        <v/>
      </c>
      <c r="X16" s="97">
        <f>IF(females!AD29&gt;0,females!AD29,"")</f>
        <v>14.7</v>
      </c>
      <c r="Y16" s="97">
        <f>IF(females!AD30&gt;0,females!AD30,"")</f>
        <v>2.7</v>
      </c>
      <c r="Z16" s="98">
        <f>IF(females!AD31&gt;0,females!AD31,"")</f>
        <v>0.18367346938775511</v>
      </c>
    </row>
    <row r="17" spans="1:26" x14ac:dyDescent="0.2">
      <c r="A17" s="63" t="str">
        <f t="shared" si="0"/>
        <v>Hypechiniscus gladiator</v>
      </c>
      <c r="B17" s="70" t="str">
        <f t="shared" si="0"/>
        <v>GB.033</v>
      </c>
      <c r="C17" s="89">
        <f>females!AF1</f>
        <v>16</v>
      </c>
      <c r="D17" s="90">
        <f>IF(females!AF3&gt;0,females!AF3,"")</f>
        <v>261</v>
      </c>
      <c r="E17" s="99">
        <f>IF(females!AF4&gt;0,females!AF4,"")</f>
        <v>27.8</v>
      </c>
      <c r="F17" s="99">
        <f>IF(females!AF6&gt;0,females!AF6,"")</f>
        <v>11.6</v>
      </c>
      <c r="G17" s="99">
        <f>IF(females!AF7&gt;0,females!AF7,"")</f>
        <v>7.2</v>
      </c>
      <c r="H17" s="99">
        <f>IF(females!AF8&gt;0,females!AF8,"")</f>
        <v>16.899999999999999</v>
      </c>
      <c r="I17" s="99">
        <f>IF(females!AF9&gt;0,females!AF9,"")</f>
        <v>4.7</v>
      </c>
      <c r="J17" s="99">
        <f>IF(females!AF10&gt;0,females!AF10,"")</f>
        <v>16.8</v>
      </c>
      <c r="K17" s="98">
        <f>IF(females!AF11&gt;0,females!AF11,"")</f>
        <v>6.4367816091954022E-2</v>
      </c>
      <c r="L17" s="100">
        <f>IF(females!AF12&gt;0,females!AF12,"")</f>
        <v>0.68639053254437876</v>
      </c>
      <c r="M17" s="99">
        <f>IF(females!AF14&gt;0,females!AF14,"")</f>
        <v>63.4</v>
      </c>
      <c r="N17" s="99">
        <f>IF(females!AF15&gt;0,females!AF15,"")</f>
        <v>3.7</v>
      </c>
      <c r="O17" s="99">
        <f>IF(females!AF17&gt;0,females!AF17,"")</f>
        <v>12.8</v>
      </c>
      <c r="P17" s="99">
        <f>IF(females!AF18&gt;0,females!AF18,"")</f>
        <v>3.3</v>
      </c>
      <c r="Q17" s="98">
        <f>IF(females!AF19&gt;0,females!AF19,"")</f>
        <v>0.25781249999999994</v>
      </c>
      <c r="R17" s="99">
        <f>IF(females!AF21&gt;0,females!AF21,"")</f>
        <v>13</v>
      </c>
      <c r="S17" s="99">
        <f>IF(females!AF22&gt;0,females!AF22,"")</f>
        <v>3.2</v>
      </c>
      <c r="T17" s="98">
        <f>IF(females!AF23&gt;0,females!AF23,"")</f>
        <v>0.24615384615384617</v>
      </c>
      <c r="U17" s="99">
        <f>IF(females!AF25&gt;0,females!AF25,"")</f>
        <v>13.3</v>
      </c>
      <c r="V17" s="97">
        <f>IF(females!AF26&gt;0,females!AF26,"")</f>
        <v>3.2</v>
      </c>
      <c r="W17" s="98">
        <f>IF(females!AF27&gt;0,females!AF27,"")</f>
        <v>0.24060150375939848</v>
      </c>
      <c r="X17" s="97">
        <f>IF(females!AF29&gt;0,females!AF29,"")</f>
        <v>13.7</v>
      </c>
      <c r="Y17" s="97">
        <f>IF(females!AF30&gt;0,females!AF30,"")</f>
        <v>3.3</v>
      </c>
      <c r="Z17" s="98">
        <f>IF(females!AF31&gt;0,females!AF31,"")</f>
        <v>0.24087591240875914</v>
      </c>
    </row>
    <row r="18" spans="1:26" x14ac:dyDescent="0.2">
      <c r="A18" s="63" t="str">
        <f t="shared" si="0"/>
        <v>Hypechiniscus gladiator</v>
      </c>
      <c r="B18" s="70" t="str">
        <f t="shared" si="0"/>
        <v>GB.033</v>
      </c>
      <c r="C18" s="89">
        <f>females!AH1</f>
        <v>17</v>
      </c>
      <c r="D18" s="90">
        <f>IF(females!AH3&gt;0,females!AH3,"")</f>
        <v>263</v>
      </c>
      <c r="E18" s="99">
        <f>IF(females!AH4&gt;0,females!AH4,"")</f>
        <v>28.5</v>
      </c>
      <c r="F18" s="99">
        <f>IF(females!AH6&gt;0,females!AH6,"")</f>
        <v>12.6</v>
      </c>
      <c r="G18" s="99">
        <f>IF(females!AH7&gt;0,females!AH7,"")</f>
        <v>8.4</v>
      </c>
      <c r="H18" s="99">
        <f>IF(females!AH8&gt;0,females!AH8,"")</f>
        <v>16.399999999999999</v>
      </c>
      <c r="I18" s="99">
        <f>IF(females!AH9&gt;0,females!AH9,"")</f>
        <v>5.8</v>
      </c>
      <c r="J18" s="99">
        <f>IF(females!AH10&gt;0,females!AH10,"")</f>
        <v>14.7</v>
      </c>
      <c r="K18" s="98">
        <f>IF(females!AH11&gt;0,females!AH11,"")</f>
        <v>5.5893536121672999E-2</v>
      </c>
      <c r="L18" s="100">
        <f>IF(females!AH12&gt;0,females!AH12,"")</f>
        <v>0.76829268292682928</v>
      </c>
      <c r="M18" s="99">
        <f>IF(females!AH14&gt;0,females!AH14,"")</f>
        <v>67.099999999999994</v>
      </c>
      <c r="N18" s="99">
        <f>IF(females!AH15&gt;0,females!AH15,"")</f>
        <v>5.0999999999999996</v>
      </c>
      <c r="O18" s="99" t="str">
        <f>IF(females!AH17&gt;0,females!AH17,"")</f>
        <v/>
      </c>
      <c r="P18" s="99" t="str">
        <f>IF(females!AH18&gt;0,females!AH18,"")</f>
        <v/>
      </c>
      <c r="Q18" s="98" t="str">
        <f>IF(females!AH19&gt;0,females!AH19,"")</f>
        <v/>
      </c>
      <c r="R18" s="99" t="str">
        <f>IF(females!AH21&gt;0,females!AH21,"")</f>
        <v/>
      </c>
      <c r="S18" s="99" t="str">
        <f>IF(females!AH22&gt;0,females!AH22,"")</f>
        <v/>
      </c>
      <c r="T18" s="98" t="str">
        <f>IF(females!AH23&gt;0,females!AH23,"")</f>
        <v/>
      </c>
      <c r="U18" s="99">
        <f>IF(females!AH25&gt;0,females!AH25,"")</f>
        <v>13.7</v>
      </c>
      <c r="V18" s="97">
        <f>IF(females!AH26&gt;0,females!AH26,"")</f>
        <v>3.1</v>
      </c>
      <c r="W18" s="98">
        <f>IF(females!AH27&gt;0,females!AH27,"")</f>
        <v>0.22627737226277375</v>
      </c>
      <c r="X18" s="97">
        <f>IF(females!AH29&gt;0,females!AH29,"")</f>
        <v>14.8</v>
      </c>
      <c r="Y18" s="97">
        <f>IF(females!AH30&gt;0,females!AH30,"")</f>
        <v>3.2</v>
      </c>
      <c r="Z18" s="98">
        <f>IF(females!AH31&gt;0,females!AH31,"")</f>
        <v>0.21621621621621623</v>
      </c>
    </row>
    <row r="19" spans="1:26" x14ac:dyDescent="0.2">
      <c r="A19" s="63" t="str">
        <f t="shared" si="0"/>
        <v>Hypechiniscus gladiator</v>
      </c>
      <c r="B19" s="70" t="str">
        <f t="shared" si="0"/>
        <v>GB.033</v>
      </c>
      <c r="C19" s="89">
        <f>females!AJ1</f>
        <v>18</v>
      </c>
      <c r="D19" s="90">
        <f>IF(females!AJ3&gt;0,females!AJ3,"")</f>
        <v>212</v>
      </c>
      <c r="E19" s="99">
        <f>IF(females!AJ4&gt;0,females!AJ4,"")</f>
        <v>21.7</v>
      </c>
      <c r="F19" s="99" t="str">
        <f>IF(females!AJ6&gt;0,females!AJ6,"")</f>
        <v/>
      </c>
      <c r="G19" s="99">
        <f>IF(females!AJ7&gt;0,females!AJ7,"")</f>
        <v>7.7</v>
      </c>
      <c r="H19" s="99" t="str">
        <f>IF(females!AJ8&gt;0,females!AJ8,"")</f>
        <v/>
      </c>
      <c r="I19" s="99">
        <f>IF(females!AJ9&gt;0,females!AJ9,"")</f>
        <v>5.9</v>
      </c>
      <c r="J19" s="99">
        <f>IF(females!AJ10&gt;0,females!AJ10,"")</f>
        <v>24</v>
      </c>
      <c r="K19" s="98">
        <f>IF(females!AJ11&gt;0,females!AJ11,"")</f>
        <v>0.11320754716981132</v>
      </c>
      <c r="L19" s="100" t="str">
        <f>IF(females!AJ12&gt;0,females!AJ12,"")</f>
        <v/>
      </c>
      <c r="M19" s="99">
        <f>IF(females!AJ14&gt;0,females!AJ14,"")</f>
        <v>53.1</v>
      </c>
      <c r="N19" s="99">
        <f>IF(females!AJ15&gt;0,females!AJ15,"")</f>
        <v>4</v>
      </c>
      <c r="O19" s="99">
        <f>IF(females!AJ17&gt;0,females!AJ17,"")</f>
        <v>11.6</v>
      </c>
      <c r="P19" s="99">
        <f>IF(females!AJ18&gt;0,females!AJ18,"")</f>
        <v>3.1</v>
      </c>
      <c r="Q19" s="98">
        <f>IF(females!AJ19&gt;0,females!AJ19,"")</f>
        <v>0.26724137931034486</v>
      </c>
      <c r="R19" s="99">
        <f>IF(females!AJ21&gt;0,females!AJ21,"")</f>
        <v>12.4</v>
      </c>
      <c r="S19" s="99">
        <f>IF(females!AJ22&gt;0,females!AJ22,"")</f>
        <v>3</v>
      </c>
      <c r="T19" s="98">
        <f>IF(females!AJ23&gt;0,females!AJ23,"")</f>
        <v>0.24193548387096772</v>
      </c>
      <c r="U19" s="99" t="str">
        <f>IF(females!AJ25&gt;0,females!AJ25,"")</f>
        <v/>
      </c>
      <c r="V19" s="97" t="str">
        <f>IF(females!AJ26&gt;0,females!AJ26,"")</f>
        <v/>
      </c>
      <c r="W19" s="98" t="str">
        <f>IF(females!AJ27&gt;0,females!AJ27,"")</f>
        <v/>
      </c>
      <c r="X19" s="97">
        <f>IF(females!AJ29&gt;0,females!AJ29,"")</f>
        <v>13.7</v>
      </c>
      <c r="Y19" s="97" t="str">
        <f>IF(females!AJ30&gt;0,females!AJ30,"")</f>
        <v/>
      </c>
      <c r="Z19" s="98" t="str">
        <f>IF(females!AJ31&gt;0,females!AJ31,"")</f>
        <v/>
      </c>
    </row>
    <row r="20" spans="1:26" x14ac:dyDescent="0.2">
      <c r="A20" s="63" t="str">
        <f t="shared" ref="A20:B31" si="1">A$2</f>
        <v>Hypechiniscus gladiator</v>
      </c>
      <c r="B20" s="70" t="str">
        <f t="shared" si="1"/>
        <v>GB.033</v>
      </c>
      <c r="C20" s="89">
        <f>females!AL1</f>
        <v>19</v>
      </c>
      <c r="D20" s="90">
        <f>IF(females!AL3&gt;0,females!AL3,"")</f>
        <v>280</v>
      </c>
      <c r="E20" s="99">
        <f>IF(females!AL4&gt;0,females!AL4,"")</f>
        <v>28.8</v>
      </c>
      <c r="F20" s="99">
        <f>IF(females!AL6&gt;0,females!AL6,"")</f>
        <v>12.4</v>
      </c>
      <c r="G20" s="99">
        <f>IF(females!AL7&gt;0,females!AL7,"")</f>
        <v>7.2</v>
      </c>
      <c r="H20" s="99">
        <f>IF(females!AL8&gt;0,females!AL8,"")</f>
        <v>17.100000000000001</v>
      </c>
      <c r="I20" s="99">
        <f>IF(females!AL9&gt;0,females!AL9,"")</f>
        <v>6.4</v>
      </c>
      <c r="J20" s="99">
        <f>IF(females!AL10&gt;0,females!AL10,"")</f>
        <v>21.2</v>
      </c>
      <c r="K20" s="98">
        <f>IF(females!AL11&gt;0,females!AL11,"")</f>
        <v>7.5714285714285706E-2</v>
      </c>
      <c r="L20" s="100">
        <f>IF(females!AL12&gt;0,females!AL12,"")</f>
        <v>0.72514619883040932</v>
      </c>
      <c r="M20" s="99">
        <f>IF(females!AL14&gt;0,females!AL14,"")</f>
        <v>50.5</v>
      </c>
      <c r="N20" s="99">
        <f>IF(females!AL15&gt;0,females!AL15,"")</f>
        <v>5</v>
      </c>
      <c r="O20" s="99">
        <f>IF(females!AL17&gt;0,females!AL17,"")</f>
        <v>13.9</v>
      </c>
      <c r="P20" s="99">
        <f>IF(females!AL18&gt;0,females!AL18,"")</f>
        <v>3.3</v>
      </c>
      <c r="Q20" s="98">
        <f>IF(females!AL19&gt;0,females!AL19,"")</f>
        <v>0.23741007194244604</v>
      </c>
      <c r="R20" s="99">
        <f>IF(females!AL21&gt;0,females!AL21,"")</f>
        <v>13.1</v>
      </c>
      <c r="S20" s="99">
        <f>IF(females!AL22&gt;0,females!AL22,"")</f>
        <v>2.8</v>
      </c>
      <c r="T20" s="98">
        <f>IF(females!AL23&gt;0,females!AL23,"")</f>
        <v>0.21374045801526717</v>
      </c>
      <c r="U20" s="99">
        <f>IF(females!AL25&gt;0,females!AL25,"")</f>
        <v>13.3</v>
      </c>
      <c r="V20" s="97">
        <f>IF(females!AL26&gt;0,females!AL26,"")</f>
        <v>3.3</v>
      </c>
      <c r="W20" s="98">
        <f>IF(females!AL27&gt;0,females!AL27,"")</f>
        <v>0.24812030075187969</v>
      </c>
      <c r="X20" s="97">
        <f>IF(females!AL29&gt;0,females!AL29,"")</f>
        <v>14.2</v>
      </c>
      <c r="Y20" s="97">
        <f>IF(females!AL30&gt;0,females!AL30,"")</f>
        <v>3</v>
      </c>
      <c r="Z20" s="98">
        <f>IF(females!AL31&gt;0,females!AL31,"")</f>
        <v>0.21126760563380284</v>
      </c>
    </row>
    <row r="21" spans="1:26" x14ac:dyDescent="0.2">
      <c r="A21" s="63" t="str">
        <f t="shared" si="1"/>
        <v>Hypechiniscus gladiator</v>
      </c>
      <c r="B21" s="70" t="str">
        <f t="shared" si="1"/>
        <v>GB.033</v>
      </c>
      <c r="C21" s="89">
        <f>females!AN1</f>
        <v>20</v>
      </c>
      <c r="D21" s="90">
        <f>IF(females!AN3&gt;0,females!AN3,"")</f>
        <v>235</v>
      </c>
      <c r="E21" s="99">
        <f>IF(females!AN4&gt;0,females!AN4,"")</f>
        <v>23.7</v>
      </c>
      <c r="F21" s="99">
        <f>IF(females!AN6&gt;0,females!AN6,"")</f>
        <v>8.9</v>
      </c>
      <c r="G21" s="99">
        <f>IF(females!AN7&gt;0,females!AN7,"")</f>
        <v>7.4</v>
      </c>
      <c r="H21" s="99">
        <f>IF(females!AN8&gt;0,females!AN8,"")</f>
        <v>14.9</v>
      </c>
      <c r="I21" s="99">
        <f>IF(females!AN9&gt;0,females!AN9,"")</f>
        <v>5.9</v>
      </c>
      <c r="J21" s="99">
        <f>IF(females!AN10&gt;0,females!AN10,"")</f>
        <v>24.4</v>
      </c>
      <c r="K21" s="98">
        <f>IF(females!AN11&gt;0,females!AN11,"")</f>
        <v>0.10382978723404254</v>
      </c>
      <c r="L21" s="100">
        <f>IF(females!AN12&gt;0,females!AN12,"")</f>
        <v>0.59731543624161076</v>
      </c>
      <c r="M21" s="99">
        <f>IF(females!AN14&gt;0,females!AN14,"")</f>
        <v>68.099999999999994</v>
      </c>
      <c r="N21" s="99">
        <f>IF(females!AN15&gt;0,females!AN15,"")</f>
        <v>3.9</v>
      </c>
      <c r="O21" s="99">
        <f>IF(females!AN17&gt;0,females!AN17,"")</f>
        <v>12.4</v>
      </c>
      <c r="P21" s="99">
        <f>IF(females!AN18&gt;0,females!AN18,"")</f>
        <v>2.5</v>
      </c>
      <c r="Q21" s="98">
        <f>IF(females!AN19&gt;0,females!AN19,"")</f>
        <v>0.20161290322580644</v>
      </c>
      <c r="R21" s="99">
        <f>IF(females!AN21&gt;0,females!AN21,"")</f>
        <v>11.9</v>
      </c>
      <c r="S21" s="99">
        <f>IF(females!AN22&gt;0,females!AN22,"")</f>
        <v>2.9</v>
      </c>
      <c r="T21" s="98">
        <f>IF(females!AN23&gt;0,females!AN23,"")</f>
        <v>0.24369747899159663</v>
      </c>
      <c r="U21" s="99">
        <f>IF(females!AN25&gt;0,females!AN25,"")</f>
        <v>11.8</v>
      </c>
      <c r="V21" s="97">
        <f>IF(females!AN26&gt;0,females!AN26,"")</f>
        <v>2.2999999999999998</v>
      </c>
      <c r="W21" s="98">
        <f>IF(females!AN27&gt;0,females!AN27,"")</f>
        <v>0.19491525423728812</v>
      </c>
      <c r="X21" s="97">
        <f>IF(females!AN29&gt;0,females!AN29,"")</f>
        <v>12.5</v>
      </c>
      <c r="Y21" s="97">
        <f>IF(females!AN30&gt;0,females!AN30,"")</f>
        <v>2.9</v>
      </c>
      <c r="Z21" s="98">
        <f>IF(females!AN31&gt;0,females!AN31,"")</f>
        <v>0.23199999999999998</v>
      </c>
    </row>
    <row r="22" spans="1:26" x14ac:dyDescent="0.2">
      <c r="A22" s="63" t="str">
        <f t="shared" si="1"/>
        <v>Hypechiniscus gladiator</v>
      </c>
      <c r="B22" s="70" t="str">
        <f t="shared" si="1"/>
        <v>GB.033</v>
      </c>
      <c r="C22" s="89">
        <f>females!AP1</f>
        <v>21</v>
      </c>
      <c r="D22" s="90">
        <f>IF(females!AP3&gt;0,females!AP3,"")</f>
        <v>249</v>
      </c>
      <c r="E22" s="99">
        <f>IF(females!AP4&gt;0,females!AP4,"")</f>
        <v>26.9</v>
      </c>
      <c r="F22" s="99">
        <f>IF(females!AP6&gt;0,females!AP6,"")</f>
        <v>8.8000000000000007</v>
      </c>
      <c r="G22" s="99">
        <f>IF(females!AP7&gt;0,females!AP7,"")</f>
        <v>5.4</v>
      </c>
      <c r="H22" s="99">
        <f>IF(females!AP8&gt;0,females!AP8,"")</f>
        <v>15.7</v>
      </c>
      <c r="I22" s="99">
        <f>IF(females!AP9&gt;0,females!AP9,"")</f>
        <v>4</v>
      </c>
      <c r="J22" s="99">
        <f>IF(females!AP10&gt;0,females!AP10,"")</f>
        <v>21.3</v>
      </c>
      <c r="K22" s="98">
        <f>IF(females!AP11&gt;0,females!AP11,"")</f>
        <v>8.5542168674698799E-2</v>
      </c>
      <c r="L22" s="100">
        <f>IF(females!AP12&gt;0,females!AP12,"")</f>
        <v>0.56050955414012749</v>
      </c>
      <c r="M22" s="99">
        <f>IF(females!AP14&gt;0,females!AP14,"")</f>
        <v>48.7</v>
      </c>
      <c r="N22" s="99">
        <f>IF(females!AP15&gt;0,females!AP15,"")</f>
        <v>4.4000000000000004</v>
      </c>
      <c r="O22" s="99">
        <f>IF(females!AP17&gt;0,females!AP17,"")</f>
        <v>11.6</v>
      </c>
      <c r="P22" s="99">
        <f>IF(females!AP18&gt;0,females!AP18,"")</f>
        <v>2.4</v>
      </c>
      <c r="Q22" s="98">
        <f>IF(females!AP19&gt;0,females!AP19,"")</f>
        <v>0.20689655172413793</v>
      </c>
      <c r="R22" s="99">
        <f>IF(females!AP21&gt;0,females!AP21,"")</f>
        <v>12.1</v>
      </c>
      <c r="S22" s="99">
        <f>IF(females!AP22&gt;0,females!AP22,"")</f>
        <v>2.5</v>
      </c>
      <c r="T22" s="98">
        <f>IF(females!AP23&gt;0,females!AP23,"")</f>
        <v>0.20661157024793389</v>
      </c>
      <c r="U22" s="99">
        <f>IF(females!AP25&gt;0,females!AP25,"")</f>
        <v>11.9</v>
      </c>
      <c r="V22" s="97">
        <f>IF(females!AP26&gt;0,females!AP26,"")</f>
        <v>2.2999999999999998</v>
      </c>
      <c r="W22" s="98">
        <f>IF(females!AP27&gt;0,females!AP27,"")</f>
        <v>0.19327731092436973</v>
      </c>
      <c r="X22" s="97">
        <f>IF(females!AP29&gt;0,females!AP29,"")</f>
        <v>11.6</v>
      </c>
      <c r="Y22" s="97" t="str">
        <f>IF(females!AP30&gt;0,females!AP30,"")</f>
        <v/>
      </c>
      <c r="Z22" s="98" t="str">
        <f>IF(females!AP31&gt;0,females!AP31,"")</f>
        <v/>
      </c>
    </row>
    <row r="23" spans="1:26" x14ac:dyDescent="0.2">
      <c r="A23" s="63" t="str">
        <f t="shared" si="1"/>
        <v>Hypechiniscus gladiator</v>
      </c>
      <c r="B23" s="70" t="str">
        <f t="shared" si="1"/>
        <v>GB.033</v>
      </c>
      <c r="C23" s="89">
        <f>females!AR1</f>
        <v>22</v>
      </c>
      <c r="D23" s="90">
        <f>IF(females!AR3&gt;0,females!AR3,"")</f>
        <v>271</v>
      </c>
      <c r="E23" s="99">
        <f>IF(females!AR4&gt;0,females!AR4,"")</f>
        <v>31.3</v>
      </c>
      <c r="F23" s="99">
        <f>IF(females!AR6&gt;0,females!AR6,"")</f>
        <v>11.6</v>
      </c>
      <c r="G23" s="99">
        <f>IF(females!AR7&gt;0,females!AR7,"")</f>
        <v>8</v>
      </c>
      <c r="H23" s="99">
        <f>IF(females!AR8&gt;0,females!AR8,"")</f>
        <v>17.399999999999999</v>
      </c>
      <c r="I23" s="99">
        <f>IF(females!AR9&gt;0,females!AR9,"")</f>
        <v>7</v>
      </c>
      <c r="J23" s="99">
        <f>IF(females!AR10&gt;0,females!AR10,"")</f>
        <v>27</v>
      </c>
      <c r="K23" s="98">
        <f>IF(females!AR11&gt;0,females!AR11,"")</f>
        <v>9.9630996309963096E-2</v>
      </c>
      <c r="L23" s="100">
        <f>IF(females!AR12&gt;0,females!AR12,"")</f>
        <v>0.66666666666666674</v>
      </c>
      <c r="M23" s="99">
        <f>IF(females!AR14&gt;0,females!AR14,"")</f>
        <v>72.599999999999994</v>
      </c>
      <c r="N23" s="99">
        <f>IF(females!AR15&gt;0,females!AR15,"")</f>
        <v>4.9000000000000004</v>
      </c>
      <c r="O23" s="99">
        <f>IF(females!AR17&gt;0,females!AR17,"")</f>
        <v>13.6</v>
      </c>
      <c r="P23" s="99">
        <f>IF(females!AR18&gt;0,females!AR18,"")</f>
        <v>2.5</v>
      </c>
      <c r="Q23" s="98">
        <f>IF(females!AR19&gt;0,females!AR19,"")</f>
        <v>0.18382352941176472</v>
      </c>
      <c r="R23" s="99">
        <f>IF(females!AR21&gt;0,females!AR21,"")</f>
        <v>14.9</v>
      </c>
      <c r="S23" s="99">
        <f>IF(females!AR22&gt;0,females!AR22,"")</f>
        <v>2.8</v>
      </c>
      <c r="T23" s="98">
        <f>IF(females!AR23&gt;0,females!AR23,"")</f>
        <v>0.1879194630872483</v>
      </c>
      <c r="U23" s="99">
        <f>IF(females!AR25&gt;0,females!AR25,"")</f>
        <v>14.2</v>
      </c>
      <c r="V23" s="97">
        <f>IF(females!AR26&gt;0,females!AR26,"")</f>
        <v>2.4</v>
      </c>
      <c r="W23" s="98">
        <f>IF(females!AR27&gt;0,females!AR27,"")</f>
        <v>0.16901408450704225</v>
      </c>
      <c r="X23" s="97">
        <f>IF(females!AR29&gt;0,females!AR29,"")</f>
        <v>14.7</v>
      </c>
      <c r="Y23" s="97" t="str">
        <f>IF(females!AR30&gt;0,females!AR30,"")</f>
        <v/>
      </c>
      <c r="Z23" s="98" t="str">
        <f>IF(females!AR31&gt;0,females!AR31,"")</f>
        <v/>
      </c>
    </row>
    <row r="24" spans="1:26" x14ac:dyDescent="0.2">
      <c r="A24" s="63" t="str">
        <f t="shared" si="1"/>
        <v>Hypechiniscus gladiator</v>
      </c>
      <c r="B24" s="70" t="str">
        <f t="shared" si="1"/>
        <v>GB.033</v>
      </c>
      <c r="C24" s="89">
        <f>females!AT1</f>
        <v>23</v>
      </c>
      <c r="D24" s="90">
        <f>IF(females!AT3&gt;0,females!AT3,"")</f>
        <v>272</v>
      </c>
      <c r="E24" s="99">
        <f>IF(females!AT4&gt;0,females!AT4,"")</f>
        <v>25.3</v>
      </c>
      <c r="F24" s="99">
        <f>IF(females!AT6&gt;0,females!AT6,"")</f>
        <v>13.4</v>
      </c>
      <c r="G24" s="99">
        <f>IF(females!AT7&gt;0,females!AT7,"")</f>
        <v>7</v>
      </c>
      <c r="H24" s="99">
        <f>IF(females!AT8&gt;0,females!AT8,"")</f>
        <v>16.5</v>
      </c>
      <c r="I24" s="99">
        <f>IF(females!AT9&gt;0,females!AT9,"")</f>
        <v>5.8</v>
      </c>
      <c r="J24" s="99">
        <f>IF(females!AT10&gt;0,females!AT10,"")</f>
        <v>25.2</v>
      </c>
      <c r="K24" s="98">
        <f>IF(females!AT11&gt;0,females!AT11,"")</f>
        <v>9.2647058823529416E-2</v>
      </c>
      <c r="L24" s="100">
        <f>IF(females!AT12&gt;0,females!AT12,"")</f>
        <v>0.81212121212121213</v>
      </c>
      <c r="M24" s="99">
        <f>IF(females!AT14&gt;0,females!AT14,"")</f>
        <v>70.400000000000006</v>
      </c>
      <c r="N24" s="99">
        <f>IF(females!AT15&gt;0,females!AT15,"")</f>
        <v>4.2</v>
      </c>
      <c r="O24" s="99">
        <f>IF(females!AT17&gt;0,females!AT17,"")</f>
        <v>13.6</v>
      </c>
      <c r="P24" s="99">
        <f>IF(females!AT18&gt;0,females!AT18,"")</f>
        <v>2.4</v>
      </c>
      <c r="Q24" s="98">
        <f>IF(females!AT19&gt;0,females!AT19,"")</f>
        <v>0.17647058823529413</v>
      </c>
      <c r="R24" s="99">
        <f>IF(females!AT21&gt;0,females!AT21,"")</f>
        <v>13.5</v>
      </c>
      <c r="S24" s="99">
        <f>IF(females!AT22&gt;0,females!AT22,"")</f>
        <v>2.6</v>
      </c>
      <c r="T24" s="98">
        <f>IF(females!AT23&gt;0,females!AT23,"")</f>
        <v>0.19259259259259259</v>
      </c>
      <c r="U24" s="99">
        <f>IF(females!AT25&gt;0,females!AT25,"")</f>
        <v>13.3</v>
      </c>
      <c r="V24" s="97">
        <f>IF(females!AT26&gt;0,females!AT26,"")</f>
        <v>2.2999999999999998</v>
      </c>
      <c r="W24" s="98">
        <f>IF(females!AT27&gt;0,females!AT27,"")</f>
        <v>0.17293233082706766</v>
      </c>
      <c r="X24" s="97">
        <f>IF(females!AT29&gt;0,females!AT29,"")</f>
        <v>13.8</v>
      </c>
      <c r="Y24" s="97">
        <f>IF(females!AT30&gt;0,females!AT30,"")</f>
        <v>2.5</v>
      </c>
      <c r="Z24" s="98">
        <f>IF(females!AT31&gt;0,females!AT31,"")</f>
        <v>0.18115942028985507</v>
      </c>
    </row>
    <row r="25" spans="1:26" x14ac:dyDescent="0.2">
      <c r="A25" s="63" t="str">
        <f t="shared" si="1"/>
        <v>Hypechiniscus gladiator</v>
      </c>
      <c r="B25" s="70" t="str">
        <f t="shared" si="1"/>
        <v>GB.033</v>
      </c>
      <c r="C25" s="89">
        <f>females!AV1</f>
        <v>24</v>
      </c>
      <c r="D25" s="90">
        <f>IF(females!AV3&gt;0,females!AV3,"")</f>
        <v>238</v>
      </c>
      <c r="E25" s="99">
        <f>IF(females!AV4&gt;0,females!AV4,"")</f>
        <v>23.6</v>
      </c>
      <c r="F25" s="99">
        <f>IF(females!AV6&gt;0,females!AV6,"")</f>
        <v>8.9</v>
      </c>
      <c r="G25" s="99">
        <f>IF(females!AV7&gt;0,females!AV7,"")</f>
        <v>7.3</v>
      </c>
      <c r="H25" s="99">
        <f>IF(females!AV8&gt;0,females!AV8,"")</f>
        <v>14.8</v>
      </c>
      <c r="I25" s="99">
        <f>IF(females!AV9&gt;0,females!AV9,"")</f>
        <v>5.6</v>
      </c>
      <c r="J25" s="99">
        <f>IF(females!AV10&gt;0,females!AV10,"")</f>
        <v>21.4</v>
      </c>
      <c r="K25" s="98">
        <f>IF(females!AV11&gt;0,females!AV11,"")</f>
        <v>8.9915966386554622E-2</v>
      </c>
      <c r="L25" s="100">
        <f>IF(females!AV12&gt;0,females!AV12,"")</f>
        <v>0.60135135135135132</v>
      </c>
      <c r="M25" s="99">
        <f>IF(females!AV14&gt;0,females!AV14,"")</f>
        <v>62.3</v>
      </c>
      <c r="N25" s="99">
        <f>IF(females!AV15&gt;0,females!AV15,"")</f>
        <v>4</v>
      </c>
      <c r="O25" s="99">
        <f>IF(females!AV17&gt;0,females!AV17,"")</f>
        <v>11.3</v>
      </c>
      <c r="P25" s="99" t="str">
        <f>IF(females!AV18&gt;0,females!AV18,"")</f>
        <v/>
      </c>
      <c r="Q25" s="98" t="str">
        <f>IF(females!AV19&gt;0,females!AV19,"")</f>
        <v/>
      </c>
      <c r="R25" s="99">
        <f>IF(females!AV21&gt;0,females!AV21,"")</f>
        <v>10.1</v>
      </c>
      <c r="S25" s="99">
        <f>IF(females!AV22&gt;0,females!AV22,"")</f>
        <v>2.7</v>
      </c>
      <c r="T25" s="98">
        <f>IF(females!AV23&gt;0,females!AV23,"")</f>
        <v>0.26732673267326734</v>
      </c>
      <c r="U25" s="99" t="str">
        <f>IF(females!AV25&gt;0,females!AV25,"")</f>
        <v/>
      </c>
      <c r="V25" s="97" t="str">
        <f>IF(females!AV26&gt;0,females!AV26,"")</f>
        <v/>
      </c>
      <c r="W25" s="98" t="str">
        <f>IF(females!AV27&gt;0,females!AV27,"")</f>
        <v/>
      </c>
      <c r="X25" s="97">
        <f>IF(females!AV29&gt;0,females!AV29,"")</f>
        <v>12.4</v>
      </c>
      <c r="Y25" s="97">
        <f>IF(females!AV30&gt;0,females!AV30,"")</f>
        <v>3</v>
      </c>
      <c r="Z25" s="98">
        <f>IF(females!AV31&gt;0,females!AV31,"")</f>
        <v>0.24193548387096772</v>
      </c>
    </row>
    <row r="26" spans="1:26" x14ac:dyDescent="0.2">
      <c r="A26" s="63" t="str">
        <f t="shared" si="1"/>
        <v>Hypechiniscus gladiator</v>
      </c>
      <c r="B26" s="70" t="str">
        <f t="shared" si="1"/>
        <v>GB.033</v>
      </c>
      <c r="C26" s="89">
        <f>females!AX1</f>
        <v>25</v>
      </c>
      <c r="D26" s="90">
        <f>IF(females!AX3&gt;0,females!AX3,"")</f>
        <v>239</v>
      </c>
      <c r="E26" s="99">
        <f>IF(females!AX4&gt;0,females!AX4,"")</f>
        <v>24.2</v>
      </c>
      <c r="F26" s="99">
        <f>IF(females!AX6&gt;0,females!AX6,"")</f>
        <v>11.2</v>
      </c>
      <c r="G26" s="99">
        <f>IF(females!AX7&gt;0,females!AX7,"")</f>
        <v>7.4</v>
      </c>
      <c r="H26" s="99">
        <f>IF(females!AX8&gt;0,females!AX8,"")</f>
        <v>16.7</v>
      </c>
      <c r="I26" s="99">
        <f>IF(females!AX9&gt;0,females!AX9,"")</f>
        <v>6.9</v>
      </c>
      <c r="J26" s="99">
        <f>IF(females!AX10&gt;0,females!AX10,"")</f>
        <v>23.2</v>
      </c>
      <c r="K26" s="98">
        <f>IF(females!AX11&gt;0,females!AX11,"")</f>
        <v>9.7071129707112971E-2</v>
      </c>
      <c r="L26" s="100">
        <f>IF(females!AX12&gt;0,females!AX12,"")</f>
        <v>0.6706586826347305</v>
      </c>
      <c r="M26" s="99">
        <f>IF(females!AX14&gt;0,females!AX14,"")</f>
        <v>42.9</v>
      </c>
      <c r="N26" s="99">
        <f>IF(females!AX15&gt;0,females!AX15,"")</f>
        <v>4.2</v>
      </c>
      <c r="O26" s="99">
        <f>IF(females!AX17&gt;0,females!AX17,"")</f>
        <v>11</v>
      </c>
      <c r="P26" s="99">
        <f>IF(females!AX18&gt;0,females!AX18,"")</f>
        <v>3</v>
      </c>
      <c r="Q26" s="98">
        <f>IF(females!AX19&gt;0,females!AX19,"")</f>
        <v>0.27272727272727271</v>
      </c>
      <c r="R26" s="99">
        <f>IF(females!AX21&gt;0,females!AX21,"")</f>
        <v>12.6</v>
      </c>
      <c r="S26" s="99">
        <f>IF(females!AX22&gt;0,females!AX22,"")</f>
        <v>2.9</v>
      </c>
      <c r="T26" s="98">
        <f>IF(females!AX23&gt;0,females!AX23,"")</f>
        <v>0.23015873015873015</v>
      </c>
      <c r="U26" s="99">
        <f>IF(females!AX25&gt;0,females!AX25,"")</f>
        <v>11.9</v>
      </c>
      <c r="V26" s="97">
        <f>IF(females!AX26&gt;0,females!AX26,"")</f>
        <v>2.8</v>
      </c>
      <c r="W26" s="98">
        <f>IF(females!AX27&gt;0,females!AX27,"")</f>
        <v>0.23529411764705879</v>
      </c>
      <c r="X26" s="97">
        <f>IF(females!AX29&gt;0,females!AX29,"")</f>
        <v>11.3</v>
      </c>
      <c r="Y26" s="97">
        <f>IF(females!AX30&gt;0,females!AX30,"")</f>
        <v>3</v>
      </c>
      <c r="Z26" s="98">
        <f>IF(females!AX31&gt;0,females!AX31,"")</f>
        <v>0.26548672566371678</v>
      </c>
    </row>
    <row r="27" spans="1:26" x14ac:dyDescent="0.2">
      <c r="A27" s="63" t="str">
        <f t="shared" si="1"/>
        <v>Hypechiniscus gladiator</v>
      </c>
      <c r="B27" s="70" t="str">
        <f t="shared" si="1"/>
        <v>GB.033</v>
      </c>
      <c r="C27" s="89">
        <f>females!AZ1</f>
        <v>26</v>
      </c>
      <c r="D27" s="90">
        <f>IF(females!AZ3&gt;0,females!AZ3,"")</f>
        <v>226</v>
      </c>
      <c r="E27" s="99">
        <f>IF(females!AZ4&gt;0,females!AZ4,"")</f>
        <v>22.9</v>
      </c>
      <c r="F27" s="99">
        <f>IF(females!AZ6&gt;0,females!AZ6,"")</f>
        <v>10.3</v>
      </c>
      <c r="G27" s="99">
        <f>IF(females!AZ7&gt;0,females!AZ7,"")</f>
        <v>6.1</v>
      </c>
      <c r="H27" s="99">
        <f>IF(females!AZ8&gt;0,females!AZ8,"")</f>
        <v>15.2</v>
      </c>
      <c r="I27" s="99">
        <f>IF(females!AZ9&gt;0,females!AZ9,"")</f>
        <v>5.3</v>
      </c>
      <c r="J27" s="99">
        <f>IF(females!AZ10&gt;0,females!AZ10,"")</f>
        <v>23.5</v>
      </c>
      <c r="K27" s="98">
        <f>IF(females!AZ11&gt;0,females!AZ11,"")</f>
        <v>0.10398230088495575</v>
      </c>
      <c r="L27" s="100">
        <f>IF(females!AZ12&gt;0,females!AZ12,"")</f>
        <v>0.67763157894736847</v>
      </c>
      <c r="M27" s="99" t="str">
        <f>IF(females!AZ14&gt;0,females!AZ14,"")</f>
        <v/>
      </c>
      <c r="N27" s="99">
        <f>IF(females!AZ15&gt;0,females!AZ15,"")</f>
        <v>3.4</v>
      </c>
      <c r="O27" s="99">
        <f>IF(females!AZ17&gt;0,females!AZ17,"")</f>
        <v>11.2</v>
      </c>
      <c r="P27" s="99">
        <f>IF(females!AZ18&gt;0,females!AZ18,"")</f>
        <v>2.2999999999999998</v>
      </c>
      <c r="Q27" s="98">
        <f>IF(females!AZ19&gt;0,females!AZ19,"")</f>
        <v>0.20535714285714285</v>
      </c>
      <c r="R27" s="99">
        <f>IF(females!AZ21&gt;0,females!AZ21,"")</f>
        <v>11.2</v>
      </c>
      <c r="S27" s="99">
        <f>IF(females!AZ22&gt;0,females!AZ22,"")</f>
        <v>2.4</v>
      </c>
      <c r="T27" s="98">
        <f>IF(females!AZ23&gt;0,females!AZ23,"")</f>
        <v>0.2142857142857143</v>
      </c>
      <c r="U27" s="99">
        <f>IF(females!AZ25&gt;0,females!AZ25,"")</f>
        <v>11.1</v>
      </c>
      <c r="V27" s="97">
        <f>IF(females!AZ26&gt;0,females!AZ26,"")</f>
        <v>2.5</v>
      </c>
      <c r="W27" s="98">
        <f>IF(females!AZ27&gt;0,females!AZ27,"")</f>
        <v>0.22522522522522523</v>
      </c>
      <c r="X27" s="97">
        <f>IF(females!AZ29&gt;0,females!AZ29,"")</f>
        <v>11.8</v>
      </c>
      <c r="Y27" s="97">
        <f>IF(females!AZ30&gt;0,females!AZ30,"")</f>
        <v>2.7</v>
      </c>
      <c r="Z27" s="98">
        <f>IF(females!AZ31&gt;0,females!AZ31,"")</f>
        <v>0.2288135593220339</v>
      </c>
    </row>
    <row r="28" spans="1:26" x14ac:dyDescent="0.2">
      <c r="A28" s="63" t="str">
        <f t="shared" si="1"/>
        <v>Hypechiniscus gladiator</v>
      </c>
      <c r="B28" s="70" t="str">
        <f t="shared" si="1"/>
        <v>GB.033</v>
      </c>
      <c r="C28" s="89">
        <f>females!BB1</f>
        <v>27</v>
      </c>
      <c r="D28" s="90">
        <f>IF(females!BB3&gt;0,females!BB3,"")</f>
        <v>282</v>
      </c>
      <c r="E28" s="99">
        <f>IF(females!BB4&gt;0,females!BB4,"")</f>
        <v>25.6</v>
      </c>
      <c r="F28" s="99">
        <f>IF(females!BB6&gt;0,females!BB6,"")</f>
        <v>9.6</v>
      </c>
      <c r="G28" s="99">
        <f>IF(females!BB7&gt;0,females!BB7,"")</f>
        <v>6.7</v>
      </c>
      <c r="H28" s="99">
        <f>IF(females!BB8&gt;0,females!BB8,"")</f>
        <v>19.2</v>
      </c>
      <c r="I28" s="99">
        <f>IF(females!BB9&gt;0,females!BB9,"")</f>
        <v>5.3</v>
      </c>
      <c r="J28" s="99">
        <f>IF(females!BB10&gt;0,females!BB10,"")</f>
        <v>26.5</v>
      </c>
      <c r="K28" s="98">
        <f>IF(females!BB11&gt;0,females!BB11,"")</f>
        <v>9.3971631205673756E-2</v>
      </c>
      <c r="L28" s="100">
        <f>IF(females!BB12&gt;0,females!BB12,"")</f>
        <v>0.5</v>
      </c>
      <c r="M28" s="99">
        <f>IF(females!BB14&gt;0,females!BB14,"")</f>
        <v>68.2</v>
      </c>
      <c r="N28" s="99" t="str">
        <f>IF(females!BB15&gt;0,females!BB15,"")</f>
        <v/>
      </c>
      <c r="O28" s="99">
        <f>IF(females!BB17&gt;0,females!BB17,"")</f>
        <v>11.8</v>
      </c>
      <c r="P28" s="99" t="str">
        <f>IF(females!BB18&gt;0,females!BB18,"")</f>
        <v/>
      </c>
      <c r="Q28" s="98" t="str">
        <f>IF(females!BB19&gt;0,females!BB19,"")</f>
        <v/>
      </c>
      <c r="R28" s="99">
        <f>IF(females!BB21&gt;0,females!BB21,"")</f>
        <v>13.4</v>
      </c>
      <c r="S28" s="99">
        <f>IF(females!BB22&gt;0,females!BB22,"")</f>
        <v>2.9</v>
      </c>
      <c r="T28" s="98">
        <f>IF(females!BB23&gt;0,females!BB23,"")</f>
        <v>0.21641791044776118</v>
      </c>
      <c r="U28" s="99">
        <f>IF(females!BB25&gt;0,females!BB25,"")</f>
        <v>13.6</v>
      </c>
      <c r="V28" s="97">
        <f>IF(females!BB26&gt;0,females!BB26,"")</f>
        <v>2.4</v>
      </c>
      <c r="W28" s="98">
        <f>IF(females!BB27&gt;0,females!BB27,"")</f>
        <v>0.17647058823529413</v>
      </c>
      <c r="X28" s="97">
        <f>IF(females!BB29&gt;0,females!BB29,"")</f>
        <v>14.7</v>
      </c>
      <c r="Y28" s="97">
        <f>IF(females!BB30&gt;0,females!BB30,"")</f>
        <v>2.2999999999999998</v>
      </c>
      <c r="Z28" s="98">
        <f>IF(females!BB31&gt;0,females!BB31,"")</f>
        <v>0.15646258503401361</v>
      </c>
    </row>
    <row r="29" spans="1:26" x14ac:dyDescent="0.2">
      <c r="A29" s="63" t="str">
        <f t="shared" si="1"/>
        <v>Hypechiniscus gladiator</v>
      </c>
      <c r="B29" s="70" t="str">
        <f t="shared" si="1"/>
        <v>GB.033</v>
      </c>
      <c r="C29" s="89">
        <f>females!BD1</f>
        <v>28</v>
      </c>
      <c r="D29" s="90">
        <f>IF(females!BD3&gt;0,females!BD3,"")</f>
        <v>207</v>
      </c>
      <c r="E29" s="99">
        <f>IF(females!BD4&gt;0,females!BD4,"")</f>
        <v>21.1</v>
      </c>
      <c r="F29" s="99">
        <f>IF(females!BD6&gt;0,females!BD6,"")</f>
        <v>10.4</v>
      </c>
      <c r="G29" s="99">
        <f>IF(females!BD7&gt;0,females!BD7,"")</f>
        <v>6.2</v>
      </c>
      <c r="H29" s="99">
        <f>IF(females!BD8&gt;0,females!BD8,"")</f>
        <v>16.5</v>
      </c>
      <c r="I29" s="99">
        <f>IF(females!BD9&gt;0,females!BD9,"")</f>
        <v>6</v>
      </c>
      <c r="J29" s="99">
        <f>IF(females!BD10&gt;0,females!BD10,"")</f>
        <v>20.9</v>
      </c>
      <c r="K29" s="98">
        <f>IF(females!BD11&gt;0,females!BD11,"")</f>
        <v>0.10096618357487921</v>
      </c>
      <c r="L29" s="100">
        <f>IF(females!BD12&gt;0,females!BD12,"")</f>
        <v>0.63030303030303036</v>
      </c>
      <c r="M29" s="99">
        <f>IF(females!BD14&gt;0,females!BD14,"")</f>
        <v>70.099999999999994</v>
      </c>
      <c r="N29" s="99">
        <f>IF(females!BD15&gt;0,females!BD15,"")</f>
        <v>3.3</v>
      </c>
      <c r="O29" s="99">
        <f>IF(females!BD17&gt;0,females!BD17,"")</f>
        <v>10.7</v>
      </c>
      <c r="P29" s="99" t="str">
        <f>IF(females!BD18&gt;0,females!BD18,"")</f>
        <v/>
      </c>
      <c r="Q29" s="98" t="str">
        <f>IF(females!BD19&gt;0,females!BD19,"")</f>
        <v/>
      </c>
      <c r="R29" s="99">
        <f>IF(females!BD21&gt;0,females!BD21,"")</f>
        <v>10.4</v>
      </c>
      <c r="S29" s="99">
        <f>IF(females!BD22&gt;0,females!BD22,"")</f>
        <v>2.4</v>
      </c>
      <c r="T29" s="98">
        <f>IF(females!BD23&gt;0,females!BD23,"")</f>
        <v>0.23076923076923075</v>
      </c>
      <c r="U29" s="99">
        <f>IF(females!BD25&gt;0,females!BD25,"")</f>
        <v>11.1</v>
      </c>
      <c r="V29" s="97">
        <f>IF(females!BD26&gt;0,females!BD26,"")</f>
        <v>2.4</v>
      </c>
      <c r="W29" s="98">
        <f>IF(females!BD27&gt;0,females!BD27,"")</f>
        <v>0.21621621621621623</v>
      </c>
      <c r="X29" s="97">
        <f>IF(females!BD29&gt;0,females!BD29,"")</f>
        <v>12.7</v>
      </c>
      <c r="Y29" s="97">
        <f>IF(females!BD30&gt;0,females!BD30,"")</f>
        <v>2.5</v>
      </c>
      <c r="Z29" s="98">
        <f>IF(females!BD31&gt;0,females!BD31,"")</f>
        <v>0.19685039370078741</v>
      </c>
    </row>
    <row r="30" spans="1:26" x14ac:dyDescent="0.2">
      <c r="A30" s="63" t="str">
        <f t="shared" si="1"/>
        <v>Hypechiniscus gladiator</v>
      </c>
      <c r="B30" s="70" t="str">
        <f t="shared" si="1"/>
        <v>GB.033</v>
      </c>
      <c r="C30" s="89">
        <f>females!BF1</f>
        <v>29</v>
      </c>
      <c r="D30" s="90">
        <f>IF(females!BF3&gt;0,females!BF3,"")</f>
        <v>245</v>
      </c>
      <c r="E30" s="99">
        <f>IF(females!BF4&gt;0,females!BF4,"")</f>
        <v>25.7</v>
      </c>
      <c r="F30" s="99">
        <f>IF(females!BF6&gt;0,females!BF6,"")</f>
        <v>9.1999999999999993</v>
      </c>
      <c r="G30" s="99">
        <f>IF(females!BF7&gt;0,females!BF7,"")</f>
        <v>7.6</v>
      </c>
      <c r="H30" s="99">
        <f>IF(females!BF8&gt;0,females!BF8,"")</f>
        <v>13.2</v>
      </c>
      <c r="I30" s="99">
        <f>IF(females!BF9&gt;0,females!BF9,"")</f>
        <v>5.7</v>
      </c>
      <c r="J30" s="99">
        <f>IF(females!BF10&gt;0,females!BF10,"")</f>
        <v>23.1</v>
      </c>
      <c r="K30" s="98">
        <f>IF(females!BF11&gt;0,females!BF11,"")</f>
        <v>9.4285714285714292E-2</v>
      </c>
      <c r="L30" s="100">
        <f>IF(females!BF12&gt;0,females!BF12,"")</f>
        <v>0.69696969696969691</v>
      </c>
      <c r="M30" s="99">
        <f>IF(females!BF14&gt;0,females!BF14,"")</f>
        <v>40.299999999999997</v>
      </c>
      <c r="N30" s="99">
        <f>IF(females!BF15&gt;0,females!BF15,"")</f>
        <v>4.2</v>
      </c>
      <c r="O30" s="99">
        <f>IF(females!BF17&gt;0,females!BF17,"")</f>
        <v>11.5</v>
      </c>
      <c r="P30" s="99">
        <f>IF(females!BF18&gt;0,females!BF18,"")</f>
        <v>2.7</v>
      </c>
      <c r="Q30" s="98">
        <f>IF(females!BF19&gt;0,females!BF19,"")</f>
        <v>0.23478260869565218</v>
      </c>
      <c r="R30" s="99">
        <f>IF(females!BF21&gt;0,females!BF21,"")</f>
        <v>11.4</v>
      </c>
      <c r="S30" s="99">
        <f>IF(females!BF22&gt;0,females!BF22,"")</f>
        <v>2.4</v>
      </c>
      <c r="T30" s="98">
        <f>IF(females!BF23&gt;0,females!BF23,"")</f>
        <v>0.21052631578947367</v>
      </c>
      <c r="U30" s="99">
        <f>IF(females!BF25&gt;0,females!BF25,"")</f>
        <v>12</v>
      </c>
      <c r="V30" s="97">
        <f>IF(females!BF26&gt;0,females!BF26,"")</f>
        <v>2.2999999999999998</v>
      </c>
      <c r="W30" s="98">
        <f>IF(females!BF27&gt;0,females!BF27,"")</f>
        <v>0.19166666666666665</v>
      </c>
      <c r="X30" s="97">
        <f>IF(females!BF29&gt;0,females!BF29,"")</f>
        <v>12.6</v>
      </c>
      <c r="Y30" s="97">
        <f>IF(females!BF30&gt;0,females!BF30,"")</f>
        <v>2.7</v>
      </c>
      <c r="Z30" s="98">
        <f>IF(females!BF31&gt;0,females!BF31,"")</f>
        <v>0.2142857142857143</v>
      </c>
    </row>
    <row r="31" spans="1:26" x14ac:dyDescent="0.2">
      <c r="A31" s="63" t="str">
        <f t="shared" si="1"/>
        <v>Hypechiniscus gladiator</v>
      </c>
      <c r="B31" s="70" t="str">
        <f t="shared" si="1"/>
        <v>GB.033</v>
      </c>
      <c r="C31" s="89">
        <f>females!BH1</f>
        <v>30</v>
      </c>
      <c r="D31" s="90">
        <f>IF(females!BH3&gt;0,females!BH3,"")</f>
        <v>238</v>
      </c>
      <c r="E31" s="99">
        <f>IF(females!BH4&gt;0,females!BH4,"")</f>
        <v>22.9</v>
      </c>
      <c r="F31" s="99">
        <f>IF(females!BH6&gt;0,females!BH6,"")</f>
        <v>11.9</v>
      </c>
      <c r="G31" s="99">
        <f>IF(females!BH7&gt;0,females!BH7,"")</f>
        <v>7.1</v>
      </c>
      <c r="H31" s="99">
        <f>IF(females!BH8&gt;0,females!BH8,"")</f>
        <v>15.5</v>
      </c>
      <c r="I31" s="99">
        <f>IF(females!BH9&gt;0,females!BH9,"")</f>
        <v>5.7</v>
      </c>
      <c r="J31" s="99">
        <f>IF(females!BH10&gt;0,females!BH10,"")</f>
        <v>21</v>
      </c>
      <c r="K31" s="98">
        <f>IF(females!BH11&gt;0,females!BH11,"")</f>
        <v>8.8235294117647065E-2</v>
      </c>
      <c r="L31" s="100">
        <f>IF(females!BH12&gt;0,females!BH12,"")</f>
        <v>0.76774193548387104</v>
      </c>
      <c r="M31" s="99">
        <f>IF(females!BH14&gt;0,females!BH14,"")</f>
        <v>44.1</v>
      </c>
      <c r="N31" s="99">
        <f>IF(females!BH15&gt;0,females!BH15,"")</f>
        <v>3.7</v>
      </c>
      <c r="O31" s="99">
        <f>IF(females!BH17&gt;0,females!BH17,"")</f>
        <v>11.7</v>
      </c>
      <c r="P31" s="99" t="str">
        <f>IF(females!BH18&gt;0,females!BH18,"")</f>
        <v/>
      </c>
      <c r="Q31" s="98" t="str">
        <f>IF(females!BH19&gt;0,females!BH19,"")</f>
        <v/>
      </c>
      <c r="R31" s="99">
        <f>IF(females!BH21&gt;0,females!BH21,"")</f>
        <v>12.3</v>
      </c>
      <c r="S31" s="99" t="str">
        <f>IF(females!BH22&gt;0,females!BH22,"")</f>
        <v/>
      </c>
      <c r="T31" s="98" t="str">
        <f>IF(females!BH23&gt;0,females!BH23,"")</f>
        <v/>
      </c>
      <c r="U31" s="99">
        <f>IF(females!BH25&gt;0,females!BH25,"")</f>
        <v>11.7</v>
      </c>
      <c r="V31" s="97" t="str">
        <f>IF(females!BH26&gt;0,females!BH26,"")</f>
        <v/>
      </c>
      <c r="W31" s="98" t="str">
        <f>IF(females!BH27&gt;0,females!BH27,"")</f>
        <v/>
      </c>
      <c r="X31" s="97">
        <f>IF(females!BH29&gt;0,females!BH29,"")</f>
        <v>12.5</v>
      </c>
      <c r="Y31" s="97" t="str">
        <f>IF(females!BH30&gt;0,females!BH30,"")</f>
        <v/>
      </c>
      <c r="Z31" s="98" t="str">
        <f>IF(females!BH31&gt;0,females!BH31,"")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S3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.42578125" style="65" bestFit="1" customWidth="1"/>
    <col min="2" max="2" width="16.85546875" style="71" customWidth="1"/>
    <col min="3" max="3" width="9.140625" style="66"/>
    <col min="4" max="4" width="9.140625" style="64" customWidth="1"/>
    <col min="5" max="11" width="9.140625" style="64"/>
    <col min="12" max="19" width="6.7109375" style="64" customWidth="1"/>
    <col min="20" max="16384" width="9.140625" style="64"/>
  </cols>
  <sheetData>
    <row r="1" spans="1:19" ht="38.25" x14ac:dyDescent="0.2">
      <c r="A1" s="63" t="s">
        <v>37</v>
      </c>
      <c r="B1" s="72" t="s">
        <v>38</v>
      </c>
      <c r="C1" s="67" t="s">
        <v>29</v>
      </c>
      <c r="D1" s="73" t="s">
        <v>4</v>
      </c>
      <c r="E1" s="73" t="s">
        <v>30</v>
      </c>
      <c r="F1" s="73" t="s">
        <v>31</v>
      </c>
      <c r="G1" s="73" t="s">
        <v>32</v>
      </c>
      <c r="H1" s="73" t="s">
        <v>33</v>
      </c>
      <c r="I1" s="73" t="s">
        <v>34</v>
      </c>
      <c r="J1" s="73" t="s">
        <v>52</v>
      </c>
      <c r="K1" s="73" t="s">
        <v>5</v>
      </c>
      <c r="L1" s="73" t="s">
        <v>39</v>
      </c>
      <c r="M1" s="73" t="s">
        <v>40</v>
      </c>
      <c r="N1" s="73" t="s">
        <v>42</v>
      </c>
      <c r="O1" s="73" t="s">
        <v>43</v>
      </c>
      <c r="P1" s="73" t="s">
        <v>45</v>
      </c>
      <c r="Q1" s="73" t="s">
        <v>46</v>
      </c>
      <c r="R1" s="73" t="s">
        <v>48</v>
      </c>
      <c r="S1" s="73" t="s">
        <v>49</v>
      </c>
    </row>
    <row r="2" spans="1:19" x14ac:dyDescent="0.2">
      <c r="A2" s="63" t="str">
        <f>'females_stats (μm)'!A$2</f>
        <v>Hypechiniscus gladiator</v>
      </c>
      <c r="B2" s="69" t="str">
        <f>'females_stats (μm)'!B$2</f>
        <v>GB.033</v>
      </c>
      <c r="C2" s="89" t="str">
        <f>females!B1</f>
        <v>1 (NEO)</v>
      </c>
      <c r="D2" s="91">
        <f>IF(females!C3&gt;0,females!C3,"")</f>
        <v>1021.7391304347826</v>
      </c>
      <c r="E2" s="101">
        <f>IF(females!C6&gt;0,females!C6,"")</f>
        <v>40</v>
      </c>
      <c r="F2" s="101">
        <f>IF(females!C7&gt;0,females!C7,"")</f>
        <v>29.130434782608695</v>
      </c>
      <c r="G2" s="101">
        <f>IF(females!C8&gt;0,females!C8,"")</f>
        <v>72.173913043478265</v>
      </c>
      <c r="H2" s="101">
        <f>IF(females!C9&gt;0,females!C9,"")</f>
        <v>25.65217391304348</v>
      </c>
      <c r="I2" s="101">
        <f>IF(females!C10&gt;0,females!C10,"")</f>
        <v>94.782608695652186</v>
      </c>
      <c r="J2" s="101">
        <f>IF(females!C14&gt;0,females!C14,"")</f>
        <v>256.95652173913044</v>
      </c>
      <c r="K2" s="101">
        <f>IF(females!C15&gt;0,females!C15,"")</f>
        <v>17.391304347826086</v>
      </c>
      <c r="L2" s="101">
        <f>IF(females!C17&gt;0,females!C17,"")</f>
        <v>50.434782608695649</v>
      </c>
      <c r="M2" s="101">
        <f>IF(females!C18&gt;0,females!C18,"")</f>
        <v>9.5652173913043477</v>
      </c>
      <c r="N2" s="101">
        <f>IF(females!C21&gt;0,females!C21,"")</f>
        <v>43.913043478260867</v>
      </c>
      <c r="O2" s="101" t="str">
        <f>IF(females!C22&gt;0,females!C22,"")</f>
        <v/>
      </c>
      <c r="P2" s="101">
        <f>IF(females!C25&gt;0,females!C25,"")</f>
        <v>46.086956521739133</v>
      </c>
      <c r="Q2" s="102">
        <f>IF(females!C26&gt;0,females!C26,"")</f>
        <v>9.1304347826086953</v>
      </c>
      <c r="R2" s="102">
        <f>IF(females!C29&gt;0,females!C29,"")</f>
        <v>51.739130434782609</v>
      </c>
      <c r="S2" s="102">
        <f>IF(females!C30&gt;0,females!C30,"")</f>
        <v>9.1304347826086953</v>
      </c>
    </row>
    <row r="3" spans="1:19" x14ac:dyDescent="0.2">
      <c r="A3" s="63" t="str">
        <f>'females_stats (μm)'!A$2</f>
        <v>Hypechiniscus gladiator</v>
      </c>
      <c r="B3" s="69" t="str">
        <f>'females_stats (μm)'!B$2</f>
        <v>GB.033</v>
      </c>
      <c r="C3" s="89">
        <f>females!D1</f>
        <v>2</v>
      </c>
      <c r="D3" s="91">
        <f>IF(females!E3&gt;0,females!E3,"")</f>
        <v>920.83333333333337</v>
      </c>
      <c r="E3" s="102">
        <f>IF(females!E6&gt;0,females!E6,"")</f>
        <v>42.083333333333336</v>
      </c>
      <c r="F3" s="102">
        <f>IF(females!E7&gt;0,females!E7,"")</f>
        <v>24.583333333333336</v>
      </c>
      <c r="G3" s="102">
        <f>IF(females!E8&gt;0,females!E8,"")</f>
        <v>70.833333333333343</v>
      </c>
      <c r="H3" s="102">
        <f>IF(females!E9&gt;0,females!E9,"")</f>
        <v>25.416666666666664</v>
      </c>
      <c r="I3" s="102">
        <f>IF(females!E10&gt;0,females!E10,"")</f>
        <v>92.916666666666671</v>
      </c>
      <c r="J3" s="102">
        <f>IF(females!E14&gt;0,females!E14,"")</f>
        <v>288.75</v>
      </c>
      <c r="K3" s="102" t="str">
        <f>IF(females!E15&gt;0,females!E15,"")</f>
        <v/>
      </c>
      <c r="L3" s="102">
        <f>IF(females!E17&gt;0,females!E17,"")</f>
        <v>45.416666666666664</v>
      </c>
      <c r="M3" s="102">
        <f>IF(females!E18&gt;0,females!E18,"")</f>
        <v>9.5833333333333321</v>
      </c>
      <c r="N3" s="102">
        <f>IF(females!E21&gt;0,females!E21,"")</f>
        <v>52.5</v>
      </c>
      <c r="O3" s="102">
        <f>IF(females!E22&gt;0,females!E22,"")</f>
        <v>12.916666666666668</v>
      </c>
      <c r="P3" s="102">
        <f>IF(females!E25&gt;0,females!E25,"")</f>
        <v>49.583333333333336</v>
      </c>
      <c r="Q3" s="102">
        <f>IF(females!E26&gt;0,females!E26,"")</f>
        <v>12.5</v>
      </c>
      <c r="R3" s="102">
        <f>IF(females!E29&gt;0,females!E29,"")</f>
        <v>57.916666666666671</v>
      </c>
      <c r="S3" s="102">
        <f>IF(females!E30&gt;0,females!E30,"")</f>
        <v>9.5833333333333321</v>
      </c>
    </row>
    <row r="4" spans="1:19" x14ac:dyDescent="0.2">
      <c r="A4" s="63" t="str">
        <f>'females_stats (μm)'!A$2</f>
        <v>Hypechiniscus gladiator</v>
      </c>
      <c r="B4" s="69" t="str">
        <f>'females_stats (μm)'!B$2</f>
        <v>GB.033</v>
      </c>
      <c r="C4" s="89">
        <f>females!F1</f>
        <v>3</v>
      </c>
      <c r="D4" s="91">
        <f>IF(females!G3&gt;0,females!G3,"")</f>
        <v>1025.1046025104604</v>
      </c>
      <c r="E4" s="102">
        <f>IF(females!G6&gt;0,females!G6,"")</f>
        <v>41.004184100418414</v>
      </c>
      <c r="F4" s="102">
        <f>IF(females!G7&gt;0,females!G7,"")</f>
        <v>25.10460251046025</v>
      </c>
      <c r="G4" s="102">
        <f>IF(females!G8&gt;0,females!G8,"")</f>
        <v>71.96652719665272</v>
      </c>
      <c r="H4" s="102">
        <f>IF(females!G9&gt;0,females!G9,"")</f>
        <v>28.870292887029294</v>
      </c>
      <c r="I4" s="102">
        <f>IF(females!G10&gt;0,females!G10,"")</f>
        <v>97.489539748953973</v>
      </c>
      <c r="J4" s="102">
        <f>IF(females!G14&gt;0,females!G14,"")</f>
        <v>246.02510460251045</v>
      </c>
      <c r="K4" s="102">
        <f>IF(females!G15&gt;0,females!G15,"")</f>
        <v>16.73640167364017</v>
      </c>
      <c r="L4" s="102">
        <f>IF(females!G17&gt;0,females!G17,"")</f>
        <v>55.64853556485356</v>
      </c>
      <c r="M4" s="102">
        <f>IF(females!G18&gt;0,females!G18,"")</f>
        <v>10.460251046025105</v>
      </c>
      <c r="N4" s="102">
        <f>IF(females!G21&gt;0,females!G21,"")</f>
        <v>53.55648535564854</v>
      </c>
      <c r="O4" s="102">
        <f>IF(females!G22&gt;0,females!G22,"")</f>
        <v>10.460251046025105</v>
      </c>
      <c r="P4" s="102">
        <f>IF(females!G25&gt;0,females!G25,"")</f>
        <v>55.230125523012553</v>
      </c>
      <c r="Q4" s="102">
        <f>IF(females!G26&gt;0,females!G26,"")</f>
        <v>12.97071129707113</v>
      </c>
      <c r="R4" s="102">
        <f>IF(females!G29&gt;0,females!G29,"")</f>
        <v>58.995815899581594</v>
      </c>
      <c r="S4" s="102">
        <f>IF(females!G30&gt;0,females!G30,"")</f>
        <v>10.0418410041841</v>
      </c>
    </row>
    <row r="5" spans="1:19" x14ac:dyDescent="0.2">
      <c r="A5" s="63" t="str">
        <f>'females_stats (μm)'!A$2</f>
        <v>Hypechiniscus gladiator</v>
      </c>
      <c r="B5" s="69" t="str">
        <f>'females_stats (μm)'!B$2</f>
        <v>GB.033</v>
      </c>
      <c r="C5" s="89">
        <f>females!H1</f>
        <v>4</v>
      </c>
      <c r="D5" s="91">
        <f>IF(females!I3&gt;0,females!I3,"")</f>
        <v>1016.5289256198347</v>
      </c>
      <c r="E5" s="102">
        <f>IF(females!I6&gt;0,females!I6,"")</f>
        <v>44.628099173553728</v>
      </c>
      <c r="F5" s="102">
        <f>IF(females!I7&gt;0,females!I7,"")</f>
        <v>28.925619834710748</v>
      </c>
      <c r="G5" s="102">
        <f>IF(females!I8&gt;0,females!I8,"")</f>
        <v>81.40495867768594</v>
      </c>
      <c r="H5" s="102">
        <f>IF(females!I9&gt;0,females!I9,"")</f>
        <v>23.966942148760332</v>
      </c>
      <c r="I5" s="102">
        <f>IF(females!I10&gt;0,females!I10,"")</f>
        <v>90.909090909090921</v>
      </c>
      <c r="J5" s="102">
        <f>IF(females!I14&gt;0,females!I14,"")</f>
        <v>246.28099173553721</v>
      </c>
      <c r="K5" s="102">
        <f>IF(females!I15&gt;0,females!I15,"")</f>
        <v>15.702479338842975</v>
      </c>
      <c r="L5" s="102" t="str">
        <f>IF(females!I17&gt;0,females!I17,"")</f>
        <v/>
      </c>
      <c r="M5" s="102" t="str">
        <f>IF(females!I18&gt;0,females!I18,"")</f>
        <v/>
      </c>
      <c r="N5" s="102">
        <f>IF(females!I21&gt;0,females!I21,"")</f>
        <v>50.826446280991746</v>
      </c>
      <c r="O5" s="102">
        <f>IF(females!I22&gt;0,females!I22,"")</f>
        <v>12.809917355371903</v>
      </c>
      <c r="P5" s="102" t="str">
        <f>IF(females!I25&gt;0,females!I25,"")</f>
        <v/>
      </c>
      <c r="Q5" s="102" t="str">
        <f>IF(females!I26&gt;0,females!I26,"")</f>
        <v/>
      </c>
      <c r="R5" s="102">
        <f>IF(females!I29&gt;0,females!I29,"")</f>
        <v>53.305785123966942</v>
      </c>
      <c r="S5" s="102" t="str">
        <f>IF(females!I30&gt;0,females!I30,"")</f>
        <v/>
      </c>
    </row>
    <row r="6" spans="1:19" x14ac:dyDescent="0.2">
      <c r="A6" s="63" t="str">
        <f>'females_stats (μm)'!A$2</f>
        <v>Hypechiniscus gladiator</v>
      </c>
      <c r="B6" s="69" t="str">
        <f>'females_stats (μm)'!B$2</f>
        <v>GB.033</v>
      </c>
      <c r="C6" s="89">
        <f>females!J1</f>
        <v>5</v>
      </c>
      <c r="D6" s="91">
        <f>IF(females!K3&gt;0,females!K3,"")</f>
        <v>1014.2857142857142</v>
      </c>
      <c r="E6" s="102">
        <f>IF(females!K6&gt;0,females!K6,"")</f>
        <v>53.571428571428569</v>
      </c>
      <c r="F6" s="102">
        <f>IF(females!K7&gt;0,females!K7,"")</f>
        <v>25.714285714285719</v>
      </c>
      <c r="G6" s="102">
        <f>IF(females!K8&gt;0,females!K8,"")</f>
        <v>75.357142857142861</v>
      </c>
      <c r="H6" s="102">
        <f>IF(females!K9&gt;0,females!K9,"")</f>
        <v>23.928571428571431</v>
      </c>
      <c r="I6" s="102">
        <f>IF(females!K10&gt;0,females!K10,"")</f>
        <v>112.14285714285714</v>
      </c>
      <c r="J6" s="102">
        <f>IF(females!K14&gt;0,females!K14,"")</f>
        <v>179.64285714285714</v>
      </c>
      <c r="K6" s="102">
        <f>IF(females!K15&gt;0,females!K15,"")</f>
        <v>13.571428571428571</v>
      </c>
      <c r="L6" s="102">
        <f>IF(females!K17&gt;0,females!K17,"")</f>
        <v>47.5</v>
      </c>
      <c r="M6" s="102">
        <f>IF(females!K18&gt;0,females!K18,"")</f>
        <v>10</v>
      </c>
      <c r="N6" s="102">
        <f>IF(females!K21&gt;0,females!K21,"")</f>
        <v>52.5</v>
      </c>
      <c r="O6" s="102">
        <f>IF(females!K22&gt;0,females!K22,"")</f>
        <v>11.428571428571429</v>
      </c>
      <c r="P6" s="102">
        <f>IF(females!K25&gt;0,females!K25,"")</f>
        <v>52.857142857142861</v>
      </c>
      <c r="Q6" s="102">
        <f>IF(females!K26&gt;0,females!K26,"")</f>
        <v>10</v>
      </c>
      <c r="R6" s="102">
        <f>IF(females!K29&gt;0,females!K29,"")</f>
        <v>55.714285714285715</v>
      </c>
      <c r="S6" s="102" t="str">
        <f>IF(females!K30&gt;0,females!K30,"")</f>
        <v/>
      </c>
    </row>
    <row r="7" spans="1:19" x14ac:dyDescent="0.2">
      <c r="A7" s="63" t="str">
        <f>'females_stats (μm)'!A$2</f>
        <v>Hypechiniscus gladiator</v>
      </c>
      <c r="B7" s="69" t="str">
        <f>'females_stats (μm)'!B$2</f>
        <v>GB.033</v>
      </c>
      <c r="C7" s="89">
        <f>females!L1</f>
        <v>6</v>
      </c>
      <c r="D7" s="91">
        <f>IF(females!M3&gt;0,females!M3,"")</f>
        <v>894.00921658986169</v>
      </c>
      <c r="E7" s="102">
        <f>IF(females!M6&gt;0,females!M6,"")</f>
        <v>49.308755760368662</v>
      </c>
      <c r="F7" s="102">
        <f>IF(females!M7&gt;0,females!M7,"")</f>
        <v>31.797235023041477</v>
      </c>
      <c r="G7" s="102">
        <f>IF(females!M8&gt;0,females!M8,"")</f>
        <v>79.262672811059915</v>
      </c>
      <c r="H7" s="102">
        <f>IF(females!M9&gt;0,females!M9,"")</f>
        <v>29.493087557603687</v>
      </c>
      <c r="I7" s="102">
        <f>IF(females!M10&gt;0,females!M10,"")</f>
        <v>109.21658986175116</v>
      </c>
      <c r="J7" s="102" t="str">
        <f>IF(females!M14&gt;0,females!M14,"")</f>
        <v/>
      </c>
      <c r="K7" s="102" t="str">
        <f>IF(females!M15&gt;0,females!M15,"")</f>
        <v/>
      </c>
      <c r="L7" s="102">
        <f>IF(females!M17&gt;0,females!M17,"")</f>
        <v>57.603686635944705</v>
      </c>
      <c r="M7" s="102">
        <f>IF(females!M18&gt;0,females!M18,"")</f>
        <v>10.138248847926267</v>
      </c>
      <c r="N7" s="102" t="str">
        <f>IF(females!M21&gt;0,females!M21,"")</f>
        <v/>
      </c>
      <c r="O7" s="102" t="str">
        <f>IF(females!M22&gt;0,females!M22,"")</f>
        <v/>
      </c>
      <c r="P7" s="102" t="str">
        <f>IF(females!M25&gt;0,females!M25,"")</f>
        <v/>
      </c>
      <c r="Q7" s="102" t="str">
        <f>IF(females!M26&gt;0,females!M26,"")</f>
        <v/>
      </c>
      <c r="R7" s="102">
        <f>IF(females!M29&gt;0,females!M29,"")</f>
        <v>51.152073732718897</v>
      </c>
      <c r="S7" s="102">
        <f>IF(females!M30&gt;0,females!M30,"")</f>
        <v>11.981566820276498</v>
      </c>
    </row>
    <row r="8" spans="1:19" x14ac:dyDescent="0.2">
      <c r="A8" s="63" t="str">
        <f>'females_stats (μm)'!A$2</f>
        <v>Hypechiniscus gladiator</v>
      </c>
      <c r="B8" s="69" t="str">
        <f>'females_stats (μm)'!B$2</f>
        <v>GB.033</v>
      </c>
      <c r="C8" s="89">
        <f>females!N1</f>
        <v>7</v>
      </c>
      <c r="D8" s="91">
        <f>IF(females!O3&gt;0,females!O3,"")</f>
        <v>929.41176470588243</v>
      </c>
      <c r="E8" s="102">
        <f>IF(females!O6&gt;0,females!O6,"")</f>
        <v>45.490196078431374</v>
      </c>
      <c r="F8" s="102">
        <f>IF(females!O7&gt;0,females!O7,"")</f>
        <v>28.627450980392155</v>
      </c>
      <c r="G8" s="102">
        <f>IF(females!O8&gt;0,females!O8,"")</f>
        <v>65.882352941176464</v>
      </c>
      <c r="H8" s="102">
        <f>IF(females!O9&gt;0,females!O9,"")</f>
        <v>21.568627450980394</v>
      </c>
      <c r="I8" s="102">
        <f>IF(females!O10&gt;0,females!O10,"")</f>
        <v>92.941176470588232</v>
      </c>
      <c r="J8" s="102">
        <f>IF(females!O14&gt;0,females!O14,"")</f>
        <v>232.15686274509807</v>
      </c>
      <c r="K8" s="102">
        <f>IF(females!O15&gt;0,females!O15,"")</f>
        <v>14.509803921568629</v>
      </c>
      <c r="L8" s="102">
        <f>IF(females!O17&gt;0,females!O17,"")</f>
        <v>49.019607843137251</v>
      </c>
      <c r="M8" s="102">
        <f>IF(females!O18&gt;0,females!O18,"")</f>
        <v>11.76470588235294</v>
      </c>
      <c r="N8" s="102">
        <f>IF(females!O21&gt;0,females!O21,"")</f>
        <v>49.803921568627445</v>
      </c>
      <c r="O8" s="102">
        <f>IF(females!O22&gt;0,females!O22,"")</f>
        <v>10.196078431372548</v>
      </c>
      <c r="P8" s="102">
        <f>IF(females!O25&gt;0,females!O25,"")</f>
        <v>48.627450980392155</v>
      </c>
      <c r="Q8" s="102">
        <f>IF(females!O26&gt;0,females!O26,"")</f>
        <v>10.980392156862745</v>
      </c>
      <c r="R8" s="102">
        <f>IF(females!O29&gt;0,females!O29,"")</f>
        <v>52.941176470588239</v>
      </c>
      <c r="S8" s="102">
        <f>IF(females!O30&gt;0,females!O30,"")</f>
        <v>9.8039215686274517</v>
      </c>
    </row>
    <row r="9" spans="1:19" x14ac:dyDescent="0.2">
      <c r="A9" s="63" t="str">
        <f>'females_stats (μm)'!A$2</f>
        <v>Hypechiniscus gladiator</v>
      </c>
      <c r="B9" s="69" t="str">
        <f>'females_stats (μm)'!B$2</f>
        <v>GB.033</v>
      </c>
      <c r="C9" s="89">
        <f>females!P1</f>
        <v>8</v>
      </c>
      <c r="D9" s="91">
        <f>IF(females!Q3&gt;0,females!Q3,"")</f>
        <v>1041.4937759336099</v>
      </c>
      <c r="E9" s="102">
        <f>IF(females!Q6&gt;0,females!Q6,"")</f>
        <v>45.643153526970956</v>
      </c>
      <c r="F9" s="102">
        <f>IF(females!Q7&gt;0,females!Q7,"")</f>
        <v>31.120331950207468</v>
      </c>
      <c r="G9" s="102">
        <f>IF(females!Q8&gt;0,females!Q8,"")</f>
        <v>74.68879668049793</v>
      </c>
      <c r="H9" s="102">
        <f>IF(females!Q9&gt;0,females!Q9,"")</f>
        <v>26.556016597510375</v>
      </c>
      <c r="I9" s="102">
        <f>IF(females!Q10&gt;0,females!Q10,"")</f>
        <v>109.95850622406638</v>
      </c>
      <c r="J9" s="102">
        <f>IF(females!Q14&gt;0,females!Q14,"")</f>
        <v>246.47302904564313</v>
      </c>
      <c r="K9" s="102">
        <f>IF(females!Q15&gt;0,females!Q15,"")</f>
        <v>14.937759336099585</v>
      </c>
      <c r="L9" s="102">
        <f>IF(females!Q17&gt;0,females!Q17,"")</f>
        <v>53.526970954356848</v>
      </c>
      <c r="M9" s="102">
        <f>IF(females!Q18&gt;0,females!Q18,"")</f>
        <v>11.618257261410788</v>
      </c>
      <c r="N9" s="102">
        <f>IF(females!Q21&gt;0,females!Q21,"")</f>
        <v>56.431535269709542</v>
      </c>
      <c r="O9" s="102">
        <f>IF(females!Q22&gt;0,females!Q22,"")</f>
        <v>11.618257261410788</v>
      </c>
      <c r="P9" s="102">
        <f>IF(females!Q25&gt;0,females!Q25,"")</f>
        <v>51.867219917012441</v>
      </c>
      <c r="Q9" s="102">
        <f>IF(females!Q26&gt;0,females!Q26,"")</f>
        <v>12.033195020746886</v>
      </c>
      <c r="R9" s="102" t="str">
        <f>IF(females!Q29&gt;0,females!Q29,"")</f>
        <v/>
      </c>
      <c r="S9" s="102" t="str">
        <f>IF(females!Q30&gt;0,females!Q30,"")</f>
        <v/>
      </c>
    </row>
    <row r="10" spans="1:19" x14ac:dyDescent="0.2">
      <c r="A10" s="63" t="str">
        <f>'females_stats (μm)'!A$2</f>
        <v>Hypechiniscus gladiator</v>
      </c>
      <c r="B10" s="69" t="str">
        <f>'females_stats (μm)'!B$2</f>
        <v>GB.033</v>
      </c>
      <c r="C10" s="89">
        <f>females!R1</f>
        <v>9</v>
      </c>
      <c r="D10" s="91">
        <f>IF(females!S3&gt;0,females!S3,"")</f>
        <v>950.94339622641508</v>
      </c>
      <c r="E10" s="102">
        <f>IF(females!S6&gt;0,females!S6,"")</f>
        <v>41.509433962264154</v>
      </c>
      <c r="F10" s="102">
        <f>IF(females!S7&gt;0,females!S7,"")</f>
        <v>22.641509433962266</v>
      </c>
      <c r="G10" s="102">
        <f>IF(females!S8&gt;0,females!S8,"")</f>
        <v>60.377358490566039</v>
      </c>
      <c r="H10" s="102">
        <f>IF(females!S9&gt;0,females!S9,"")</f>
        <v>20.754716981132077</v>
      </c>
      <c r="I10" s="102">
        <f>IF(females!S10&gt;0,females!S10,"")</f>
        <v>115.47169811320754</v>
      </c>
      <c r="J10" s="102">
        <f>IF(females!S14&gt;0,females!S14,"")</f>
        <v>264.52830188679241</v>
      </c>
      <c r="K10" s="102">
        <f>IF(females!S15&gt;0,females!S15,"")</f>
        <v>20</v>
      </c>
      <c r="L10" s="102">
        <f>IF(females!S17&gt;0,females!S17,"")</f>
        <v>48.301886792452834</v>
      </c>
      <c r="M10" s="102">
        <f>IF(females!S18&gt;0,females!S18,"")</f>
        <v>11.320754716981133</v>
      </c>
      <c r="N10" s="102">
        <f>IF(females!S21&gt;0,females!S21,"")</f>
        <v>48.301886792452834</v>
      </c>
      <c r="O10" s="102">
        <f>IF(females!S22&gt;0,females!S22,"")</f>
        <v>11.320754716981133</v>
      </c>
      <c r="P10" s="102">
        <f>IF(females!S25&gt;0,females!S25,"")</f>
        <v>49.433962264150942</v>
      </c>
      <c r="Q10" s="102">
        <f>IF(females!S26&gt;0,females!S26,"")</f>
        <v>11.320754716981133</v>
      </c>
      <c r="R10" s="102">
        <f>IF(females!S29&gt;0,females!S29,"")</f>
        <v>53.962264150943398</v>
      </c>
      <c r="S10" s="102">
        <f>IF(females!S30&gt;0,females!S30,"")</f>
        <v>10.188679245283019</v>
      </c>
    </row>
    <row r="11" spans="1:19" x14ac:dyDescent="0.2">
      <c r="A11" s="63" t="str">
        <f>'females_stats (μm)'!A$2</f>
        <v>Hypechiniscus gladiator</v>
      </c>
      <c r="B11" s="69" t="str">
        <f>'females_stats (μm)'!B$2</f>
        <v>GB.033</v>
      </c>
      <c r="C11" s="89">
        <f>females!T1</f>
        <v>10</v>
      </c>
      <c r="D11" s="91">
        <f>IF(females!U3&gt;0,females!U3,"")</f>
        <v>948.936170212766</v>
      </c>
      <c r="E11" s="102">
        <f>IF(females!U6&gt;0,females!U6,"")</f>
        <v>48.510638297872347</v>
      </c>
      <c r="F11" s="102">
        <f>IF(females!U7&gt;0,females!U7,"")</f>
        <v>28.085106382978719</v>
      </c>
      <c r="G11" s="102">
        <f>IF(females!U8&gt;0,females!U8,"")</f>
        <v>75.744680851063833</v>
      </c>
      <c r="H11" s="102">
        <f>IF(females!U9&gt;0,females!U9,"")</f>
        <v>24.680851063829788</v>
      </c>
      <c r="I11" s="102">
        <f>IF(females!U10&gt;0,females!U10,"")</f>
        <v>75.744680851063833</v>
      </c>
      <c r="J11" s="102">
        <f>IF(females!U14&gt;0,females!U14,"")</f>
        <v>291.91489361702122</v>
      </c>
      <c r="K11" s="102">
        <f>IF(females!U15&gt;0,females!U15,"")</f>
        <v>17.446808510638295</v>
      </c>
      <c r="L11" s="102">
        <f>IF(females!U17&gt;0,females!U17,"")</f>
        <v>50.638297872340431</v>
      </c>
      <c r="M11" s="102">
        <f>IF(females!U18&gt;0,females!U18,"")</f>
        <v>11.489361702127662</v>
      </c>
      <c r="N11" s="102">
        <f>IF(females!U21&gt;0,females!U21,"")</f>
        <v>49.787234042553195</v>
      </c>
      <c r="O11" s="102">
        <f>IF(females!U22&gt;0,females!U22,"")</f>
        <v>11.914893617021276</v>
      </c>
      <c r="P11" s="102">
        <f>IF(females!U25&gt;0,females!U25,"")</f>
        <v>51.914893617021271</v>
      </c>
      <c r="Q11" s="102" t="str">
        <f>IF(females!U26&gt;0,females!U26,"")</f>
        <v/>
      </c>
      <c r="R11" s="102" t="str">
        <f>IF(females!U29&gt;0,females!U29,"")</f>
        <v/>
      </c>
      <c r="S11" s="102" t="str">
        <f>IF(females!U30&gt;0,females!U30,"")</f>
        <v/>
      </c>
    </row>
    <row r="12" spans="1:19" x14ac:dyDescent="0.2">
      <c r="A12" s="63" t="str">
        <f>'females_stats (μm)'!A$2</f>
        <v>Hypechiniscus gladiator</v>
      </c>
      <c r="B12" s="69" t="str">
        <f>'females_stats (μm)'!B$2</f>
        <v>GB.033</v>
      </c>
      <c r="C12" s="89">
        <f>females!V1</f>
        <v>11</v>
      </c>
      <c r="D12" s="91">
        <f>IF(females!W3&gt;0,females!W3,"")</f>
        <v>992.12598425196848</v>
      </c>
      <c r="E12" s="102">
        <f>IF(females!W6&gt;0,females!W6,"")</f>
        <v>46.456692913385837</v>
      </c>
      <c r="F12" s="102">
        <f>IF(females!W7&gt;0,females!W7,"")</f>
        <v>30.708661417322837</v>
      </c>
      <c r="G12" s="102">
        <f>IF(females!W8&gt;0,females!W8,"")</f>
        <v>58.661417322834652</v>
      </c>
      <c r="H12" s="102" t="str">
        <f>IF(females!W9&gt;0,females!W9,"")</f>
        <v/>
      </c>
      <c r="I12" s="102">
        <f>IF(females!W10&gt;0,females!W10,"")</f>
        <v>100</v>
      </c>
      <c r="J12" s="102">
        <f>IF(females!W14&gt;0,females!W14,"")</f>
        <v>286.61417322834649</v>
      </c>
      <c r="K12" s="102" t="str">
        <f>IF(females!W15&gt;0,females!W15,"")</f>
        <v/>
      </c>
      <c r="L12" s="102">
        <f>IF(females!W17&gt;0,females!W17,"")</f>
        <v>52.362204724409459</v>
      </c>
      <c r="M12" s="102">
        <f>IF(females!W18&gt;0,females!W18,"")</f>
        <v>12.992125984251967</v>
      </c>
      <c r="N12" s="102">
        <f>IF(females!W21&gt;0,females!W21,"")</f>
        <v>51.181102362204726</v>
      </c>
      <c r="O12" s="102">
        <f>IF(females!W22&gt;0,females!W22,"")</f>
        <v>11.811023622047244</v>
      </c>
      <c r="P12" s="102">
        <f>IF(females!W25&gt;0,females!W25,"")</f>
        <v>54.724409448818903</v>
      </c>
      <c r="Q12" s="102">
        <f>IF(females!W26&gt;0,females!W26,"")</f>
        <v>14.56692913385827</v>
      </c>
      <c r="R12" s="102">
        <f>IF(females!W29&gt;0,females!W29,"")</f>
        <v>56.299212598425207</v>
      </c>
      <c r="S12" s="102">
        <f>IF(females!W30&gt;0,females!W30,"")</f>
        <v>11.023622047244094</v>
      </c>
    </row>
    <row r="13" spans="1:19" x14ac:dyDescent="0.2">
      <c r="A13" s="63" t="str">
        <f>'females_stats (μm)'!A$2</f>
        <v>Hypechiniscus gladiator</v>
      </c>
      <c r="B13" s="69" t="str">
        <f>'females_stats (μm)'!B$2</f>
        <v>GB.033</v>
      </c>
      <c r="C13" s="89">
        <f>females!X1</f>
        <v>12</v>
      </c>
      <c r="D13" s="91">
        <f>IF(females!Y3&gt;0,females!Y3,"")</f>
        <v>947.73519163763069</v>
      </c>
      <c r="E13" s="102">
        <f>IF(females!Y6&gt;0,females!Y6,"")</f>
        <v>36.933797909407666</v>
      </c>
      <c r="F13" s="102">
        <f>IF(females!Y7&gt;0,females!Y7,"")</f>
        <v>31.010452961672474</v>
      </c>
      <c r="G13" s="102">
        <f>IF(females!Y8&gt;0,females!Y8,"")</f>
        <v>67.944250871080129</v>
      </c>
      <c r="H13" s="102">
        <f>IF(females!Y9&gt;0,females!Y9,"")</f>
        <v>20.557491289198605</v>
      </c>
      <c r="I13" s="102">
        <f>IF(females!Y10&gt;0,females!Y10,"")</f>
        <v>44.599303135888505</v>
      </c>
      <c r="J13" s="102">
        <f>IF(females!Y14&gt;0,females!Y14,"")</f>
        <v>271.08013937282232</v>
      </c>
      <c r="K13" s="102">
        <f>IF(females!Y15&gt;0,females!Y15,"")</f>
        <v>18.466898954703833</v>
      </c>
      <c r="L13" s="102" t="str">
        <f>IF(females!Y17&gt;0,females!Y17,"")</f>
        <v/>
      </c>
      <c r="M13" s="102" t="str">
        <f>IF(females!Y18&gt;0,females!Y18,"")</f>
        <v/>
      </c>
      <c r="N13" s="102">
        <f>IF(females!Y21&gt;0,females!Y21,"")</f>
        <v>50.522648083623686</v>
      </c>
      <c r="O13" s="102">
        <f>IF(females!Y22&gt;0,females!Y22,"")</f>
        <v>9.7560975609756095</v>
      </c>
      <c r="P13" s="102" t="str">
        <f>IF(females!Y25&gt;0,females!Y25,"")</f>
        <v/>
      </c>
      <c r="Q13" s="102" t="str">
        <f>IF(females!Y26&gt;0,females!Y26,"")</f>
        <v/>
      </c>
      <c r="R13" s="102">
        <f>IF(females!Y29&gt;0,females!Y29,"")</f>
        <v>53.31010452961673</v>
      </c>
      <c r="S13" s="102">
        <f>IF(females!Y30&gt;0,females!Y30,"")</f>
        <v>10.104529616724738</v>
      </c>
    </row>
    <row r="14" spans="1:19" x14ac:dyDescent="0.2">
      <c r="A14" s="63" t="str">
        <f>'females_stats (μm)'!A$2</f>
        <v>Hypechiniscus gladiator</v>
      </c>
      <c r="B14" s="69" t="str">
        <f>'females_stats (μm)'!B$2</f>
        <v>GB.033</v>
      </c>
      <c r="C14" s="89">
        <f>females!Z1</f>
        <v>13</v>
      </c>
      <c r="D14" s="91">
        <f>IF(females!AA3&gt;0,females!AA3,"")</f>
        <v>974.02597402597394</v>
      </c>
      <c r="E14" s="102">
        <f>IF(females!AA6&gt;0,females!AA6,"")</f>
        <v>40.584415584415581</v>
      </c>
      <c r="F14" s="102">
        <f>IF(females!AA7&gt;0,females!AA7,"")</f>
        <v>23.7012987012987</v>
      </c>
      <c r="G14" s="102">
        <f>IF(females!AA8&gt;0,females!AA8,"")</f>
        <v>64.285714285714292</v>
      </c>
      <c r="H14" s="102">
        <f>IF(females!AA9&gt;0,females!AA9,"")</f>
        <v>21.103896103896101</v>
      </c>
      <c r="I14" s="102">
        <f>IF(females!AA10&gt;0,females!AA10,"")</f>
        <v>80.194805194805184</v>
      </c>
      <c r="J14" s="102">
        <f>IF(females!AA14&gt;0,females!AA14,"")</f>
        <v>158.76623376623377</v>
      </c>
      <c r="K14" s="102">
        <f>IF(females!AA15&gt;0,females!AA15,"")</f>
        <v>14.935064935064934</v>
      </c>
      <c r="L14" s="102">
        <f>IF(females!AA17&gt;0,females!AA17,"")</f>
        <v>43.831168831168831</v>
      </c>
      <c r="M14" s="102">
        <f>IF(females!AA18&gt;0,females!AA18,"")</f>
        <v>12.662337662337661</v>
      </c>
      <c r="N14" s="102">
        <f>IF(females!AA21&gt;0,females!AA21,"")</f>
        <v>48.051948051948052</v>
      </c>
      <c r="O14" s="102">
        <f>IF(females!AA22&gt;0,females!AA22,"")</f>
        <v>12.012987012987013</v>
      </c>
      <c r="P14" s="102">
        <f>IF(females!AA25&gt;0,females!AA25,"")</f>
        <v>50</v>
      </c>
      <c r="Q14" s="102">
        <f>IF(females!AA26&gt;0,females!AA26,"")</f>
        <v>12.012987012987013</v>
      </c>
      <c r="R14" s="102">
        <f>IF(females!AA29&gt;0,females!AA29,"")</f>
        <v>51.623376623376629</v>
      </c>
      <c r="S14" s="102">
        <f>IF(females!AA30&gt;0,females!AA30,"")</f>
        <v>11.038961038961039</v>
      </c>
    </row>
    <row r="15" spans="1:19" x14ac:dyDescent="0.2">
      <c r="A15" s="63" t="str">
        <f>'females_stats (μm)'!A$2</f>
        <v>Hypechiniscus gladiator</v>
      </c>
      <c r="B15" s="69" t="str">
        <f>'females_stats (μm)'!B$2</f>
        <v>GB.033</v>
      </c>
      <c r="C15" s="89">
        <f>females!AB1</f>
        <v>14</v>
      </c>
      <c r="D15" s="91">
        <f>IF(females!AC3&gt;0,females!AC3,"")</f>
        <v>795.4545454545455</v>
      </c>
      <c r="E15" s="102">
        <f>IF(females!AC6&gt;0,females!AC6,"")</f>
        <v>41.666666666666671</v>
      </c>
      <c r="F15" s="102">
        <f>IF(females!AC7&gt;0,females!AC7,"")</f>
        <v>25</v>
      </c>
      <c r="G15" s="102">
        <f>IF(females!AC8&gt;0,females!AC8,"")</f>
        <v>64.393939393939391</v>
      </c>
      <c r="H15" s="102">
        <f>IF(females!AC9&gt;0,females!AC9,"")</f>
        <v>19.696969696969699</v>
      </c>
      <c r="I15" s="102">
        <f>IF(females!AC10&gt;0,females!AC10,"")</f>
        <v>83.333333333333343</v>
      </c>
      <c r="J15" s="102">
        <f>IF(females!AC14&gt;0,females!AC14,"")</f>
        <v>223.10606060606059</v>
      </c>
      <c r="K15" s="102" t="str">
        <f>IF(females!AC15&gt;0,females!AC15,"")</f>
        <v/>
      </c>
      <c r="L15" s="102">
        <f>IF(females!AC17&gt;0,females!AC17,"")</f>
        <v>49.621212121212125</v>
      </c>
      <c r="M15" s="102">
        <f>IF(females!AC18&gt;0,females!AC18,"")</f>
        <v>11.363636363636365</v>
      </c>
      <c r="N15" s="102">
        <f>IF(females!AC21&gt;0,females!AC21,"")</f>
        <v>49.621212121212125</v>
      </c>
      <c r="O15" s="102">
        <f>IF(females!AC22&gt;0,females!AC22,"")</f>
        <v>11.742424242424242</v>
      </c>
      <c r="P15" s="102">
        <f>IF(females!AC25&gt;0,females!AC25,"")</f>
        <v>53.409090909090907</v>
      </c>
      <c r="Q15" s="102">
        <f>IF(females!AC26&gt;0,females!AC26,"")</f>
        <v>12.5</v>
      </c>
      <c r="R15" s="102" t="str">
        <f>IF(females!AC29&gt;0,females!AC29,"")</f>
        <v/>
      </c>
      <c r="S15" s="102" t="str">
        <f>IF(females!AC30&gt;0,females!AC30,"")</f>
        <v/>
      </c>
    </row>
    <row r="16" spans="1:19" x14ac:dyDescent="0.2">
      <c r="A16" s="63" t="str">
        <f>'females_stats (μm)'!A$2</f>
        <v>Hypechiniscus gladiator</v>
      </c>
      <c r="B16" s="69" t="str">
        <f>'females_stats (μm)'!B$2</f>
        <v>GB.033</v>
      </c>
      <c r="C16" s="89">
        <f>females!AD1</f>
        <v>15</v>
      </c>
      <c r="D16" s="91">
        <f>IF(females!AE3&gt;0,females!AE3,"")</f>
        <v>953.125</v>
      </c>
      <c r="E16" s="102">
        <f>IF(females!AE6&gt;0,females!AE6,"")</f>
        <v>41.015625</v>
      </c>
      <c r="F16" s="102">
        <f>IF(females!AE7&gt;0,females!AE7,"")</f>
        <v>25.781249999999993</v>
      </c>
      <c r="G16" s="102">
        <f>IF(females!AE8&gt;0,females!AE8,"")</f>
        <v>69.53125</v>
      </c>
      <c r="H16" s="102">
        <f>IF(females!AE9&gt;0,females!AE9,"")</f>
        <v>25.781249999999993</v>
      </c>
      <c r="I16" s="102">
        <f>IF(females!AE10&gt;0,females!AE10,"")</f>
        <v>72.65625</v>
      </c>
      <c r="J16" s="102">
        <f>IF(females!AE14&gt;0,females!AE14,"")</f>
        <v>254.6875</v>
      </c>
      <c r="K16" s="102" t="str">
        <f>IF(females!AE15&gt;0,females!AE15,"")</f>
        <v/>
      </c>
      <c r="L16" s="102">
        <f>IF(females!AE17&gt;0,females!AE17,"")</f>
        <v>51.171875</v>
      </c>
      <c r="M16" s="102">
        <f>IF(females!AE18&gt;0,females!AE18,"")</f>
        <v>10.937499999999998</v>
      </c>
      <c r="N16" s="102">
        <f>IF(females!AE21&gt;0,females!AE21,"")</f>
        <v>52.734375</v>
      </c>
      <c r="O16" s="102">
        <f>IF(females!AE22&gt;0,females!AE22,"")</f>
        <v>12.890624999999996</v>
      </c>
      <c r="P16" s="102" t="str">
        <f>IF(females!AE25&gt;0,females!AE25,"")</f>
        <v/>
      </c>
      <c r="Q16" s="102" t="str">
        <f>IF(females!AE26&gt;0,females!AE26,"")</f>
        <v/>
      </c>
      <c r="R16" s="102">
        <f>IF(females!AE29&gt;0,females!AE29,"")</f>
        <v>57.421874999999986</v>
      </c>
      <c r="S16" s="102">
        <f>IF(females!AE30&gt;0,females!AE30,"")</f>
        <v>10.546875</v>
      </c>
    </row>
    <row r="17" spans="1:19" x14ac:dyDescent="0.2">
      <c r="A17" s="63" t="str">
        <f>'females_stats (μm)'!A$2</f>
        <v>Hypechiniscus gladiator</v>
      </c>
      <c r="B17" s="69" t="str">
        <f>'females_stats (μm)'!B$2</f>
        <v>GB.033</v>
      </c>
      <c r="C17" s="89">
        <f>females!AF1</f>
        <v>16</v>
      </c>
      <c r="D17" s="91">
        <f>IF(females!AG3&gt;0,females!AG3,"")</f>
        <v>938.84892086330933</v>
      </c>
      <c r="E17" s="102">
        <f>IF(females!AG6&gt;0,females!AG6,"")</f>
        <v>41.726618705035968</v>
      </c>
      <c r="F17" s="102">
        <f>IF(females!AG7&gt;0,females!AG7,"")</f>
        <v>25.899280575539567</v>
      </c>
      <c r="G17" s="102">
        <f>IF(females!AG8&gt;0,females!AG8,"")</f>
        <v>60.791366906474806</v>
      </c>
      <c r="H17" s="102">
        <f>IF(females!AG9&gt;0,females!AG9,"")</f>
        <v>16.906474820143885</v>
      </c>
      <c r="I17" s="102">
        <f>IF(females!AG10&gt;0,females!AG10,"")</f>
        <v>60.431654676258994</v>
      </c>
      <c r="J17" s="102">
        <f>IF(females!AG14&gt;0,females!AG14,"")</f>
        <v>228.05755395683454</v>
      </c>
      <c r="K17" s="102">
        <f>IF(females!AG15&gt;0,females!AG15,"")</f>
        <v>13.309352517985612</v>
      </c>
      <c r="L17" s="102">
        <f>IF(females!AG17&gt;0,females!AG17,"")</f>
        <v>46.043165467625904</v>
      </c>
      <c r="M17" s="102">
        <f>IF(females!AG18&gt;0,females!AG18,"")</f>
        <v>11.870503597122301</v>
      </c>
      <c r="N17" s="102">
        <f>IF(females!AG21&gt;0,females!AG21,"")</f>
        <v>46.762589928057551</v>
      </c>
      <c r="O17" s="102">
        <f>IF(females!AG22&gt;0,females!AG22,"")</f>
        <v>11.510791366906476</v>
      </c>
      <c r="P17" s="102">
        <f>IF(females!AG25&gt;0,females!AG25,"")</f>
        <v>47.841726618705039</v>
      </c>
      <c r="Q17" s="102">
        <f>IF(females!AG26&gt;0,females!AG26,"")</f>
        <v>11.510791366906476</v>
      </c>
      <c r="R17" s="102">
        <f>IF(females!AG29&gt;0,females!AG29,"")</f>
        <v>49.280575539568346</v>
      </c>
      <c r="S17" s="102">
        <f>IF(females!AG30&gt;0,females!AG30,"")</f>
        <v>11.870503597122301</v>
      </c>
    </row>
    <row r="18" spans="1:19" x14ac:dyDescent="0.2">
      <c r="A18" s="63" t="str">
        <f>'females_stats (μm)'!A$2</f>
        <v>Hypechiniscus gladiator</v>
      </c>
      <c r="B18" s="69" t="str">
        <f>'females_stats (μm)'!B$2</f>
        <v>GB.033</v>
      </c>
      <c r="C18" s="89">
        <f>females!AH1</f>
        <v>17</v>
      </c>
      <c r="D18" s="91">
        <f>IF(females!AI3&gt;0,females!AI3,"")</f>
        <v>922.80701754385962</v>
      </c>
      <c r="E18" s="102">
        <f>IF(females!AI6&gt;0,females!AI6,"")</f>
        <v>44.210526315789473</v>
      </c>
      <c r="F18" s="102">
        <f>IF(females!AI7&gt;0,females!AI7,"")</f>
        <v>29.473684210526319</v>
      </c>
      <c r="G18" s="102">
        <f>IF(females!AI8&gt;0,females!AI8,"")</f>
        <v>57.543859649122794</v>
      </c>
      <c r="H18" s="102">
        <f>IF(females!AI9&gt;0,females!AI9,"")</f>
        <v>20.350877192982455</v>
      </c>
      <c r="I18" s="102">
        <f>IF(females!AI10&gt;0,females!AI10,"")</f>
        <v>51.578947368421048</v>
      </c>
      <c r="J18" s="102">
        <f>IF(females!AI14&gt;0,females!AI14,"")</f>
        <v>235.43859649122805</v>
      </c>
      <c r="K18" s="102">
        <f>IF(females!AI15&gt;0,females!AI15,"")</f>
        <v>17.894736842105264</v>
      </c>
      <c r="L18" s="102" t="str">
        <f>IF(females!AI17&gt;0,females!AI17,"")</f>
        <v/>
      </c>
      <c r="M18" s="102" t="str">
        <f>IF(females!AI18&gt;0,females!AI18,"")</f>
        <v/>
      </c>
      <c r="N18" s="102" t="str">
        <f>IF(females!AI21&gt;0,females!AI21,"")</f>
        <v/>
      </c>
      <c r="O18" s="102" t="str">
        <f>IF(females!AI22&gt;0,females!AI22,"")</f>
        <v/>
      </c>
      <c r="P18" s="102">
        <f>IF(females!AI25&gt;0,females!AI25,"")</f>
        <v>48.070175438596493</v>
      </c>
      <c r="Q18" s="102">
        <f>IF(females!AI26&gt;0,females!AI26,"")</f>
        <v>10.87719298245614</v>
      </c>
      <c r="R18" s="102">
        <f>IF(females!AI29&gt;0,females!AI29,"")</f>
        <v>51.929824561403514</v>
      </c>
      <c r="S18" s="102">
        <f>IF(females!AI30&gt;0,females!AI30,"")</f>
        <v>11.228070175438596</v>
      </c>
    </row>
    <row r="19" spans="1:19" x14ac:dyDescent="0.2">
      <c r="A19" s="63" t="str">
        <f>'females_stats (μm)'!A$2</f>
        <v>Hypechiniscus gladiator</v>
      </c>
      <c r="B19" s="69" t="str">
        <f>'females_stats (μm)'!B$2</f>
        <v>GB.033</v>
      </c>
      <c r="C19" s="89">
        <f>females!AJ1</f>
        <v>18</v>
      </c>
      <c r="D19" s="91">
        <f>IF(females!AK3&gt;0,females!AK3,"")</f>
        <v>976.95852534562209</v>
      </c>
      <c r="E19" s="102" t="str">
        <f>IF(females!AK6&gt;0,females!AK6,"")</f>
        <v/>
      </c>
      <c r="F19" s="102">
        <f>IF(females!AK7&gt;0,females!AK7,"")</f>
        <v>35.483870967741936</v>
      </c>
      <c r="G19" s="102" t="str">
        <f>IF(females!AK8&gt;0,females!AK8,"")</f>
        <v/>
      </c>
      <c r="H19" s="102">
        <f>IF(females!AK9&gt;0,females!AK9,"")</f>
        <v>27.188940092165904</v>
      </c>
      <c r="I19" s="102">
        <f>IF(females!AK10&gt;0,females!AK10,"")</f>
        <v>110.59907834101384</v>
      </c>
      <c r="J19" s="102">
        <f>IF(females!AK14&gt;0,females!AK14,"")</f>
        <v>244.7004608294931</v>
      </c>
      <c r="K19" s="102">
        <f>IF(females!AK15&gt;0,females!AK15,"")</f>
        <v>18.433179723502306</v>
      </c>
      <c r="L19" s="102">
        <f>IF(females!AK17&gt;0,females!AK17,"")</f>
        <v>53.456221198156683</v>
      </c>
      <c r="M19" s="102">
        <f>IF(females!AK18&gt;0,females!AK18,"")</f>
        <v>14.285714285714288</v>
      </c>
      <c r="N19" s="102">
        <f>IF(females!AK21&gt;0,females!AK21,"")</f>
        <v>57.142857142857153</v>
      </c>
      <c r="O19" s="102">
        <f>IF(females!AK22&gt;0,females!AK22,"")</f>
        <v>13.82488479262673</v>
      </c>
      <c r="P19" s="102" t="str">
        <f>IF(females!AK25&gt;0,females!AK25,"")</f>
        <v/>
      </c>
      <c r="Q19" s="102" t="str">
        <f>IF(females!AK26&gt;0,females!AK26,"")</f>
        <v/>
      </c>
      <c r="R19" s="102">
        <f>IF(females!AK29&gt;0,females!AK29,"")</f>
        <v>63.133640552995395</v>
      </c>
      <c r="S19" s="102" t="str">
        <f>IF(females!AK30&gt;0,females!AK30,"")</f>
        <v/>
      </c>
    </row>
    <row r="20" spans="1:19" x14ac:dyDescent="0.2">
      <c r="A20" s="63" t="str">
        <f>'females_stats (μm)'!A$2</f>
        <v>Hypechiniscus gladiator</v>
      </c>
      <c r="B20" s="69" t="str">
        <f>'females_stats (μm)'!B$2</f>
        <v>GB.033</v>
      </c>
      <c r="C20" s="89">
        <f>females!AL1</f>
        <v>19</v>
      </c>
      <c r="D20" s="91">
        <f>IF(females!AM3&gt;0,females!AM3,"")</f>
        <v>972.22222222222217</v>
      </c>
      <c r="E20" s="102">
        <f>IF(females!AM6&gt;0,females!AM6,"")</f>
        <v>43.055555555555557</v>
      </c>
      <c r="F20" s="102">
        <f>IF(females!AM7&gt;0,females!AM7,"")</f>
        <v>25</v>
      </c>
      <c r="G20" s="102">
        <f>IF(females!AM8&gt;0,females!AM8,"")</f>
        <v>59.375</v>
      </c>
      <c r="H20" s="102">
        <f>IF(females!AM9&gt;0,females!AM9,"")</f>
        <v>22.222222222222225</v>
      </c>
      <c r="I20" s="102">
        <f>IF(females!AM10&gt;0,females!AM10,"")</f>
        <v>73.6111111111111</v>
      </c>
      <c r="J20" s="102">
        <f>IF(females!AM14&gt;0,females!AM14,"")</f>
        <v>175.3472222222222</v>
      </c>
      <c r="K20" s="102">
        <f>IF(females!AM15&gt;0,females!AM15,"")</f>
        <v>17.361111111111111</v>
      </c>
      <c r="L20" s="102">
        <f>IF(females!AM17&gt;0,females!AM17,"")</f>
        <v>48.263888888888893</v>
      </c>
      <c r="M20" s="102">
        <f>IF(females!AM18&gt;0,females!AM18,"")</f>
        <v>11.458333333333332</v>
      </c>
      <c r="N20" s="102">
        <f>IF(females!AM21&gt;0,females!AM21,"")</f>
        <v>45.486111111111107</v>
      </c>
      <c r="O20" s="102">
        <f>IF(females!AM22&gt;0,females!AM22,"")</f>
        <v>9.7222222222222214</v>
      </c>
      <c r="P20" s="102">
        <f>IF(females!AM25&gt;0,females!AM25,"")</f>
        <v>46.180555555555557</v>
      </c>
      <c r="Q20" s="102">
        <f>IF(females!AM26&gt;0,females!AM26,"")</f>
        <v>11.458333333333332</v>
      </c>
      <c r="R20" s="102">
        <f>IF(females!AM29&gt;0,females!AM29,"")</f>
        <v>49.30555555555555</v>
      </c>
      <c r="S20" s="102">
        <f>IF(females!AM30&gt;0,females!AM30,"")</f>
        <v>10.416666666666666</v>
      </c>
    </row>
    <row r="21" spans="1:19" x14ac:dyDescent="0.2">
      <c r="A21" s="63" t="str">
        <f>'females_stats (μm)'!A$2</f>
        <v>Hypechiniscus gladiator</v>
      </c>
      <c r="B21" s="69" t="str">
        <f>'females_stats (μm)'!B$2</f>
        <v>GB.033</v>
      </c>
      <c r="C21" s="89">
        <f>females!AN1</f>
        <v>20</v>
      </c>
      <c r="D21" s="91">
        <f>IF(females!AO3&gt;0,females!AO3,"")</f>
        <v>991.56118143459912</v>
      </c>
      <c r="E21" s="102">
        <f>IF(females!AO6&gt;0,females!AO6,"")</f>
        <v>37.552742616033754</v>
      </c>
      <c r="F21" s="102">
        <f>IF(females!AO7&gt;0,females!AO7,"")</f>
        <v>31.223628691983123</v>
      </c>
      <c r="G21" s="102">
        <f>IF(females!AO8&gt;0,females!AO8,"")</f>
        <v>62.869198312236286</v>
      </c>
      <c r="H21" s="102">
        <f>IF(females!AO9&gt;0,females!AO9,"")</f>
        <v>24.894514767932492</v>
      </c>
      <c r="I21" s="102">
        <f>IF(females!AO10&gt;0,females!AO10,"")</f>
        <v>102.95358649789029</v>
      </c>
      <c r="J21" s="102">
        <f>IF(females!AO14&gt;0,females!AO14,"")</f>
        <v>287.34177215189874</v>
      </c>
      <c r="K21" s="102">
        <f>IF(females!AO15&gt;0,females!AO15,"")</f>
        <v>16.455696202531644</v>
      </c>
      <c r="L21" s="102">
        <f>IF(females!AO17&gt;0,females!AO17,"")</f>
        <v>52.320675105485236</v>
      </c>
      <c r="M21" s="102">
        <f>IF(females!AO18&gt;0,females!AO18,"")</f>
        <v>10.548523206751055</v>
      </c>
      <c r="N21" s="102">
        <f>IF(females!AO21&gt;0,females!AO21,"")</f>
        <v>50.210970464135031</v>
      </c>
      <c r="O21" s="102">
        <f>IF(females!AO22&gt;0,females!AO22,"")</f>
        <v>12.236286919831224</v>
      </c>
      <c r="P21" s="102">
        <f>IF(females!AO25&gt;0,females!AO25,"")</f>
        <v>49.789029535864984</v>
      </c>
      <c r="Q21" s="102">
        <f>IF(females!AO26&gt;0,females!AO26,"")</f>
        <v>9.7046413502109701</v>
      </c>
      <c r="R21" s="102">
        <f>IF(females!AO29&gt;0,females!AO29,"")</f>
        <v>52.742616033755276</v>
      </c>
      <c r="S21" s="102">
        <f>IF(females!AO30&gt;0,females!AO30,"")</f>
        <v>12.236286919831224</v>
      </c>
    </row>
    <row r="22" spans="1:19" x14ac:dyDescent="0.2">
      <c r="A22" s="63" t="str">
        <f>'females_stats (μm)'!A$2</f>
        <v>Hypechiniscus gladiator</v>
      </c>
      <c r="B22" s="69" t="str">
        <f>'females_stats (μm)'!B$2</f>
        <v>GB.033</v>
      </c>
      <c r="C22" s="89">
        <f>females!AP1</f>
        <v>21</v>
      </c>
      <c r="D22" s="91">
        <f>IF(females!AQ3&gt;0,females!AQ3,"")</f>
        <v>925.65055762081784</v>
      </c>
      <c r="E22" s="102">
        <f>IF(females!AQ6&gt;0,females!AQ6,"")</f>
        <v>32.713754646840151</v>
      </c>
      <c r="F22" s="102">
        <f>IF(females!AQ7&gt;0,females!AQ7,"")</f>
        <v>20.074349442379187</v>
      </c>
      <c r="G22" s="102">
        <f>IF(females!AQ8&gt;0,females!AQ8,"")</f>
        <v>58.364312267657994</v>
      </c>
      <c r="H22" s="102">
        <f>IF(females!AQ9&gt;0,females!AQ9,"")</f>
        <v>14.869888475836431</v>
      </c>
      <c r="I22" s="102">
        <f>IF(females!AQ10&gt;0,females!AQ10,"")</f>
        <v>79.182156133829011</v>
      </c>
      <c r="J22" s="102">
        <f>IF(females!AQ14&gt;0,females!AQ14,"")</f>
        <v>181.04089219330857</v>
      </c>
      <c r="K22" s="102">
        <f>IF(females!AQ15&gt;0,females!AQ15,"")</f>
        <v>16.356877323420075</v>
      </c>
      <c r="L22" s="102">
        <f>IF(females!AQ17&gt;0,females!AQ17,"")</f>
        <v>43.122676579925653</v>
      </c>
      <c r="M22" s="102">
        <f>IF(females!AQ18&gt;0,females!AQ18,"")</f>
        <v>8.921933085501859</v>
      </c>
      <c r="N22" s="102">
        <f>IF(females!AQ21&gt;0,females!AQ21,"")</f>
        <v>44.981412639405207</v>
      </c>
      <c r="O22" s="102">
        <f>IF(females!AQ22&gt;0,females!AQ22,"")</f>
        <v>9.2936802973977706</v>
      </c>
      <c r="P22" s="102">
        <f>IF(females!AQ25&gt;0,females!AQ25,"")</f>
        <v>44.237918215613384</v>
      </c>
      <c r="Q22" s="102">
        <f>IF(females!AQ26&gt;0,females!AQ26,"")</f>
        <v>8.5501858736059475</v>
      </c>
      <c r="R22" s="102">
        <f>IF(females!AQ29&gt;0,females!AQ29,"")</f>
        <v>43.122676579925653</v>
      </c>
      <c r="S22" s="102" t="str">
        <f>IF(females!AQ30&gt;0,females!AQ30,"")</f>
        <v/>
      </c>
    </row>
    <row r="23" spans="1:19" x14ac:dyDescent="0.2">
      <c r="A23" s="63" t="str">
        <f>'females_stats (μm)'!A$2</f>
        <v>Hypechiniscus gladiator</v>
      </c>
      <c r="B23" s="69" t="str">
        <f>'females_stats (μm)'!B$2</f>
        <v>GB.033</v>
      </c>
      <c r="C23" s="89">
        <f>females!AR1</f>
        <v>22</v>
      </c>
      <c r="D23" s="91">
        <f>IF(females!AS3&gt;0,females!AS3,"")</f>
        <v>865.8146964856229</v>
      </c>
      <c r="E23" s="102">
        <f>IF(females!AS6&gt;0,females!AS6,"")</f>
        <v>37.060702875399357</v>
      </c>
      <c r="F23" s="102">
        <f>IF(females!AS7&gt;0,females!AS7,"")</f>
        <v>25.559105431309902</v>
      </c>
      <c r="G23" s="102">
        <f>IF(females!AS8&gt;0,females!AS8,"")</f>
        <v>55.591054313099029</v>
      </c>
      <c r="H23" s="102">
        <f>IF(females!AS9&gt;0,females!AS9,"")</f>
        <v>22.364217252396166</v>
      </c>
      <c r="I23" s="102">
        <f>IF(females!AS10&gt;0,females!AS10,"")</f>
        <v>86.261980830670922</v>
      </c>
      <c r="J23" s="102">
        <f>IF(females!AS14&gt;0,females!AS14,"")</f>
        <v>231.94888178913735</v>
      </c>
      <c r="K23" s="102">
        <f>IF(females!AS15&gt;0,females!AS15,"")</f>
        <v>15.654952076677317</v>
      </c>
      <c r="L23" s="102">
        <f>IF(females!AS17&gt;0,females!AS17,"")</f>
        <v>43.450479233226837</v>
      </c>
      <c r="M23" s="102">
        <f>IF(females!AS18&gt;0,females!AS18,"")</f>
        <v>7.9872204472843444</v>
      </c>
      <c r="N23" s="102">
        <f>IF(females!AS21&gt;0,females!AS21,"")</f>
        <v>47.6038338658147</v>
      </c>
      <c r="O23" s="102">
        <f>IF(females!AS22&gt;0,females!AS22,"")</f>
        <v>8.9456869009584654</v>
      </c>
      <c r="P23" s="102">
        <f>IF(females!AS25&gt;0,females!AS25,"")</f>
        <v>45.367412140575077</v>
      </c>
      <c r="Q23" s="102">
        <f>IF(females!AS26&gt;0,females!AS26,"")</f>
        <v>7.6677316293929714</v>
      </c>
      <c r="R23" s="102">
        <f>IF(females!AS29&gt;0,females!AS29,"")</f>
        <v>46.964856230031948</v>
      </c>
      <c r="S23" s="102" t="str">
        <f>IF(females!AS30&gt;0,females!AS30,"")</f>
        <v/>
      </c>
    </row>
    <row r="24" spans="1:19" x14ac:dyDescent="0.2">
      <c r="A24" s="63" t="str">
        <f>'females_stats (μm)'!A$2</f>
        <v>Hypechiniscus gladiator</v>
      </c>
      <c r="B24" s="69" t="str">
        <f>'females_stats (μm)'!B$2</f>
        <v>GB.033</v>
      </c>
      <c r="C24" s="89">
        <f>females!AT1</f>
        <v>23</v>
      </c>
      <c r="D24" s="91">
        <f>IF(females!AU3&gt;0,females!AU3,"")</f>
        <v>1075.098814229249</v>
      </c>
      <c r="E24" s="102">
        <f>IF(females!AU6&gt;0,females!AU6,"")</f>
        <v>52.964426877470359</v>
      </c>
      <c r="F24" s="102">
        <f>IF(females!AU7&gt;0,females!AU7,"")</f>
        <v>27.66798418972332</v>
      </c>
      <c r="G24" s="102">
        <f>IF(females!AU8&gt;0,females!AU8,"")</f>
        <v>65.217391304347828</v>
      </c>
      <c r="H24" s="102">
        <f>IF(females!AU9&gt;0,females!AU9,"")</f>
        <v>22.92490118577075</v>
      </c>
      <c r="I24" s="102">
        <f>IF(females!AU10&gt;0,females!AU10,"")</f>
        <v>99.604743083003939</v>
      </c>
      <c r="J24" s="102">
        <f>IF(females!AU14&gt;0,females!AU14,"")</f>
        <v>278.26086956521743</v>
      </c>
      <c r="K24" s="102">
        <f>IF(females!AU15&gt;0,females!AU15,"")</f>
        <v>16.600790513833992</v>
      </c>
      <c r="L24" s="102">
        <f>IF(females!AU17&gt;0,females!AU17,"")</f>
        <v>53.754940711462453</v>
      </c>
      <c r="M24" s="102">
        <f>IF(females!AU18&gt;0,females!AU18,"")</f>
        <v>9.4861660079051369</v>
      </c>
      <c r="N24" s="102">
        <f>IF(females!AU21&gt;0,females!AU21,"")</f>
        <v>53.359683794466406</v>
      </c>
      <c r="O24" s="102">
        <f>IF(females!AU22&gt;0,females!AU22,"")</f>
        <v>10.276679841897234</v>
      </c>
      <c r="P24" s="102">
        <f>IF(females!AU25&gt;0,females!AU25,"")</f>
        <v>52.569169960474305</v>
      </c>
      <c r="Q24" s="102">
        <f>IF(females!AU26&gt;0,females!AU26,"")</f>
        <v>9.0909090909090899</v>
      </c>
      <c r="R24" s="102">
        <f>IF(females!AU29&gt;0,females!AU29,"")</f>
        <v>54.54545454545454</v>
      </c>
      <c r="S24" s="102">
        <f>IF(females!AU30&gt;0,females!AU30,"")</f>
        <v>9.8814229249011856</v>
      </c>
    </row>
    <row r="25" spans="1:19" x14ac:dyDescent="0.2">
      <c r="A25" s="63" t="str">
        <f>'females_stats (μm)'!A$2</f>
        <v>Hypechiniscus gladiator</v>
      </c>
      <c r="B25" s="69" t="str">
        <f>'females_stats (μm)'!B$2</f>
        <v>GB.033</v>
      </c>
      <c r="C25" s="89">
        <f>females!AV1</f>
        <v>24</v>
      </c>
      <c r="D25" s="91">
        <f>IF(females!AW3&gt;0,females!AW3,"")</f>
        <v>1008.4745762711864</v>
      </c>
      <c r="E25" s="102">
        <f>IF(females!AW6&gt;0,females!AW6,"")</f>
        <v>37.711864406779661</v>
      </c>
      <c r="F25" s="102">
        <f>IF(females!AW7&gt;0,females!AW7,"")</f>
        <v>30.932203389830505</v>
      </c>
      <c r="G25" s="102">
        <f>IF(females!AW8&gt;0,females!AW8,"")</f>
        <v>62.711864406779661</v>
      </c>
      <c r="H25" s="102">
        <f>IF(females!AW9&gt;0,females!AW9,"")</f>
        <v>23.728813559322031</v>
      </c>
      <c r="I25" s="102">
        <f>IF(females!AW10&gt;0,females!AW10,"")</f>
        <v>90.677966101694906</v>
      </c>
      <c r="J25" s="102">
        <f>IF(females!AW14&gt;0,females!AW14,"")</f>
        <v>263.9830508474576</v>
      </c>
      <c r="K25" s="102">
        <f>IF(females!AW15&gt;0,females!AW15,"")</f>
        <v>16.949152542372879</v>
      </c>
      <c r="L25" s="102">
        <f>IF(females!AW17&gt;0,females!AW17,"")</f>
        <v>47.881355932203391</v>
      </c>
      <c r="M25" s="102" t="str">
        <f>IF(females!AW18&gt;0,females!AW18,"")</f>
        <v/>
      </c>
      <c r="N25" s="102">
        <f>IF(females!AW21&gt;0,females!AW21,"")</f>
        <v>42.796610169491522</v>
      </c>
      <c r="O25" s="102">
        <f>IF(females!AW22&gt;0,females!AW22,"")</f>
        <v>11.440677966101696</v>
      </c>
      <c r="P25" s="102" t="str">
        <f>IF(females!AW25&gt;0,females!AW25,"")</f>
        <v/>
      </c>
      <c r="Q25" s="102" t="str">
        <f>IF(females!AW26&gt;0,females!AW26,"")</f>
        <v/>
      </c>
      <c r="R25" s="102">
        <f>IF(females!AW29&gt;0,females!AW29,"")</f>
        <v>52.542372881355924</v>
      </c>
      <c r="S25" s="102">
        <f>IF(females!AW30&gt;0,females!AW30,"")</f>
        <v>12.711864406779661</v>
      </c>
    </row>
    <row r="26" spans="1:19" x14ac:dyDescent="0.2">
      <c r="A26" s="63" t="str">
        <f>'females_stats (μm)'!A$2</f>
        <v>Hypechiniscus gladiator</v>
      </c>
      <c r="B26" s="69" t="str">
        <f>'females_stats (μm)'!B$2</f>
        <v>GB.033</v>
      </c>
      <c r="C26" s="89">
        <f>females!AX1</f>
        <v>25</v>
      </c>
      <c r="D26" s="91">
        <f>IF(females!AY3&gt;0,females!AY3,"")</f>
        <v>987.60330578512401</v>
      </c>
      <c r="E26" s="102">
        <f>IF(females!AY6&gt;0,females!AY6,"")</f>
        <v>46.280991735537185</v>
      </c>
      <c r="F26" s="102">
        <f>IF(females!AY7&gt;0,females!AY7,"")</f>
        <v>30.578512396694219</v>
      </c>
      <c r="G26" s="102">
        <f>IF(females!AY8&gt;0,females!AY8,"")</f>
        <v>69.008264462809919</v>
      </c>
      <c r="H26" s="102">
        <f>IF(females!AY9&gt;0,females!AY9,"")</f>
        <v>28.512396694214882</v>
      </c>
      <c r="I26" s="102">
        <f>IF(females!AY10&gt;0,females!AY10,"")</f>
        <v>95.867768595041326</v>
      </c>
      <c r="J26" s="102">
        <f>IF(females!AY14&gt;0,females!AY14,"")</f>
        <v>177.27272727272728</v>
      </c>
      <c r="K26" s="102">
        <f>IF(females!AY15&gt;0,females!AY15,"")</f>
        <v>17.355371900826448</v>
      </c>
      <c r="L26" s="102">
        <f>IF(females!AY17&gt;0,females!AY17,"")</f>
        <v>45.45454545454546</v>
      </c>
      <c r="M26" s="102">
        <f>IF(females!AY18&gt;0,females!AY18,"")</f>
        <v>12.396694214876034</v>
      </c>
      <c r="N26" s="102">
        <f>IF(females!AY21&gt;0,females!AY21,"")</f>
        <v>52.066115702479344</v>
      </c>
      <c r="O26" s="102">
        <f>IF(females!AY22&gt;0,females!AY22,"")</f>
        <v>11.983471074380166</v>
      </c>
      <c r="P26" s="102">
        <f>IF(females!AY25&gt;0,females!AY25,"")</f>
        <v>49.173553719008268</v>
      </c>
      <c r="Q26" s="102">
        <f>IF(females!AY26&gt;0,females!AY26,"")</f>
        <v>11.570247933884296</v>
      </c>
      <c r="R26" s="102">
        <f>IF(females!AY29&gt;0,females!AY29,"")</f>
        <v>46.694214876033065</v>
      </c>
      <c r="S26" s="102">
        <f>IF(females!AY30&gt;0,females!AY30,"")</f>
        <v>12.396694214876034</v>
      </c>
    </row>
    <row r="27" spans="1:19" x14ac:dyDescent="0.2">
      <c r="A27" s="63" t="str">
        <f>'females_stats (μm)'!A$2</f>
        <v>Hypechiniscus gladiator</v>
      </c>
      <c r="B27" s="69" t="str">
        <f>'females_stats (μm)'!B$2</f>
        <v>GB.033</v>
      </c>
      <c r="C27" s="89">
        <f>females!AZ1</f>
        <v>26</v>
      </c>
      <c r="D27" s="91">
        <f>IF(females!BA3&gt;0,females!BA3,"")</f>
        <v>986.89956331877738</v>
      </c>
      <c r="E27" s="102">
        <f>IF(females!BA6&gt;0,females!BA6,"")</f>
        <v>44.978165938864635</v>
      </c>
      <c r="F27" s="102">
        <f>IF(females!BA7&gt;0,females!BA7,"")</f>
        <v>26.637554585152838</v>
      </c>
      <c r="G27" s="102">
        <f>IF(females!BA8&gt;0,females!BA8,"")</f>
        <v>66.375545851528386</v>
      </c>
      <c r="H27" s="102">
        <f>IF(females!BA9&gt;0,females!BA9,"")</f>
        <v>23.144104803493452</v>
      </c>
      <c r="I27" s="102">
        <f>IF(females!BA10&gt;0,females!BA10,"")</f>
        <v>102.62008733624455</v>
      </c>
      <c r="J27" s="102" t="str">
        <f>IF(females!BA14&gt;0,females!BA14,"")</f>
        <v/>
      </c>
      <c r="K27" s="102">
        <f>IF(females!BA15&gt;0,females!BA15,"")</f>
        <v>14.847161572052403</v>
      </c>
      <c r="L27" s="102">
        <f>IF(females!BA17&gt;0,females!BA17,"")</f>
        <v>48.908296943231441</v>
      </c>
      <c r="M27" s="102">
        <f>IF(females!BA18&gt;0,females!BA18,"")</f>
        <v>10.043668122270741</v>
      </c>
      <c r="N27" s="102">
        <f>IF(females!BA21&gt;0,females!BA21,"")</f>
        <v>48.908296943231441</v>
      </c>
      <c r="O27" s="102">
        <f>IF(females!BA22&gt;0,females!BA22,"")</f>
        <v>10.480349344978167</v>
      </c>
      <c r="P27" s="102">
        <f>IF(females!BA25&gt;0,females!BA25,"")</f>
        <v>48.471615720524021</v>
      </c>
      <c r="Q27" s="102">
        <f>IF(females!BA26&gt;0,females!BA26,"")</f>
        <v>10.91703056768559</v>
      </c>
      <c r="R27" s="102">
        <f>IF(females!BA29&gt;0,females!BA29,"")</f>
        <v>51.528384279475993</v>
      </c>
      <c r="S27" s="102">
        <f>IF(females!BA30&gt;0,females!BA30,"")</f>
        <v>11.790393013100438</v>
      </c>
    </row>
    <row r="28" spans="1:19" x14ac:dyDescent="0.2">
      <c r="A28" s="63" t="str">
        <f>'females_stats (μm)'!A$2</f>
        <v>Hypechiniscus gladiator</v>
      </c>
      <c r="B28" s="69" t="str">
        <f>'females_stats (μm)'!B$2</f>
        <v>GB.033</v>
      </c>
      <c r="C28" s="89">
        <f>females!BB1</f>
        <v>27</v>
      </c>
      <c r="D28" s="91">
        <f>IF(females!BC3&gt;0,females!BC3,"")</f>
        <v>1101.5625</v>
      </c>
      <c r="E28" s="102">
        <f>IF(females!BC6&gt;0,females!BC6,"")</f>
        <v>37.499999999999993</v>
      </c>
      <c r="F28" s="102">
        <f>IF(females!BC7&gt;0,females!BC7,"")</f>
        <v>26.171875</v>
      </c>
      <c r="G28" s="102">
        <f>IF(females!BC8&gt;0,females!BC8,"")</f>
        <v>74.999999999999986</v>
      </c>
      <c r="H28" s="102">
        <f>IF(females!BC9&gt;0,females!BC9,"")</f>
        <v>20.703124999999996</v>
      </c>
      <c r="I28" s="102">
        <f>IF(females!BC10&gt;0,females!BC10,"")</f>
        <v>103.515625</v>
      </c>
      <c r="J28" s="102">
        <f>IF(females!BC14&gt;0,females!BC14,"")</f>
        <v>266.40625</v>
      </c>
      <c r="K28" s="102" t="str">
        <f>IF(females!BC15&gt;0,females!BC15,"")</f>
        <v/>
      </c>
      <c r="L28" s="102">
        <f>IF(females!BC17&gt;0,females!BC17,"")</f>
        <v>46.09375</v>
      </c>
      <c r="M28" s="102" t="str">
        <f>IF(females!BC18&gt;0,females!BC18,"")</f>
        <v/>
      </c>
      <c r="N28" s="102">
        <f>IF(females!BC21&gt;0,females!BC21,"")</f>
        <v>52.34375</v>
      </c>
      <c r="O28" s="102">
        <f>IF(females!BC22&gt;0,females!BC22,"")</f>
        <v>11.328124999999998</v>
      </c>
      <c r="P28" s="102">
        <f>IF(females!BC25&gt;0,females!BC25,"")</f>
        <v>53.125</v>
      </c>
      <c r="Q28" s="102">
        <f>IF(females!BC26&gt;0,females!BC26,"")</f>
        <v>9.3749999999999982</v>
      </c>
      <c r="R28" s="102">
        <f>IF(females!BC29&gt;0,females!BC29,"")</f>
        <v>57.421874999999986</v>
      </c>
      <c r="S28" s="102">
        <f>IF(females!BC30&gt;0,females!BC30,"")</f>
        <v>8.9843749999999982</v>
      </c>
    </row>
    <row r="29" spans="1:19" x14ac:dyDescent="0.2">
      <c r="A29" s="63" t="str">
        <f>'females_stats (μm)'!A$2</f>
        <v>Hypechiniscus gladiator</v>
      </c>
      <c r="B29" s="69" t="str">
        <f>'females_stats (μm)'!B$2</f>
        <v>GB.033</v>
      </c>
      <c r="C29" s="89">
        <f>females!BD1</f>
        <v>28</v>
      </c>
      <c r="D29" s="91">
        <f>IF(females!BE3&gt;0,females!BE3,"")</f>
        <v>981.04265402843589</v>
      </c>
      <c r="E29" s="102">
        <f>IF(females!BE6&gt;0,females!BE6,"")</f>
        <v>49.289099526066352</v>
      </c>
      <c r="F29" s="102">
        <f>IF(females!BE7&gt;0,females!BE7,"")</f>
        <v>29.383886255924168</v>
      </c>
      <c r="G29" s="102">
        <f>IF(females!BE8&gt;0,females!BE8,"")</f>
        <v>78.199052132701425</v>
      </c>
      <c r="H29" s="102">
        <f>IF(females!BE9&gt;0,females!BE9,"")</f>
        <v>28.436018957345972</v>
      </c>
      <c r="I29" s="102">
        <f>IF(females!BE10&gt;0,females!BE10,"")</f>
        <v>99.052132701421797</v>
      </c>
      <c r="J29" s="102">
        <f>IF(females!BE14&gt;0,females!BE14,"")</f>
        <v>332.22748815165869</v>
      </c>
      <c r="K29" s="102">
        <f>IF(females!BE15&gt;0,females!BE15,"")</f>
        <v>15.639810426540283</v>
      </c>
      <c r="L29" s="102">
        <f>IF(females!BE17&gt;0,females!BE17,"")</f>
        <v>50.710900473933641</v>
      </c>
      <c r="M29" s="102" t="str">
        <f>IF(females!BE18&gt;0,females!BE18,"")</f>
        <v/>
      </c>
      <c r="N29" s="102">
        <f>IF(females!BE21&gt;0,females!BE21,"")</f>
        <v>49.289099526066352</v>
      </c>
      <c r="O29" s="102">
        <f>IF(females!BE22&gt;0,females!BE22,"")</f>
        <v>11.374407582938389</v>
      </c>
      <c r="P29" s="102">
        <f>IF(females!BE25&gt;0,females!BE25,"")</f>
        <v>52.606635071090047</v>
      </c>
      <c r="Q29" s="102">
        <f>IF(females!BE26&gt;0,females!BE26,"")</f>
        <v>11.374407582938389</v>
      </c>
      <c r="R29" s="102">
        <f>IF(females!BE29&gt;0,females!BE29,"")</f>
        <v>60.189573459715632</v>
      </c>
      <c r="S29" s="102">
        <f>IF(females!BE30&gt;0,females!BE30,"")</f>
        <v>11.848341232227487</v>
      </c>
    </row>
    <row r="30" spans="1:19" x14ac:dyDescent="0.2">
      <c r="A30" s="63" t="str">
        <f>'females_stats (μm)'!A$2</f>
        <v>Hypechiniscus gladiator</v>
      </c>
      <c r="B30" s="69" t="str">
        <f>'females_stats (μm)'!B$2</f>
        <v>GB.033</v>
      </c>
      <c r="C30" s="89">
        <f>females!BF1</f>
        <v>29</v>
      </c>
      <c r="D30" s="91">
        <f>IF(females!BG3&gt;0,females!BG3,"")</f>
        <v>953.30739299610889</v>
      </c>
      <c r="E30" s="102">
        <f>IF(females!BG6&gt;0,females!BG6,"")</f>
        <v>35.797665369649806</v>
      </c>
      <c r="F30" s="102">
        <f>IF(females!BG7&gt;0,females!BG7,"")</f>
        <v>29.571984435797667</v>
      </c>
      <c r="G30" s="102">
        <f>IF(females!BG8&gt;0,females!BG8,"")</f>
        <v>51.361867704280151</v>
      </c>
      <c r="H30" s="102">
        <f>IF(females!BG9&gt;0,females!BG9,"")</f>
        <v>22.178988326848252</v>
      </c>
      <c r="I30" s="102">
        <f>IF(females!BG10&gt;0,females!BG10,"")</f>
        <v>89.88326848249028</v>
      </c>
      <c r="J30" s="102">
        <f>IF(females!BG14&gt;0,females!BG14,"")</f>
        <v>156.80933852140078</v>
      </c>
      <c r="K30" s="102">
        <f>IF(females!BG15&gt;0,females!BG15,"")</f>
        <v>16.342412451361866</v>
      </c>
      <c r="L30" s="102">
        <f>IF(females!BG17&gt;0,females!BG17,"")</f>
        <v>44.747081712062261</v>
      </c>
      <c r="M30" s="102">
        <f>IF(females!BG18&gt;0,females!BG18,"")</f>
        <v>10.505836575875488</v>
      </c>
      <c r="N30" s="102">
        <f>IF(females!BG21&gt;0,females!BG21,"")</f>
        <v>44.357976653696504</v>
      </c>
      <c r="O30" s="102">
        <f>IF(females!BG22&gt;0,females!BG22,"")</f>
        <v>9.3385214007782107</v>
      </c>
      <c r="P30" s="102">
        <f>IF(females!BG25&gt;0,females!BG25,"")</f>
        <v>46.692607003891048</v>
      </c>
      <c r="Q30" s="102">
        <f>IF(females!BG26&gt;0,females!BG26,"")</f>
        <v>8.9494163424124515</v>
      </c>
      <c r="R30" s="102">
        <f>IF(females!BG29&gt;0,females!BG29,"")</f>
        <v>49.027237354085599</v>
      </c>
      <c r="S30" s="102">
        <f>IF(females!BG30&gt;0,females!BG30,"")</f>
        <v>10.505836575875488</v>
      </c>
    </row>
    <row r="31" spans="1:19" x14ac:dyDescent="0.2">
      <c r="A31" s="63" t="str">
        <f>'females_stats (μm)'!A$2</f>
        <v>Hypechiniscus gladiator</v>
      </c>
      <c r="B31" s="69" t="str">
        <f>'females_stats (μm)'!B$2</f>
        <v>GB.033</v>
      </c>
      <c r="C31" s="89">
        <f>females!BH1</f>
        <v>30</v>
      </c>
      <c r="D31" s="91">
        <f>IF(females!BI3&gt;0,females!BI3,"")</f>
        <v>1039.3013100436681</v>
      </c>
      <c r="E31" s="102">
        <f>IF(females!BI6&gt;0,females!BI6,"")</f>
        <v>51.965065502183414</v>
      </c>
      <c r="F31" s="102">
        <f>IF(females!BI7&gt;0,females!BI7,"")</f>
        <v>31.004366812227076</v>
      </c>
      <c r="G31" s="102">
        <f>IF(females!BI8&gt;0,females!BI8,"")</f>
        <v>67.685589519650662</v>
      </c>
      <c r="H31" s="102">
        <f>IF(females!BI9&gt;0,females!BI9,"")</f>
        <v>24.890829694323145</v>
      </c>
      <c r="I31" s="102">
        <f>IF(females!BI10&gt;0,females!BI10,"")</f>
        <v>91.703056768558952</v>
      </c>
      <c r="J31" s="102">
        <f>IF(females!BI14&gt;0,females!BI14,"")</f>
        <v>192.57641921397382</v>
      </c>
      <c r="K31" s="102">
        <f>IF(females!BI15&gt;0,females!BI15,"")</f>
        <v>16.157205240174672</v>
      </c>
      <c r="L31" s="102">
        <f>IF(females!BI17&gt;0,females!BI17,"")</f>
        <v>51.091703056768559</v>
      </c>
      <c r="M31" s="102" t="str">
        <f>IF(females!BI18&gt;0,females!BI18,"")</f>
        <v/>
      </c>
      <c r="N31" s="102">
        <f>IF(females!BI21&gt;0,females!BI21,"")</f>
        <v>53.711790393013104</v>
      </c>
      <c r="O31" s="102" t="str">
        <f>IF(females!BI22&gt;0,females!BI22,"")</f>
        <v/>
      </c>
      <c r="P31" s="102">
        <f>IF(females!BI25&gt;0,females!BI25,"")</f>
        <v>51.091703056768559</v>
      </c>
      <c r="Q31" s="102" t="str">
        <f>IF(females!BI26&gt;0,females!BI26,"")</f>
        <v/>
      </c>
      <c r="R31" s="102">
        <f>IF(females!BI29&gt;0,females!BI29,"")</f>
        <v>54.585152838427952</v>
      </c>
      <c r="S31" s="102" t="str">
        <f>IF(females!BI30&gt;0,females!BI30,"")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</sheetPr>
  <dimension ref="A1:Z3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1.42578125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37</v>
      </c>
      <c r="B1" s="72" t="s">
        <v>38</v>
      </c>
      <c r="C1" s="67" t="s">
        <v>29</v>
      </c>
      <c r="D1" s="73" t="s">
        <v>4</v>
      </c>
      <c r="E1" s="73" t="s">
        <v>21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34</v>
      </c>
      <c r="K1" s="73" t="s">
        <v>35</v>
      </c>
      <c r="L1" s="73" t="s">
        <v>36</v>
      </c>
      <c r="M1" s="73" t="s">
        <v>52</v>
      </c>
      <c r="N1" s="73" t="s">
        <v>5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</row>
    <row r="2" spans="1:26" x14ac:dyDescent="0.2">
      <c r="A2" s="63" t="s">
        <v>58</v>
      </c>
      <c r="B2" s="104" t="s">
        <v>53</v>
      </c>
      <c r="C2" s="89" t="str">
        <f>males!B1</f>
        <v>1(ALL)</v>
      </c>
      <c r="D2" s="90">
        <f>IF(males!B3&gt;0,males!B3,"")</f>
        <v>221</v>
      </c>
      <c r="E2" s="94">
        <f>IF(males!B4&gt;0,males!B4,"")</f>
        <v>20.9</v>
      </c>
      <c r="F2" s="94">
        <f>IF(males!B6&gt;0,males!B6,"")</f>
        <v>9.6</v>
      </c>
      <c r="G2" s="94">
        <f>IF(males!B7&gt;0,males!B7,"")</f>
        <v>9.1</v>
      </c>
      <c r="H2" s="94">
        <f>IF(males!B8&gt;0,males!B8,"")</f>
        <v>15</v>
      </c>
      <c r="I2" s="94">
        <f>IF(males!B9&gt;0,males!B9,"")</f>
        <v>7.2</v>
      </c>
      <c r="J2" s="94">
        <f>IF(males!B10&gt;0,males!B10,"")</f>
        <v>20.100000000000001</v>
      </c>
      <c r="K2" s="95">
        <f>IF(males!B11&gt;0,males!B11,"")</f>
        <v>9.0950226244343901E-2</v>
      </c>
      <c r="L2" s="96">
        <f>IF(males!B12&gt;0,males!B12,"")</f>
        <v>0.64</v>
      </c>
      <c r="M2" s="94">
        <f>IF(males!B14&gt;0,males!B14,"")</f>
        <v>59.2</v>
      </c>
      <c r="N2" s="94">
        <f>IF(males!B15&gt;0,males!B15,"")</f>
        <v>4.0999999999999996</v>
      </c>
      <c r="O2" s="94">
        <f>IF(males!B17&gt;0,males!B17,"")</f>
        <v>11.1</v>
      </c>
      <c r="P2" s="94">
        <f>IF(males!B18&gt;0,males!B18,"")</f>
        <v>3</v>
      </c>
      <c r="Q2" s="95">
        <f>IF(males!B19&gt;0,males!B19,"")</f>
        <v>0.27027027027027029</v>
      </c>
      <c r="R2" s="94">
        <f>IF(males!B21&gt;0,males!B21,"")</f>
        <v>11.9</v>
      </c>
      <c r="S2" s="94">
        <f>IF(males!B22&gt;0,males!B22,"")</f>
        <v>2.7</v>
      </c>
      <c r="T2" s="95">
        <f>IF(males!B23&gt;0,males!B23,"")</f>
        <v>0.22689075630252101</v>
      </c>
      <c r="U2" s="94">
        <f>IF(males!B25&gt;0,males!B25,"")</f>
        <v>11.5</v>
      </c>
      <c r="V2" s="97">
        <f>IF(males!B26&gt;0,males!B26,"")</f>
        <v>2.5</v>
      </c>
      <c r="W2" s="98">
        <f>IF(males!B27&gt;0,males!B27,"")</f>
        <v>0.21739130434782608</v>
      </c>
      <c r="X2" s="97">
        <f>IF(males!B29&gt;0,males!B29,"")</f>
        <v>12.7</v>
      </c>
      <c r="Y2" s="97">
        <f>IF(males!B30&gt;0,males!B30,"")</f>
        <v>2.5</v>
      </c>
      <c r="Z2" s="98">
        <f>IF(males!B31&gt;0,males!B31,"")</f>
        <v>0.19685039370078741</v>
      </c>
    </row>
    <row r="3" spans="1:26" x14ac:dyDescent="0.2">
      <c r="A3" s="63" t="str">
        <f t="shared" ref="A3:B19" si="0">A$2</f>
        <v>Hypechiniscus gladiator</v>
      </c>
      <c r="B3" s="70" t="str">
        <f>B$2</f>
        <v>GB.033</v>
      </c>
      <c r="C3" s="89">
        <f>males!D1</f>
        <v>2</v>
      </c>
      <c r="D3" s="90">
        <f>IF(males!D3&gt;0,males!D3,"")</f>
        <v>215</v>
      </c>
      <c r="E3" s="99">
        <f>IF(males!D4&gt;0,males!D4,"")</f>
        <v>23.2</v>
      </c>
      <c r="F3" s="99" t="str">
        <f>IF(males!D6&gt;0,males!D6,"")</f>
        <v/>
      </c>
      <c r="G3" s="99">
        <f>IF(males!D7&gt;0,males!D7,"")</f>
        <v>7.3</v>
      </c>
      <c r="H3" s="99">
        <f>IF(males!D8&gt;0,males!D8,"")</f>
        <v>12.9</v>
      </c>
      <c r="I3" s="99">
        <f>IF(males!D9&gt;0,males!D9,"")</f>
        <v>5.4</v>
      </c>
      <c r="J3" s="99">
        <f>IF(males!D10&gt;0,males!D10,"")</f>
        <v>16.2</v>
      </c>
      <c r="K3" s="98">
        <f>IF(males!D11&gt;0,males!D11,"")</f>
        <v>7.5348837209302327E-2</v>
      </c>
      <c r="L3" s="100" t="str">
        <f>IF(males!D12&gt;0,males!D12,"")</f>
        <v/>
      </c>
      <c r="M3" s="99">
        <f>IF(males!D14&gt;0,males!D14,"")</f>
        <v>50.2</v>
      </c>
      <c r="N3" s="99">
        <f>IF(males!D15&gt;0,males!D15,"")</f>
        <v>4</v>
      </c>
      <c r="O3" s="99">
        <f>IF(males!D17&gt;0,males!D17,"")</f>
        <v>11.6</v>
      </c>
      <c r="P3" s="99">
        <f>IF(males!D18&gt;0,males!D18,"")</f>
        <v>2.4</v>
      </c>
      <c r="Q3" s="98">
        <f>IF(males!D19&gt;0,males!D19,"")</f>
        <v>0.20689655172413793</v>
      </c>
      <c r="R3" s="99">
        <f>IF(males!D21&gt;0,males!D21,"")</f>
        <v>11.3</v>
      </c>
      <c r="S3" s="99">
        <f>IF(males!D22&gt;0,males!D22,"")</f>
        <v>2.8</v>
      </c>
      <c r="T3" s="98">
        <f>IF(males!D23&gt;0,males!D23,"")</f>
        <v>0.247787610619469</v>
      </c>
      <c r="U3" s="99" t="str">
        <f>IF(males!D25&gt;0,males!D25,"")</f>
        <v/>
      </c>
      <c r="V3" s="97" t="str">
        <f>IF(males!D26&gt;0,males!D26,"")</f>
        <v/>
      </c>
      <c r="W3" s="98" t="str">
        <f>IF(males!D27&gt;0,males!D27,"")</f>
        <v/>
      </c>
      <c r="X3" s="97">
        <f>IF(males!D29&gt;0,males!D29,"")</f>
        <v>12.8</v>
      </c>
      <c r="Y3" s="97" t="str">
        <f>IF(males!D30&gt;0,males!D30,"")</f>
        <v/>
      </c>
      <c r="Z3" s="98" t="str">
        <f>IF(males!D31&gt;0,males!D31,"")</f>
        <v/>
      </c>
    </row>
    <row r="4" spans="1:26" x14ac:dyDescent="0.2">
      <c r="A4" s="63" t="str">
        <f t="shared" si="0"/>
        <v>Hypechiniscus gladiator</v>
      </c>
      <c r="B4" s="70" t="str">
        <f t="shared" si="0"/>
        <v>GB.033</v>
      </c>
      <c r="C4" s="89">
        <f>males!F1</f>
        <v>3</v>
      </c>
      <c r="D4" s="90">
        <f>IF(males!F3&gt;0,males!F3,"")</f>
        <v>239</v>
      </c>
      <c r="E4" s="99">
        <f>IF(males!F4&gt;0,males!F4,"")</f>
        <v>24.3</v>
      </c>
      <c r="F4" s="99">
        <f>IF(males!F6&gt;0,males!F6,"")</f>
        <v>9.6</v>
      </c>
      <c r="G4" s="99">
        <f>IF(males!F7&gt;0,males!F7,"")</f>
        <v>8.4</v>
      </c>
      <c r="H4" s="99">
        <f>IF(males!F8&gt;0,males!F8,"")</f>
        <v>13.2</v>
      </c>
      <c r="I4" s="99">
        <f>IF(males!F9&gt;0,males!F9,"")</f>
        <v>7.6</v>
      </c>
      <c r="J4" s="99">
        <f>IF(males!F10&gt;0,males!F10,"")</f>
        <v>20.399999999999999</v>
      </c>
      <c r="K4" s="98">
        <f>IF(males!F11&gt;0,males!F11,"")</f>
        <v>8.5355648535564849E-2</v>
      </c>
      <c r="L4" s="100">
        <f>IF(males!F12&gt;0,males!F12,"")</f>
        <v>0.72727272727272729</v>
      </c>
      <c r="M4" s="99">
        <f>IF(males!F14&gt;0,males!F14,"")</f>
        <v>58.3</v>
      </c>
      <c r="N4" s="99" t="str">
        <f>IF(males!F15&gt;0,males!F15,"")</f>
        <v/>
      </c>
      <c r="O4" s="99">
        <f>IF(males!F17&gt;0,males!F17,"")</f>
        <v>12.1</v>
      </c>
      <c r="P4" s="99" t="str">
        <f>IF(males!F18&gt;0,males!F18,"")</f>
        <v/>
      </c>
      <c r="Q4" s="98" t="str">
        <f>IF(males!F19&gt;0,males!F19,"")</f>
        <v/>
      </c>
      <c r="R4" s="99" t="str">
        <f>IF(males!F21&gt;0,males!F21,"")</f>
        <v/>
      </c>
      <c r="S4" s="99" t="str">
        <f>IF(males!F22&gt;0,males!F22,"")</f>
        <v/>
      </c>
      <c r="T4" s="98" t="str">
        <f>IF(males!F23&gt;0,males!F23,"")</f>
        <v/>
      </c>
      <c r="U4" s="99">
        <f>IF(males!F25&gt;0,males!F25,"")</f>
        <v>11.6</v>
      </c>
      <c r="V4" s="97" t="str">
        <f>IF(males!F26&gt;0,males!F26,"")</f>
        <v/>
      </c>
      <c r="W4" s="98" t="str">
        <f>IF(males!F27&gt;0,males!F27,"")</f>
        <v/>
      </c>
      <c r="X4" s="97">
        <f>IF(males!F29&gt;0,males!F29,"")</f>
        <v>12.9</v>
      </c>
      <c r="Y4" s="97" t="str">
        <f>IF(males!F30&gt;0,males!F30,"")</f>
        <v/>
      </c>
      <c r="Z4" s="98" t="str">
        <f>IF(males!F31&gt;0,males!F31,"")</f>
        <v/>
      </c>
    </row>
    <row r="5" spans="1:26" x14ac:dyDescent="0.2">
      <c r="A5" s="63" t="str">
        <f t="shared" si="0"/>
        <v>Hypechiniscus gladiator</v>
      </c>
      <c r="B5" s="70" t="str">
        <f t="shared" si="0"/>
        <v>GB.033</v>
      </c>
      <c r="C5" s="89">
        <f>males!H1</f>
        <v>4</v>
      </c>
      <c r="D5" s="90">
        <f>IF(males!H3&gt;0,males!H3,"")</f>
        <v>223</v>
      </c>
      <c r="E5" s="99">
        <f>IF(males!H4&gt;0,males!H4,"")</f>
        <v>24.3</v>
      </c>
      <c r="F5" s="99">
        <f>IF(males!H6&gt;0,males!H6,"")</f>
        <v>14.5</v>
      </c>
      <c r="G5" s="99">
        <f>IF(males!H7&gt;0,males!H7,"")</f>
        <v>8.8000000000000007</v>
      </c>
      <c r="H5" s="99">
        <f>IF(males!H8&gt;0,males!H8,"")</f>
        <v>22.2</v>
      </c>
      <c r="I5" s="99">
        <f>IF(males!H9&gt;0,males!H9,"")</f>
        <v>6.8</v>
      </c>
      <c r="J5" s="99">
        <f>IF(males!H10&gt;0,males!H10,"")</f>
        <v>20.6</v>
      </c>
      <c r="K5" s="98">
        <f>IF(males!H11&gt;0,males!H11,"")</f>
        <v>9.2376681614349782E-2</v>
      </c>
      <c r="L5" s="100">
        <f>IF(males!H12&gt;0,males!H12,"")</f>
        <v>0.65315315315315314</v>
      </c>
      <c r="M5" s="99">
        <f>IF(males!H14&gt;0,males!H14,"")</f>
        <v>39.6</v>
      </c>
      <c r="N5" s="99">
        <f>IF(males!H15&gt;0,males!H15,"")</f>
        <v>4.2</v>
      </c>
      <c r="O5" s="99">
        <f>IF(males!H17&gt;0,males!H17,"")</f>
        <v>11.2</v>
      </c>
      <c r="P5" s="99">
        <f>IF(males!H18&gt;0,males!H18,"")</f>
        <v>3.1</v>
      </c>
      <c r="Q5" s="98">
        <f>IF(males!H19&gt;0,males!H19,"")</f>
        <v>0.2767857142857143</v>
      </c>
      <c r="R5" s="99">
        <f>IF(males!H21&gt;0,males!H21,"")</f>
        <v>12</v>
      </c>
      <c r="S5" s="99">
        <f>IF(males!H22&gt;0,males!H22,"")</f>
        <v>2.9</v>
      </c>
      <c r="T5" s="98">
        <f>IF(males!H23&gt;0,males!H23,"")</f>
        <v>0.24166666666666667</v>
      </c>
      <c r="U5" s="99">
        <f>IF(males!H25&gt;0,males!H25,"")</f>
        <v>12.7</v>
      </c>
      <c r="V5" s="97">
        <f>IF(males!H26&gt;0,males!H26,"")</f>
        <v>3.2</v>
      </c>
      <c r="W5" s="98">
        <f>IF(males!H27&gt;0,males!H27,"")</f>
        <v>0.25196850393700793</v>
      </c>
      <c r="X5" s="97">
        <f>IF(males!H29&gt;0,males!H29,"")</f>
        <v>13.8</v>
      </c>
      <c r="Y5" s="97" t="str">
        <f>IF(males!H30&gt;0,males!H30,"")</f>
        <v/>
      </c>
      <c r="Z5" s="98" t="str">
        <f>IF(males!H31&gt;0,males!H31,"")</f>
        <v/>
      </c>
    </row>
    <row r="6" spans="1:26" x14ac:dyDescent="0.2">
      <c r="A6" s="63" t="str">
        <f t="shared" si="0"/>
        <v>Hypechiniscus gladiator</v>
      </c>
      <c r="B6" s="70" t="str">
        <f t="shared" si="0"/>
        <v>GB.033</v>
      </c>
      <c r="C6" s="89">
        <f>males!J1</f>
        <v>5</v>
      </c>
      <c r="D6" s="90">
        <f>IF(males!J3&gt;0,males!J3,"")</f>
        <v>186</v>
      </c>
      <c r="E6" s="99">
        <f>IF(males!J4&gt;0,males!J4,"")</f>
        <v>19.7</v>
      </c>
      <c r="F6" s="99">
        <f>IF(males!J6&gt;0,males!J6,"")</f>
        <v>8.1</v>
      </c>
      <c r="G6" s="99">
        <f>IF(males!J7&gt;0,males!J7,"")</f>
        <v>6.6</v>
      </c>
      <c r="H6" s="99">
        <f>IF(males!J8&gt;0,males!J8,"")</f>
        <v>14.2</v>
      </c>
      <c r="I6" s="99">
        <f>IF(males!J9&gt;0,males!J9,"")</f>
        <v>4.9000000000000004</v>
      </c>
      <c r="J6" s="99">
        <f>IF(males!J10&gt;0,males!J10,"")</f>
        <v>17.7</v>
      </c>
      <c r="K6" s="98">
        <f>IF(males!J11&gt;0,males!J11,"")</f>
        <v>9.5161290322580638E-2</v>
      </c>
      <c r="L6" s="100">
        <f>IF(males!J12&gt;0,males!J12,"")</f>
        <v>0.57042253521126762</v>
      </c>
      <c r="M6" s="99">
        <f>IF(males!J14&gt;0,males!J14,"")</f>
        <v>30.3</v>
      </c>
      <c r="N6" s="99">
        <f>IF(males!J15&gt;0,males!J15,"")</f>
        <v>3.6</v>
      </c>
      <c r="O6" s="99" t="str">
        <f>IF(males!J17&gt;0,males!J17,"")</f>
        <v/>
      </c>
      <c r="P6" s="99" t="str">
        <f>IF(males!J18&gt;0,males!J18,"")</f>
        <v/>
      </c>
      <c r="Q6" s="98" t="str">
        <f>IF(males!J19&gt;0,males!J19,"")</f>
        <v/>
      </c>
      <c r="R6" s="99">
        <f>IF(males!J21&gt;0,males!J21,"")</f>
        <v>10.199999999999999</v>
      </c>
      <c r="S6" s="99">
        <f>IF(males!J22&gt;0,males!J22,"")</f>
        <v>2.7</v>
      </c>
      <c r="T6" s="98">
        <f>IF(males!J23&gt;0,males!J23,"")</f>
        <v>0.26470588235294124</v>
      </c>
      <c r="U6" s="99">
        <f>IF(males!J25&gt;0,males!J25,"")</f>
        <v>10.3</v>
      </c>
      <c r="V6" s="97" t="str">
        <f>IF(males!J26&gt;0,males!J26,"")</f>
        <v/>
      </c>
      <c r="W6" s="98" t="str">
        <f>IF(males!J27&gt;0,males!J27,"")</f>
        <v/>
      </c>
      <c r="X6" s="97">
        <f>IF(males!J29&gt;0,males!J29,"")</f>
        <v>11.5</v>
      </c>
      <c r="Y6" s="97" t="str">
        <f>IF(males!J30&gt;0,males!J30,"")</f>
        <v/>
      </c>
      <c r="Z6" s="98" t="str">
        <f>IF(males!J31&gt;0,males!J31,"")</f>
        <v/>
      </c>
    </row>
    <row r="7" spans="1:26" x14ac:dyDescent="0.2">
      <c r="A7" s="63" t="str">
        <f t="shared" si="0"/>
        <v>Hypechiniscus gladiator</v>
      </c>
      <c r="B7" s="70" t="str">
        <f t="shared" si="0"/>
        <v>GB.033</v>
      </c>
      <c r="C7" s="89">
        <f>males!L1</f>
        <v>6</v>
      </c>
      <c r="D7" s="90">
        <f>IF(males!L3&gt;0,males!L3,"")</f>
        <v>215</v>
      </c>
      <c r="E7" s="99">
        <f>IF(males!L4&gt;0,males!L4,"")</f>
        <v>23.9</v>
      </c>
      <c r="F7" s="99">
        <f>IF(males!L6&gt;0,males!L6,"")</f>
        <v>10.9</v>
      </c>
      <c r="G7" s="99">
        <f>IF(males!L7&gt;0,males!L7,"")</f>
        <v>7.3</v>
      </c>
      <c r="H7" s="99">
        <f>IF(males!L8&gt;0,males!L8,"")</f>
        <v>17.899999999999999</v>
      </c>
      <c r="I7" s="99">
        <f>IF(males!L9&gt;0,males!L9,"")</f>
        <v>6.3</v>
      </c>
      <c r="J7" s="99">
        <f>IF(males!L10&gt;0,males!L10,"")</f>
        <v>24.8</v>
      </c>
      <c r="K7" s="98">
        <f>IF(males!L11&gt;0,males!L11,"")</f>
        <v>0.11534883720930234</v>
      </c>
      <c r="L7" s="100">
        <f>IF(males!L12&gt;0,males!L12,"")</f>
        <v>0.6089385474860336</v>
      </c>
      <c r="M7" s="99">
        <f>IF(males!L14&gt;0,males!L14,"")</f>
        <v>58.9</v>
      </c>
      <c r="N7" s="99">
        <f>IF(males!L15&gt;0,males!L15,"")</f>
        <v>4.5</v>
      </c>
      <c r="O7" s="99">
        <f>IF(males!L17&gt;0,males!L17,"")</f>
        <v>12.2</v>
      </c>
      <c r="P7" s="99">
        <f>IF(males!L18&gt;0,males!L18,"")</f>
        <v>2.2000000000000002</v>
      </c>
      <c r="Q7" s="98">
        <f>IF(males!L19&gt;0,males!L19,"")</f>
        <v>0.18032786885245905</v>
      </c>
      <c r="R7" s="99">
        <f>IF(males!L21&gt;0,males!L21,"")</f>
        <v>13.1</v>
      </c>
      <c r="S7" s="99">
        <f>IF(males!L22&gt;0,males!L22,"")</f>
        <v>2.2000000000000002</v>
      </c>
      <c r="T7" s="98">
        <f>IF(males!L23&gt;0,males!L23,"")</f>
        <v>0.16793893129770995</v>
      </c>
      <c r="U7" s="99">
        <f>IF(males!L25&gt;0,males!L25,"")</f>
        <v>12.3</v>
      </c>
      <c r="V7" s="97">
        <f>IF(males!L26&gt;0,males!L26,"")</f>
        <v>2.4</v>
      </c>
      <c r="W7" s="98">
        <f>IF(males!L27&gt;0,males!L27,"")</f>
        <v>0.19512195121951217</v>
      </c>
      <c r="X7" s="97">
        <f>IF(males!L29&gt;0,males!L29,"")</f>
        <v>12.8</v>
      </c>
      <c r="Y7" s="97" t="str">
        <f>IF(males!L30&gt;0,males!L30,"")</f>
        <v/>
      </c>
      <c r="Z7" s="98" t="str">
        <f>IF(males!L31&gt;0,males!L31,"")</f>
        <v/>
      </c>
    </row>
    <row r="8" spans="1:26" x14ac:dyDescent="0.2">
      <c r="A8" s="63" t="str">
        <f t="shared" si="0"/>
        <v>Hypechiniscus gladiator</v>
      </c>
      <c r="B8" s="70" t="str">
        <f t="shared" si="0"/>
        <v>GB.033</v>
      </c>
      <c r="C8" s="89">
        <f>males!N1</f>
        <v>7</v>
      </c>
      <c r="D8" s="90">
        <f>IF(males!N3&gt;0,males!N3,"")</f>
        <v>192</v>
      </c>
      <c r="E8" s="99">
        <f>IF(males!N4&gt;0,males!N4,"")</f>
        <v>22.4</v>
      </c>
      <c r="F8" s="99" t="str">
        <f>IF(males!N6&gt;0,males!N6,"")</f>
        <v/>
      </c>
      <c r="G8" s="99">
        <f>IF(males!N7&gt;0,males!N7,"")</f>
        <v>8.4</v>
      </c>
      <c r="H8" s="99">
        <f>IF(males!N8&gt;0,males!N8,"")</f>
        <v>16.7</v>
      </c>
      <c r="I8" s="99">
        <f>IF(males!N9&gt;0,males!N9,"")</f>
        <v>6.7</v>
      </c>
      <c r="J8" s="99">
        <f>IF(males!N10&gt;0,males!N10,"")</f>
        <v>23.2</v>
      </c>
      <c r="K8" s="98">
        <f>IF(males!N11&gt;0,males!N11,"")</f>
        <v>0.12083333333333333</v>
      </c>
      <c r="L8" s="100" t="str">
        <f>IF(males!N12&gt;0,males!N12,"")</f>
        <v/>
      </c>
      <c r="M8" s="99">
        <f>IF(males!N14&gt;0,males!N14,"")</f>
        <v>56.6</v>
      </c>
      <c r="N8" s="99">
        <f>IF(males!N15&gt;0,males!N15,"")</f>
        <v>4.2</v>
      </c>
      <c r="O8" s="99">
        <f>IF(males!N17&gt;0,males!N17,"")</f>
        <v>11.8</v>
      </c>
      <c r="P8" s="99">
        <f>IF(males!N18&gt;0,males!N18,"")</f>
        <v>2.6</v>
      </c>
      <c r="Q8" s="98">
        <f>IF(males!N19&gt;0,males!N19,"")</f>
        <v>0.22033898305084745</v>
      </c>
      <c r="R8" s="99">
        <f>IF(males!N21&gt;0,males!N21,"")</f>
        <v>12.1</v>
      </c>
      <c r="S8" s="99">
        <f>IF(males!N22&gt;0,males!N22,"")</f>
        <v>3</v>
      </c>
      <c r="T8" s="98">
        <f>IF(males!N23&gt;0,males!N23,"")</f>
        <v>0.24793388429752067</v>
      </c>
      <c r="U8" s="99">
        <f>IF(males!N25&gt;0,males!N25,"")</f>
        <v>11.9</v>
      </c>
      <c r="V8" s="97">
        <f>IF(males!N26&gt;0,males!N26,"")</f>
        <v>2.7</v>
      </c>
      <c r="W8" s="98">
        <f>IF(males!N27&gt;0,males!N27,"")</f>
        <v>0.22689075630252101</v>
      </c>
      <c r="X8" s="97">
        <f>IF(males!N29&gt;0,males!N29,"")</f>
        <v>13.1</v>
      </c>
      <c r="Y8" s="97">
        <f>IF(males!N30&gt;0,males!N30,"")</f>
        <v>3.2</v>
      </c>
      <c r="Z8" s="98">
        <f>IF(males!N31&gt;0,males!N31,"")</f>
        <v>0.24427480916030536</v>
      </c>
    </row>
    <row r="9" spans="1:26" x14ac:dyDescent="0.2">
      <c r="A9" s="63" t="str">
        <f t="shared" si="0"/>
        <v>Hypechiniscus gladiator</v>
      </c>
      <c r="B9" s="70" t="str">
        <f t="shared" si="0"/>
        <v>GB.033</v>
      </c>
      <c r="C9" s="89">
        <f>males!P1</f>
        <v>8</v>
      </c>
      <c r="D9" s="90">
        <f>IF(males!P3&gt;0,males!P3,"")</f>
        <v>207</v>
      </c>
      <c r="E9" s="99">
        <f>IF(males!P4&gt;0,males!P4,"")</f>
        <v>22</v>
      </c>
      <c r="F9" s="99">
        <f>IF(males!P6&gt;0,males!P6,"")</f>
        <v>12.1</v>
      </c>
      <c r="G9" s="99">
        <f>IF(males!P7&gt;0,males!P7,"")</f>
        <v>8.1</v>
      </c>
      <c r="H9" s="99">
        <f>IF(males!P8&gt;0,males!P8,"")</f>
        <v>15.8</v>
      </c>
      <c r="I9" s="99">
        <f>IF(males!P9&gt;0,males!P9,"")</f>
        <v>5.4</v>
      </c>
      <c r="J9" s="99">
        <f>IF(males!P10&gt;0,males!P10,"")</f>
        <v>18.5</v>
      </c>
      <c r="K9" s="98">
        <f>IF(males!P11&gt;0,males!P11,"")</f>
        <v>8.9371980676328497E-2</v>
      </c>
      <c r="L9" s="100">
        <f>IF(males!P12&gt;0,males!P12,"")</f>
        <v>0.76582278481012656</v>
      </c>
      <c r="M9" s="99">
        <f>IF(males!P14&gt;0,males!P14,"")</f>
        <v>62.3</v>
      </c>
      <c r="N9" s="99" t="str">
        <f>IF(males!P15&gt;0,males!P15,"")</f>
        <v/>
      </c>
      <c r="O9" s="99">
        <f>IF(males!P17&gt;0,males!P17,"")</f>
        <v>11.5</v>
      </c>
      <c r="P9" s="99">
        <f>IF(males!P18&gt;0,males!P18,"")</f>
        <v>2.7</v>
      </c>
      <c r="Q9" s="98">
        <f>IF(males!P19&gt;0,males!P19,"")</f>
        <v>0.23478260869565218</v>
      </c>
      <c r="R9" s="99">
        <f>IF(males!P21&gt;0,males!P21,"")</f>
        <v>11.3</v>
      </c>
      <c r="S9" s="99">
        <f>IF(males!P22&gt;0,males!P22,"")</f>
        <v>2.8</v>
      </c>
      <c r="T9" s="98">
        <f>IF(males!P23&gt;0,males!P23,"")</f>
        <v>0.247787610619469</v>
      </c>
      <c r="U9" s="99">
        <f>IF(males!P25&gt;0,males!P25,"")</f>
        <v>11.8</v>
      </c>
      <c r="V9" s="97">
        <f>IF(males!P26&gt;0,males!P26,"")</f>
        <v>2.5</v>
      </c>
      <c r="W9" s="98">
        <f>IF(males!P27&gt;0,males!P27,"")</f>
        <v>0.21186440677966101</v>
      </c>
      <c r="X9" s="97">
        <f>IF(males!P29&gt;0,males!P29,"")</f>
        <v>12.9</v>
      </c>
      <c r="Y9" s="97" t="str">
        <f>IF(males!P30&gt;0,males!P30,"")</f>
        <v/>
      </c>
      <c r="Z9" s="98" t="str">
        <f>IF(males!P31&gt;0,males!P31,"")</f>
        <v/>
      </c>
    </row>
    <row r="10" spans="1:26" x14ac:dyDescent="0.2">
      <c r="A10" s="63" t="str">
        <f t="shared" si="0"/>
        <v>Hypechiniscus gladiator</v>
      </c>
      <c r="B10" s="70" t="str">
        <f t="shared" si="0"/>
        <v>GB.033</v>
      </c>
      <c r="C10" s="89">
        <f>males!R1</f>
        <v>9</v>
      </c>
      <c r="D10" s="90">
        <f>IF(males!R3&gt;0,males!R3,"")</f>
        <v>150</v>
      </c>
      <c r="E10" s="99">
        <f>IF(males!R4&gt;0,males!R4,"")</f>
        <v>19.399999999999999</v>
      </c>
      <c r="F10" s="99" t="str">
        <f>IF(males!R6&gt;0,males!R6,"")</f>
        <v/>
      </c>
      <c r="G10" s="99">
        <f>IF(males!R7&gt;0,males!R7,"")</f>
        <v>5.4</v>
      </c>
      <c r="H10" s="99" t="str">
        <f>IF(males!R8&gt;0,males!R8,"")</f>
        <v/>
      </c>
      <c r="I10" s="99">
        <f>IF(males!R9&gt;0,males!R9,"")</f>
        <v>4.8</v>
      </c>
      <c r="J10" s="99">
        <f>IF(males!R10&gt;0,males!R10,"")</f>
        <v>14.4</v>
      </c>
      <c r="K10" s="98">
        <f>IF(males!R11&gt;0,males!R11,"")</f>
        <v>9.6000000000000002E-2</v>
      </c>
      <c r="L10" s="100" t="str">
        <f>IF(males!R12&gt;0,males!R12,"")</f>
        <v/>
      </c>
      <c r="M10" s="99">
        <f>IF(males!R14&gt;0,males!R14,"")</f>
        <v>48.6</v>
      </c>
      <c r="N10" s="99" t="str">
        <f>IF(males!R15&gt;0,males!R15,"")</f>
        <v/>
      </c>
      <c r="O10" s="99" t="str">
        <f>IF(males!R17&gt;0,males!R17,"")</f>
        <v/>
      </c>
      <c r="P10" s="99" t="str">
        <f>IF(males!R18&gt;0,males!R18,"")</f>
        <v/>
      </c>
      <c r="Q10" s="98" t="str">
        <f>IF(males!R19&gt;0,males!R19,"")</f>
        <v/>
      </c>
      <c r="R10" s="99" t="str">
        <f>IF(males!R21&gt;0,males!R21,"")</f>
        <v/>
      </c>
      <c r="S10" s="99" t="str">
        <f>IF(males!R22&gt;0,males!R22,"")</f>
        <v/>
      </c>
      <c r="T10" s="98" t="str">
        <f>IF(males!R23&gt;0,males!R23,"")</f>
        <v/>
      </c>
      <c r="U10" s="99" t="str">
        <f>IF(males!R25&gt;0,males!R25,"")</f>
        <v/>
      </c>
      <c r="V10" s="97" t="str">
        <f>IF(males!R26&gt;0,males!R26,"")</f>
        <v/>
      </c>
      <c r="W10" s="98" t="str">
        <f>IF(males!R27&gt;0,males!R27,"")</f>
        <v/>
      </c>
      <c r="X10" s="97">
        <f>IF(males!R29&gt;0,males!R29,"")</f>
        <v>10</v>
      </c>
      <c r="Y10" s="97" t="str">
        <f>IF(males!R30&gt;0,males!R30,"")</f>
        <v/>
      </c>
      <c r="Z10" s="98" t="str">
        <f>IF(males!R31&gt;0,males!R31,"")</f>
        <v/>
      </c>
    </row>
    <row r="11" spans="1:26" x14ac:dyDescent="0.2">
      <c r="A11" s="63" t="str">
        <f t="shared" si="0"/>
        <v>Hypechiniscus gladiator</v>
      </c>
      <c r="B11" s="70" t="str">
        <f t="shared" si="0"/>
        <v>GB.033</v>
      </c>
      <c r="C11" s="89">
        <f>males!T1</f>
        <v>10</v>
      </c>
      <c r="D11" s="90">
        <f>IF(males!T3&gt;0,males!T3,"")</f>
        <v>187</v>
      </c>
      <c r="E11" s="99">
        <f>IF(males!T4&gt;0,males!T4,"")</f>
        <v>23.4</v>
      </c>
      <c r="F11" s="99" t="str">
        <f>IF(males!T6&gt;0,males!T6,"")</f>
        <v/>
      </c>
      <c r="G11" s="99">
        <f>IF(males!T7&gt;0,males!T7,"")</f>
        <v>8.3000000000000007</v>
      </c>
      <c r="H11" s="99">
        <f>IF(males!T8&gt;0,males!T8,"")</f>
        <v>11.7</v>
      </c>
      <c r="I11" s="99">
        <f>IF(males!T9&gt;0,males!T9,"")</f>
        <v>5.8</v>
      </c>
      <c r="J11" s="99">
        <f>IF(males!T10&gt;0,males!T10,"")</f>
        <v>12</v>
      </c>
      <c r="K11" s="98">
        <f>IF(males!T11&gt;0,males!T11,"")</f>
        <v>6.4171122994652413E-2</v>
      </c>
      <c r="L11" s="100" t="str">
        <f>IF(males!T12&gt;0,males!T12,"")</f>
        <v/>
      </c>
      <c r="M11" s="99">
        <f>IF(males!T14&gt;0,males!T14,"")</f>
        <v>59.1</v>
      </c>
      <c r="N11" s="99">
        <f>IF(males!T15&gt;0,males!T15,"")</f>
        <v>5.0999999999999996</v>
      </c>
      <c r="O11" s="99">
        <f>IF(males!T17&gt;0,males!T17,"")</f>
        <v>13.4</v>
      </c>
      <c r="P11" s="99">
        <f>IF(males!T18&gt;0,males!T18,"")</f>
        <v>3.4</v>
      </c>
      <c r="Q11" s="98">
        <f>IF(males!T19&gt;0,males!T19,"")</f>
        <v>0.2537313432835821</v>
      </c>
      <c r="R11" s="99" t="str">
        <f>IF(males!T21&gt;0,males!T21,"")</f>
        <v/>
      </c>
      <c r="S11" s="99" t="str">
        <f>IF(males!T22&gt;0,males!T22,"")</f>
        <v/>
      </c>
      <c r="T11" s="98" t="str">
        <f>IF(males!T23&gt;0,males!T23,"")</f>
        <v/>
      </c>
      <c r="U11" s="99">
        <f>IF(males!T25&gt;0,males!T25,"")</f>
        <v>12</v>
      </c>
      <c r="V11" s="97">
        <f>IF(males!T26&gt;0,males!T26,"")</f>
        <v>2.6</v>
      </c>
      <c r="W11" s="98">
        <f>IF(males!T27&gt;0,males!T27,"")</f>
        <v>0.21666666666666667</v>
      </c>
      <c r="X11" s="97">
        <f>IF(males!T29&gt;0,males!T29,"")</f>
        <v>12.1</v>
      </c>
      <c r="Y11" s="97">
        <f>IF(males!T30&gt;0,males!T30,"")</f>
        <v>3</v>
      </c>
      <c r="Z11" s="98">
        <f>IF(males!T31&gt;0,males!T31,"")</f>
        <v>0.24793388429752067</v>
      </c>
    </row>
    <row r="12" spans="1:26" x14ac:dyDescent="0.2">
      <c r="A12" s="63" t="str">
        <f t="shared" si="0"/>
        <v>Hypechiniscus gladiator</v>
      </c>
      <c r="B12" s="70" t="str">
        <f t="shared" si="0"/>
        <v>GB.033</v>
      </c>
      <c r="C12" s="89">
        <f>males!V1</f>
        <v>11</v>
      </c>
      <c r="D12" s="90">
        <f>IF(males!V3&gt;0,males!V3,"")</f>
        <v>222</v>
      </c>
      <c r="E12" s="99">
        <f>IF(males!V4&gt;0,males!V4,"")</f>
        <v>24.6</v>
      </c>
      <c r="F12" s="99">
        <f>IF(males!V6&gt;0,males!V6,"")</f>
        <v>9.9</v>
      </c>
      <c r="G12" s="99">
        <f>IF(males!V7&gt;0,males!V7,"")</f>
        <v>8.8000000000000007</v>
      </c>
      <c r="H12" s="99">
        <f>IF(males!V8&gt;0,males!V8,"")</f>
        <v>17.5</v>
      </c>
      <c r="I12" s="99">
        <f>IF(males!V9&gt;0,males!V9,"")</f>
        <v>8.5</v>
      </c>
      <c r="J12" s="99" t="str">
        <f>IF(males!V10&gt;0,males!V10,"")</f>
        <v/>
      </c>
      <c r="K12" s="98" t="str">
        <f>IF(males!V11&gt;0,males!V11,"")</f>
        <v/>
      </c>
      <c r="L12" s="100">
        <f>IF(males!V12&gt;0,males!V12,"")</f>
        <v>0.56571428571428573</v>
      </c>
      <c r="M12" s="99" t="str">
        <f>IF(males!V14&gt;0,males!V14,"")</f>
        <v/>
      </c>
      <c r="N12" s="99" t="str">
        <f>IF(males!V15&gt;0,males!V15,"")</f>
        <v/>
      </c>
      <c r="O12" s="99">
        <f>IF(males!V17&gt;0,males!V17,"")</f>
        <v>12.9</v>
      </c>
      <c r="P12" s="99">
        <f>IF(males!V18&gt;0,males!V18,"")</f>
        <v>3.1</v>
      </c>
      <c r="Q12" s="98">
        <f>IF(males!V19&gt;0,males!V19,"")</f>
        <v>0.24031007751937986</v>
      </c>
      <c r="R12" s="99">
        <f>IF(males!V21&gt;0,males!V21,"")</f>
        <v>12.6</v>
      </c>
      <c r="S12" s="99">
        <f>IF(males!V22&gt;0,males!V22,"")</f>
        <v>3.1</v>
      </c>
      <c r="T12" s="98">
        <f>IF(males!V23&gt;0,males!V23,"")</f>
        <v>0.24603174603174605</v>
      </c>
      <c r="U12" s="99">
        <f>IF(males!V25&gt;0,males!V25,"")</f>
        <v>12.5</v>
      </c>
      <c r="V12" s="97">
        <f>IF(males!V26&gt;0,males!V26,"")</f>
        <v>3</v>
      </c>
      <c r="W12" s="98">
        <f>IF(males!V27&gt;0,males!V27,"")</f>
        <v>0.24</v>
      </c>
      <c r="X12" s="97">
        <f>IF(males!V29&gt;0,males!V29,"")</f>
        <v>13.7</v>
      </c>
      <c r="Y12" s="97">
        <f>IF(males!V30&gt;0,males!V30,"")</f>
        <v>2.6</v>
      </c>
      <c r="Z12" s="98">
        <f>IF(males!V31&gt;0,males!V31,"")</f>
        <v>0.18978102189781024</v>
      </c>
    </row>
    <row r="13" spans="1:26" x14ac:dyDescent="0.2">
      <c r="A13" s="63" t="str">
        <f t="shared" si="0"/>
        <v>Hypechiniscus gladiator</v>
      </c>
      <c r="B13" s="70" t="str">
        <f t="shared" si="0"/>
        <v>GB.033</v>
      </c>
      <c r="C13" s="89">
        <f>males!X1</f>
        <v>12</v>
      </c>
      <c r="D13" s="90">
        <f>IF(males!X3&gt;0,males!X3,"")</f>
        <v>185</v>
      </c>
      <c r="E13" s="99">
        <f>IF(males!X4&gt;0,males!X4,"")</f>
        <v>20</v>
      </c>
      <c r="F13" s="99">
        <f>IF(males!X6&gt;0,males!X6,"")</f>
        <v>8.1</v>
      </c>
      <c r="G13" s="99">
        <f>IF(males!X7&gt;0,males!X7,"")</f>
        <v>5.7</v>
      </c>
      <c r="H13" s="99">
        <f>IF(males!X8&gt;0,males!X8,"")</f>
        <v>13.7</v>
      </c>
      <c r="I13" s="99">
        <f>IF(males!X9&gt;0,males!X9,"")</f>
        <v>4.8</v>
      </c>
      <c r="J13" s="99">
        <f>IF(males!X10&gt;0,males!X10,"")</f>
        <v>14.8</v>
      </c>
      <c r="K13" s="98">
        <f>IF(males!X11&gt;0,males!X11,"")</f>
        <v>0.08</v>
      </c>
      <c r="L13" s="100">
        <f>IF(males!X12&gt;0,males!X12,"")</f>
        <v>0.59124087591240881</v>
      </c>
      <c r="M13" s="99">
        <f>IF(males!X14&gt;0,males!X14,"")</f>
        <v>31.3</v>
      </c>
      <c r="N13" s="99" t="str">
        <f>IF(males!X15&gt;0,males!X15,"")</f>
        <v/>
      </c>
      <c r="O13" s="99">
        <f>IF(males!X17&gt;0,males!X17,"")</f>
        <v>9.1</v>
      </c>
      <c r="P13" s="99">
        <f>IF(males!X18&gt;0,males!X18,"")</f>
        <v>1.8</v>
      </c>
      <c r="Q13" s="98">
        <f>IF(males!X19&gt;0,males!X19,"")</f>
        <v>0.19780219780219782</v>
      </c>
      <c r="R13" s="99" t="str">
        <f>IF(males!X21&gt;0,males!X21,"")</f>
        <v/>
      </c>
      <c r="S13" s="99" t="str">
        <f>IF(males!X22&gt;0,males!X22,"")</f>
        <v/>
      </c>
      <c r="T13" s="98" t="str">
        <f>IF(males!X23&gt;0,males!X23,"")</f>
        <v/>
      </c>
      <c r="U13" s="99">
        <f>IF(males!X25&gt;0,males!X25,"")</f>
        <v>9.9</v>
      </c>
      <c r="V13" s="97">
        <f>IF(males!X26&gt;0,males!X26,"")</f>
        <v>2.2999999999999998</v>
      </c>
      <c r="W13" s="98">
        <f>IF(males!X27&gt;0,males!X27,"")</f>
        <v>0.23232323232323229</v>
      </c>
      <c r="X13" s="97">
        <f>IF(males!X29&gt;0,males!X29,"")</f>
        <v>11.1</v>
      </c>
      <c r="Y13" s="97" t="str">
        <f>IF(males!X30&gt;0,males!X30,"")</f>
        <v/>
      </c>
      <c r="Z13" s="98" t="str">
        <f>IF(males!X31&gt;0,males!X31,"")</f>
        <v/>
      </c>
    </row>
    <row r="14" spans="1:26" x14ac:dyDescent="0.2">
      <c r="A14" s="63" t="str">
        <f t="shared" si="0"/>
        <v>Hypechiniscus gladiator</v>
      </c>
      <c r="B14" s="70" t="str">
        <f t="shared" si="0"/>
        <v>GB.033</v>
      </c>
      <c r="C14" s="89">
        <f>males!Z1</f>
        <v>13</v>
      </c>
      <c r="D14" s="90">
        <f>IF(males!Z3&gt;0,males!Z3,"")</f>
        <v>200</v>
      </c>
      <c r="E14" s="99">
        <f>IF(males!Z4&gt;0,males!Z4,"")</f>
        <v>22</v>
      </c>
      <c r="F14" s="99">
        <f>IF(males!Z6&gt;0,males!Z6,"")</f>
        <v>10.3</v>
      </c>
      <c r="G14" s="99">
        <f>IF(males!Z7&gt;0,males!Z7,"")</f>
        <v>7.2</v>
      </c>
      <c r="H14" s="99">
        <f>IF(males!Z8&gt;0,males!Z8,"")</f>
        <v>17</v>
      </c>
      <c r="I14" s="99">
        <f>IF(males!Z9&gt;0,males!Z9,"")</f>
        <v>6.4</v>
      </c>
      <c r="J14" s="99">
        <f>IF(males!Z10&gt;0,males!Z10,"")</f>
        <v>23.2</v>
      </c>
      <c r="K14" s="98">
        <f>IF(males!Z11&gt;0,males!Z11,"")</f>
        <v>0.11599999999999999</v>
      </c>
      <c r="L14" s="100">
        <f>IF(males!Z12&gt;0,males!Z12,"")</f>
        <v>0.60588235294117654</v>
      </c>
      <c r="M14" s="99">
        <f>IF(males!Z14&gt;0,males!Z14,"")</f>
        <v>54.1</v>
      </c>
      <c r="N14" s="99" t="str">
        <f>IF(males!Z15&gt;0,males!Z15,"")</f>
        <v/>
      </c>
      <c r="O14" s="99">
        <f>IF(males!Z17&gt;0,males!Z17,"")</f>
        <v>11.5</v>
      </c>
      <c r="P14" s="99">
        <f>IF(males!Z18&gt;0,males!Z18,"")</f>
        <v>3.1</v>
      </c>
      <c r="Q14" s="98">
        <f>IF(males!Z19&gt;0,males!Z19,"")</f>
        <v>0.26956521739130435</v>
      </c>
      <c r="R14" s="99">
        <f>IF(males!Z21&gt;0,males!Z21,"")</f>
        <v>11.5</v>
      </c>
      <c r="S14" s="99">
        <f>IF(males!Z22&gt;0,males!Z22,"")</f>
        <v>3</v>
      </c>
      <c r="T14" s="98">
        <f>IF(males!Z23&gt;0,males!Z23,"")</f>
        <v>0.2608695652173913</v>
      </c>
      <c r="U14" s="99">
        <f>IF(males!Z25&gt;0,males!Z25,"")</f>
        <v>11.8</v>
      </c>
      <c r="V14" s="97">
        <f>IF(males!Z26&gt;0,males!Z26,"")</f>
        <v>2.6</v>
      </c>
      <c r="W14" s="98">
        <f>IF(males!Z27&gt;0,males!Z27,"")</f>
        <v>0.22033898305084745</v>
      </c>
      <c r="X14" s="97">
        <f>IF(males!Z29&gt;0,males!Z29,"")</f>
        <v>11.1</v>
      </c>
      <c r="Y14" s="97">
        <f>IF(males!Z30&gt;0,males!Z30,"")</f>
        <v>2.9</v>
      </c>
      <c r="Z14" s="98">
        <f>IF(males!Z31&gt;0,males!Z31,"")</f>
        <v>0.26126126126126126</v>
      </c>
    </row>
    <row r="15" spans="1:26" x14ac:dyDescent="0.2">
      <c r="A15" s="63" t="str">
        <f t="shared" si="0"/>
        <v>Hypechiniscus gladiator</v>
      </c>
      <c r="B15" s="70" t="str">
        <f t="shared" si="0"/>
        <v>GB.033</v>
      </c>
      <c r="C15" s="89">
        <f>males!AB1</f>
        <v>14</v>
      </c>
      <c r="D15" s="90">
        <f>IF(males!AB3&gt;0,males!AB3,"")</f>
        <v>167</v>
      </c>
      <c r="E15" s="99">
        <f>IF(males!AB4&gt;0,males!AB4,"")</f>
        <v>18.600000000000001</v>
      </c>
      <c r="F15" s="99">
        <f>IF(males!AB6&gt;0,males!AB6,"")</f>
        <v>8.1999999999999993</v>
      </c>
      <c r="G15" s="99">
        <f>IF(males!AB7&gt;0,males!AB7,"")</f>
        <v>6.3</v>
      </c>
      <c r="H15" s="99">
        <f>IF(males!AB8&gt;0,males!AB8,"")</f>
        <v>12.4</v>
      </c>
      <c r="I15" s="99">
        <f>IF(males!AB9&gt;0,males!AB9,"")</f>
        <v>5</v>
      </c>
      <c r="J15" s="99">
        <f>IF(males!AB10&gt;0,males!AB10,"")</f>
        <v>19.399999999999999</v>
      </c>
      <c r="K15" s="98">
        <f>IF(males!AB11&gt;0,males!AB11,"")</f>
        <v>0.11616766467065867</v>
      </c>
      <c r="L15" s="100">
        <f>IF(males!AB12&gt;0,males!AB12,"")</f>
        <v>0.66129032258064513</v>
      </c>
      <c r="M15" s="99">
        <f>IF(males!AB14&gt;0,males!AB14,"")</f>
        <v>38.9</v>
      </c>
      <c r="N15" s="99" t="str">
        <f>IF(males!AB15&gt;0,males!AB15,"")</f>
        <v/>
      </c>
      <c r="O15" s="99" t="str">
        <f>IF(males!AB17&gt;0,males!AB17,"")</f>
        <v/>
      </c>
      <c r="P15" s="99" t="str">
        <f>IF(males!AB18&gt;0,males!AB18,"")</f>
        <v/>
      </c>
      <c r="Q15" s="98" t="str">
        <f>IF(males!AB19&gt;0,males!AB19,"")</f>
        <v/>
      </c>
      <c r="R15" s="99">
        <f>IF(males!AB21&gt;0,males!AB21,"")</f>
        <v>8.5</v>
      </c>
      <c r="S15" s="99">
        <f>IF(males!AB22&gt;0,males!AB22,"")</f>
        <v>2</v>
      </c>
      <c r="T15" s="98">
        <f>IF(males!AB23&gt;0,males!AB23,"")</f>
        <v>0.23529411764705882</v>
      </c>
      <c r="U15" s="99">
        <f>IF(males!AB25&gt;0,males!AB25,"")</f>
        <v>8.4</v>
      </c>
      <c r="V15" s="97">
        <f>IF(males!AB26&gt;0,males!AB26,"")</f>
        <v>1.8</v>
      </c>
      <c r="W15" s="98">
        <f>IF(males!AB27&gt;0,males!AB27,"")</f>
        <v>0.21428571428571427</v>
      </c>
      <c r="X15" s="97" t="str">
        <f>IF(males!AB29&gt;0,males!AB29,"")</f>
        <v/>
      </c>
      <c r="Y15" s="97" t="str">
        <f>IF(males!AB30&gt;0,males!AB30,"")</f>
        <v/>
      </c>
      <c r="Z15" s="98" t="str">
        <f>IF(males!AB31&gt;0,males!AB31,"")</f>
        <v/>
      </c>
    </row>
    <row r="16" spans="1:26" x14ac:dyDescent="0.2">
      <c r="A16" s="63" t="str">
        <f t="shared" si="0"/>
        <v>Hypechiniscus gladiator</v>
      </c>
      <c r="B16" s="70" t="str">
        <f t="shared" si="0"/>
        <v>GB.033</v>
      </c>
      <c r="C16" s="89">
        <f>males!AD1</f>
        <v>15</v>
      </c>
      <c r="D16" s="90">
        <f>IF(males!AD3&gt;0,males!AD3,"")</f>
        <v>182</v>
      </c>
      <c r="E16" s="99">
        <f>IF(males!AD4&gt;0,males!AD4,"")</f>
        <v>19.8</v>
      </c>
      <c r="F16" s="99">
        <f>IF(males!AD6&gt;0,males!AD6,"")</f>
        <v>6.9</v>
      </c>
      <c r="G16" s="99">
        <f>IF(males!AD7&gt;0,males!AD7,"")</f>
        <v>5.4</v>
      </c>
      <c r="H16" s="99">
        <f>IF(males!AD8&gt;0,males!AD8,"")</f>
        <v>12.5</v>
      </c>
      <c r="I16" s="99">
        <f>IF(males!AD9&gt;0,males!AD9,"")</f>
        <v>4.5</v>
      </c>
      <c r="J16" s="99">
        <f>IF(males!AD10&gt;0,males!AD10,"")</f>
        <v>16.399999999999999</v>
      </c>
      <c r="K16" s="98">
        <f>IF(males!AD11&gt;0,males!AD11,"")</f>
        <v>9.0109890109890109E-2</v>
      </c>
      <c r="L16" s="100">
        <f>IF(males!AD12&gt;0,males!AD12,"")</f>
        <v>0.55200000000000005</v>
      </c>
      <c r="M16" s="99">
        <f>IF(males!AD14&gt;0,males!AD14,"")</f>
        <v>41</v>
      </c>
      <c r="N16" s="99" t="str">
        <f>IF(males!AD15&gt;0,males!AD15,"")</f>
        <v/>
      </c>
      <c r="O16" s="99">
        <f>IF(males!AD17&gt;0,males!AD17,"")</f>
        <v>11.9</v>
      </c>
      <c r="P16" s="99">
        <f>IF(males!AD18&gt;0,males!AD18,"")</f>
        <v>2.7</v>
      </c>
      <c r="Q16" s="98">
        <f>IF(males!AD19&gt;0,males!AD19,"")</f>
        <v>0.22689075630252101</v>
      </c>
      <c r="R16" s="99">
        <f>IF(males!AD21&gt;0,males!AD21,"")</f>
        <v>10.8</v>
      </c>
      <c r="S16" s="99">
        <f>IF(males!AD22&gt;0,males!AD22,"")</f>
        <v>2.4</v>
      </c>
      <c r="T16" s="98">
        <f>IF(males!AD23&gt;0,males!AD23,"")</f>
        <v>0.22222222222222221</v>
      </c>
      <c r="U16" s="99">
        <f>IF(males!AD25&gt;0,males!AD25,"")</f>
        <v>10.8</v>
      </c>
      <c r="V16" s="97">
        <f>IF(males!AD26&gt;0,males!AD26,"")</f>
        <v>2.7</v>
      </c>
      <c r="W16" s="98">
        <f>IF(males!AD27&gt;0,males!AD27,"")</f>
        <v>0.25</v>
      </c>
      <c r="X16" s="97">
        <f>IF(males!AD29&gt;0,males!AD29,"")</f>
        <v>11.2</v>
      </c>
      <c r="Y16" s="97" t="str">
        <f>IF(males!AD30&gt;0,males!AD30,"")</f>
        <v/>
      </c>
      <c r="Z16" s="98" t="str">
        <f>IF(males!AD31&gt;0,males!AD31,"")</f>
        <v/>
      </c>
    </row>
    <row r="17" spans="1:26" x14ac:dyDescent="0.2">
      <c r="A17" s="63" t="str">
        <f t="shared" si="0"/>
        <v>Hypechiniscus gladiator</v>
      </c>
      <c r="B17" s="70" t="str">
        <f t="shared" si="0"/>
        <v>GB.033</v>
      </c>
      <c r="C17" s="89">
        <f>males!AF1</f>
        <v>16</v>
      </c>
      <c r="D17" s="90">
        <f>IF(males!AF3&gt;0,males!AF3,"")</f>
        <v>191</v>
      </c>
      <c r="E17" s="99">
        <f>IF(males!AF4&gt;0,males!AF4,"")</f>
        <v>18.8</v>
      </c>
      <c r="F17" s="99">
        <f>IF(males!AF6&gt;0,males!AF6,"")</f>
        <v>8.6</v>
      </c>
      <c r="G17" s="99">
        <f>IF(males!AF7&gt;0,males!AF7,"")</f>
        <v>6.3</v>
      </c>
      <c r="H17" s="99">
        <f>IF(males!AF8&gt;0,males!AF8,"")</f>
        <v>14.9</v>
      </c>
      <c r="I17" s="99">
        <f>IF(males!AF9&gt;0,males!AF9,"")</f>
        <v>5.8</v>
      </c>
      <c r="J17" s="99">
        <f>IF(males!AF10&gt;0,males!AF10,"")</f>
        <v>14.7</v>
      </c>
      <c r="K17" s="98">
        <f>IF(males!AF11&gt;0,males!AF11,"")</f>
        <v>7.6963350785340306E-2</v>
      </c>
      <c r="L17" s="100">
        <f>IF(males!AF12&gt;0,males!AF12,"")</f>
        <v>0.57718120805369122</v>
      </c>
      <c r="M17" s="99">
        <f>IF(males!AF14&gt;0,males!AF14,"")</f>
        <v>43.4</v>
      </c>
      <c r="N17" s="99">
        <f>IF(males!AF15&gt;0,males!AF15,"")</f>
        <v>3.5</v>
      </c>
      <c r="O17" s="99">
        <f>IF(males!AF17&gt;0,males!AF17,"")</f>
        <v>10.6</v>
      </c>
      <c r="P17" s="99">
        <f>IF(males!AF18&gt;0,males!AF18,"")</f>
        <v>2.1</v>
      </c>
      <c r="Q17" s="98">
        <f>IF(males!AF19&gt;0,males!AF19,"")</f>
        <v>0.19811320754716982</v>
      </c>
      <c r="R17" s="99">
        <f>IF(males!AF21&gt;0,males!AF21,"")</f>
        <v>10.199999999999999</v>
      </c>
      <c r="S17" s="99">
        <f>IF(males!AF22&gt;0,males!AF22,"")</f>
        <v>2.5</v>
      </c>
      <c r="T17" s="98">
        <f>IF(males!AF23&gt;0,males!AF23,"")</f>
        <v>0.24509803921568629</v>
      </c>
      <c r="U17" s="99">
        <f>IF(males!AF25&gt;0,males!AF25,"")</f>
        <v>10.1</v>
      </c>
      <c r="V17" s="97">
        <f>IF(males!AF26&gt;0,males!AF26,"")</f>
        <v>2.5</v>
      </c>
      <c r="W17" s="98">
        <f>IF(males!AF27&gt;0,males!AF27,"")</f>
        <v>0.24752475247524752</v>
      </c>
      <c r="X17" s="97">
        <f>IF(males!AF29&gt;0,males!AF29,"")</f>
        <v>10.6</v>
      </c>
      <c r="Y17" s="97" t="str">
        <f>IF(males!AF30&gt;0,males!AF30,"")</f>
        <v/>
      </c>
      <c r="Z17" s="98" t="str">
        <f>IF(males!AF31&gt;0,males!AF31,"")</f>
        <v/>
      </c>
    </row>
    <row r="18" spans="1:26" x14ac:dyDescent="0.2">
      <c r="A18" s="63" t="str">
        <f t="shared" si="0"/>
        <v>Hypechiniscus gladiator</v>
      </c>
      <c r="B18" s="70" t="str">
        <f t="shared" si="0"/>
        <v>GB.033</v>
      </c>
      <c r="C18" s="89">
        <f>males!AH1</f>
        <v>17</v>
      </c>
      <c r="D18" s="90">
        <f>IF(males!AH3&gt;0,males!AH3,"")</f>
        <v>183</v>
      </c>
      <c r="E18" s="99">
        <f>IF(males!AH4&gt;0,males!AH4,"")</f>
        <v>18.899999999999999</v>
      </c>
      <c r="F18" s="99">
        <f>IF(males!AH6&gt;0,males!AH6,"")</f>
        <v>10.4</v>
      </c>
      <c r="G18" s="99">
        <f>IF(males!AH7&gt;0,males!AH7,"")</f>
        <v>6.8</v>
      </c>
      <c r="H18" s="99">
        <f>IF(males!AH8&gt;0,males!AH8,"")</f>
        <v>11.5</v>
      </c>
      <c r="I18" s="99">
        <f>IF(males!AH9&gt;0,males!AH9,"")</f>
        <v>4.8</v>
      </c>
      <c r="J18" s="99">
        <f>IF(males!AH10&gt;0,males!AH10,"")</f>
        <v>14.2</v>
      </c>
      <c r="K18" s="98">
        <f>IF(males!AH11&gt;0,males!AH11,"")</f>
        <v>7.7595628415300544E-2</v>
      </c>
      <c r="L18" s="100">
        <f>IF(males!AH12&gt;0,males!AH12,"")</f>
        <v>0.90434782608695652</v>
      </c>
      <c r="M18" s="99">
        <f>IF(males!AH14&gt;0,males!AH14,"")</f>
        <v>45.1</v>
      </c>
      <c r="N18" s="99">
        <f>IF(males!AH15&gt;0,males!AH15,"")</f>
        <v>4</v>
      </c>
      <c r="O18" s="99" t="str">
        <f>IF(males!AH17&gt;0,males!AH17,"")</f>
        <v/>
      </c>
      <c r="P18" s="99" t="str">
        <f>IF(males!AH18&gt;0,males!AH18,"")</f>
        <v/>
      </c>
      <c r="Q18" s="98" t="str">
        <f>IF(males!AH19&gt;0,males!AH19,"")</f>
        <v/>
      </c>
      <c r="R18" s="99">
        <f>IF(males!AH21&gt;0,males!AH21,"")</f>
        <v>10</v>
      </c>
      <c r="S18" s="99">
        <f>IF(males!AH22&gt;0,males!AH22,"")</f>
        <v>2.8</v>
      </c>
      <c r="T18" s="98">
        <f>IF(males!AH23&gt;0,males!AH23,"")</f>
        <v>0.27999999999999997</v>
      </c>
      <c r="U18" s="99" t="str">
        <f>IF(males!AH25&gt;0,males!AH25,"")</f>
        <v/>
      </c>
      <c r="V18" s="97" t="str">
        <f>IF(males!AH26&gt;0,males!AH26,"")</f>
        <v/>
      </c>
      <c r="W18" s="98" t="str">
        <f>IF(males!AH27&gt;0,males!AH27,"")</f>
        <v/>
      </c>
      <c r="X18" s="97">
        <f>IF(males!AH29&gt;0,males!AH29,"")</f>
        <v>11.2</v>
      </c>
      <c r="Y18" s="97" t="str">
        <f>IF(males!AH30&gt;0,males!AH30,"")</f>
        <v/>
      </c>
      <c r="Z18" s="98" t="str">
        <f>IF(males!AH31&gt;0,males!AH31,"")</f>
        <v/>
      </c>
    </row>
    <row r="19" spans="1:26" x14ac:dyDescent="0.2">
      <c r="A19" s="63" t="str">
        <f t="shared" si="0"/>
        <v>Hypechiniscus gladiator</v>
      </c>
      <c r="B19" s="70" t="str">
        <f t="shared" si="0"/>
        <v>GB.033</v>
      </c>
      <c r="C19" s="89">
        <f>males!AJ1</f>
        <v>18</v>
      </c>
      <c r="D19" s="90">
        <f>IF(males!AJ3&gt;0,males!AJ3,"")</f>
        <v>173</v>
      </c>
      <c r="E19" s="99">
        <f>IF(males!AJ4&gt;0,males!AJ4,"")</f>
        <v>18.600000000000001</v>
      </c>
      <c r="F19" s="99">
        <f>IF(males!AJ6&gt;0,males!AJ6,"")</f>
        <v>8.6</v>
      </c>
      <c r="G19" s="99">
        <f>IF(males!AJ7&gt;0,males!AJ7,"")</f>
        <v>5.7</v>
      </c>
      <c r="H19" s="99">
        <f>IF(males!AJ8&gt;0,males!AJ8,"")</f>
        <v>14.8</v>
      </c>
      <c r="I19" s="99">
        <f>IF(males!AJ9&gt;0,males!AJ9,"")</f>
        <v>4.8</v>
      </c>
      <c r="J19" s="99">
        <f>IF(males!AJ10&gt;0,males!AJ10,"")</f>
        <v>19.8</v>
      </c>
      <c r="K19" s="98">
        <f>IF(males!AJ11&gt;0,males!AJ11,"")</f>
        <v>0.11445086705202312</v>
      </c>
      <c r="L19" s="100">
        <f>IF(males!AJ12&gt;0,males!AJ12,"")</f>
        <v>0.58108108108108103</v>
      </c>
      <c r="M19" s="99" t="str">
        <f>IF(males!AJ14&gt;0,males!AJ14,"")</f>
        <v/>
      </c>
      <c r="N19" s="99" t="str">
        <f>IF(males!AJ15&gt;0,males!AJ15,"")</f>
        <v/>
      </c>
      <c r="O19" s="99" t="str">
        <f>IF(males!AJ17&gt;0,males!AJ17,"")</f>
        <v/>
      </c>
      <c r="P19" s="99" t="str">
        <f>IF(males!AJ18&gt;0,males!AJ18,"")</f>
        <v/>
      </c>
      <c r="Q19" s="98" t="str">
        <f>IF(males!AJ19&gt;0,males!AJ19,"")</f>
        <v/>
      </c>
      <c r="R19" s="99" t="str">
        <f>IF(males!AJ21&gt;0,males!AJ21,"")</f>
        <v/>
      </c>
      <c r="S19" s="99" t="str">
        <f>IF(males!AJ22&gt;0,males!AJ22,"")</f>
        <v/>
      </c>
      <c r="T19" s="98" t="str">
        <f>IF(males!AJ23&gt;0,males!AJ23,"")</f>
        <v/>
      </c>
      <c r="U19" s="99" t="str">
        <f>IF(males!AJ25&gt;0,males!AJ25,"")</f>
        <v/>
      </c>
      <c r="V19" s="97" t="str">
        <f>IF(males!AJ26&gt;0,males!AJ26,"")</f>
        <v/>
      </c>
      <c r="W19" s="98" t="str">
        <f>IF(males!AJ27&gt;0,males!AJ27,"")</f>
        <v/>
      </c>
      <c r="X19" s="97">
        <f>IF(males!AJ29&gt;0,males!AJ29,"")</f>
        <v>10.7</v>
      </c>
      <c r="Y19" s="97" t="str">
        <f>IF(males!AJ30&gt;0,males!AJ30,"")</f>
        <v/>
      </c>
      <c r="Z19" s="98" t="str">
        <f>IF(males!AJ31&gt;0,males!AJ31,"")</f>
        <v/>
      </c>
    </row>
    <row r="20" spans="1:26" x14ac:dyDescent="0.2">
      <c r="A20" s="63" t="str">
        <f t="shared" ref="A20:B31" si="1">A$2</f>
        <v>Hypechiniscus gladiator</v>
      </c>
      <c r="B20" s="70" t="str">
        <f t="shared" si="1"/>
        <v>GB.033</v>
      </c>
      <c r="C20" s="89">
        <f>males!AL1</f>
        <v>19</v>
      </c>
      <c r="D20" s="90">
        <f>IF(males!AL3&gt;0,males!AL3,"")</f>
        <v>194</v>
      </c>
      <c r="E20" s="99">
        <f>IF(males!AL4&gt;0,males!AL4,"")</f>
        <v>21.4</v>
      </c>
      <c r="F20" s="99">
        <f>IF(males!AL6&gt;0,males!AL6,"")</f>
        <v>12.8</v>
      </c>
      <c r="G20" s="99">
        <f>IF(males!AL7&gt;0,males!AL7,"")</f>
        <v>7.1</v>
      </c>
      <c r="H20" s="99">
        <f>IF(males!AL8&gt;0,males!AL8,"")</f>
        <v>17</v>
      </c>
      <c r="I20" s="99">
        <f>IF(males!AL9&gt;0,males!AL9,"")</f>
        <v>4.5999999999999996</v>
      </c>
      <c r="J20" s="99">
        <f>IF(males!AL10&gt;0,males!AL10,"")</f>
        <v>22.3</v>
      </c>
      <c r="K20" s="98">
        <f>IF(males!AL11&gt;0,males!AL11,"")</f>
        <v>0.11494845360824743</v>
      </c>
      <c r="L20" s="100">
        <f>IF(males!AL12&gt;0,males!AL12,"")</f>
        <v>0.75294117647058822</v>
      </c>
      <c r="M20" s="99">
        <f>IF(males!AL14&gt;0,males!AL14,"")</f>
        <v>40.4</v>
      </c>
      <c r="N20" s="99" t="str">
        <f>IF(males!AL15&gt;0,males!AL15,"")</f>
        <v/>
      </c>
      <c r="O20" s="99">
        <f>IF(males!AL17&gt;0,males!AL17,"")</f>
        <v>11.4</v>
      </c>
      <c r="P20" s="99" t="str">
        <f>IF(males!AL18&gt;0,males!AL18,"")</f>
        <v/>
      </c>
      <c r="Q20" s="98" t="str">
        <f>IF(males!AL19&gt;0,males!AL19,"")</f>
        <v/>
      </c>
      <c r="R20" s="99">
        <f>IF(males!AL21&gt;0,males!AL21,"")</f>
        <v>11.3</v>
      </c>
      <c r="S20" s="99">
        <f>IF(males!AL22&gt;0,males!AL22,"")</f>
        <v>2.2000000000000002</v>
      </c>
      <c r="T20" s="98">
        <f>IF(males!AL23&gt;0,males!AL23,"")</f>
        <v>0.19469026548672566</v>
      </c>
      <c r="U20" s="99">
        <f>IF(males!AL25&gt;0,males!AL25,"")</f>
        <v>11.2</v>
      </c>
      <c r="V20" s="97">
        <f>IF(males!AL26&gt;0,males!AL26,"")</f>
        <v>2.2000000000000002</v>
      </c>
      <c r="W20" s="98">
        <f>IF(males!AL27&gt;0,males!AL27,"")</f>
        <v>0.19642857142857145</v>
      </c>
      <c r="X20" s="97">
        <f>IF(males!AL29&gt;0,males!AL29,"")</f>
        <v>12.4</v>
      </c>
      <c r="Y20" s="97" t="str">
        <f>IF(males!AL30&gt;0,males!AL30,"")</f>
        <v/>
      </c>
      <c r="Z20" s="98" t="str">
        <f>IF(males!AL31&gt;0,males!AL31,"")</f>
        <v/>
      </c>
    </row>
    <row r="21" spans="1:26" x14ac:dyDescent="0.2">
      <c r="A21" s="63" t="str">
        <f t="shared" si="1"/>
        <v>Hypechiniscus gladiator</v>
      </c>
      <c r="B21" s="70" t="str">
        <f t="shared" si="1"/>
        <v>GB.033</v>
      </c>
      <c r="C21" s="89">
        <f>males!AN1</f>
        <v>20</v>
      </c>
      <c r="D21" s="90">
        <f>IF(males!AN3&gt;0,males!AN3,"")</f>
        <v>210</v>
      </c>
      <c r="E21" s="99">
        <f>IF(males!AN4&gt;0,males!AN4,"")</f>
        <v>19.899999999999999</v>
      </c>
      <c r="F21" s="99">
        <f>IF(males!AN6&gt;0,males!AN6,"")</f>
        <v>11.2</v>
      </c>
      <c r="G21" s="99">
        <f>IF(males!AN7&gt;0,males!AN7,"")</f>
        <v>6.9</v>
      </c>
      <c r="H21" s="99">
        <f>IF(males!AN8&gt;0,males!AN8,"")</f>
        <v>16</v>
      </c>
      <c r="I21" s="99">
        <f>IF(males!AN9&gt;0,males!AN9,"")</f>
        <v>4.9000000000000004</v>
      </c>
      <c r="J21" s="99">
        <f>IF(males!AN10&gt;0,males!AN10,"")</f>
        <v>18.399999999999999</v>
      </c>
      <c r="K21" s="98">
        <f>IF(males!AN11&gt;0,males!AN11,"")</f>
        <v>8.761904761904761E-2</v>
      </c>
      <c r="L21" s="100">
        <f>IF(males!AN12&gt;0,males!AN12,"")</f>
        <v>0.7</v>
      </c>
      <c r="M21" s="99">
        <f>IF(males!AN14&gt;0,males!AN14,"")</f>
        <v>56.3</v>
      </c>
      <c r="N21" s="99">
        <f>IF(males!AN15&gt;0,males!AN15,"")</f>
        <v>2.8</v>
      </c>
      <c r="O21" s="99">
        <f>IF(males!AN17&gt;0,males!AN17,"")</f>
        <v>10</v>
      </c>
      <c r="P21" s="99">
        <f>IF(males!AN18&gt;0,males!AN18,"")</f>
        <v>3</v>
      </c>
      <c r="Q21" s="98">
        <f>IF(males!AN19&gt;0,males!AN19,"")</f>
        <v>0.3</v>
      </c>
      <c r="R21" s="99">
        <f>IF(males!AN21&gt;0,males!AN21,"")</f>
        <v>10.5</v>
      </c>
      <c r="S21" s="99">
        <f>IF(males!AN22&gt;0,males!AN22,"")</f>
        <v>2.7</v>
      </c>
      <c r="T21" s="98">
        <f>IF(males!AN23&gt;0,males!AN23,"")</f>
        <v>0.25714285714285717</v>
      </c>
      <c r="U21" s="99">
        <f>IF(males!AN25&gt;0,males!AN25,"")</f>
        <v>10.4</v>
      </c>
      <c r="V21" s="97">
        <f>IF(males!AN26&gt;0,males!AN26,"")</f>
        <v>3.3</v>
      </c>
      <c r="W21" s="98">
        <f>IF(males!AN27&gt;0,males!AN27,"")</f>
        <v>0.31730769230769229</v>
      </c>
      <c r="X21" s="97">
        <f>IF(males!AN29&gt;0,males!AN29,"")</f>
        <v>11.4</v>
      </c>
      <c r="Y21" s="97" t="str">
        <f>IF(males!AN30&gt;0,males!AN30,"")</f>
        <v/>
      </c>
      <c r="Z21" s="98" t="str">
        <f>IF(males!AN31&gt;0,males!AN31,"")</f>
        <v/>
      </c>
    </row>
    <row r="22" spans="1:26" x14ac:dyDescent="0.2">
      <c r="A22" s="63" t="str">
        <f t="shared" si="1"/>
        <v>Hypechiniscus gladiator</v>
      </c>
      <c r="B22" s="70" t="str">
        <f t="shared" si="1"/>
        <v>GB.033</v>
      </c>
      <c r="C22" s="89">
        <f>males!AP1</f>
        <v>21</v>
      </c>
      <c r="D22" s="90">
        <f>IF(males!AP3&gt;0,males!AP3,"")</f>
        <v>216</v>
      </c>
      <c r="E22" s="99">
        <f>IF(males!AP4&gt;0,males!AP4,"")</f>
        <v>22.7</v>
      </c>
      <c r="F22" s="99">
        <f>IF(males!AP6&gt;0,males!AP6,"")</f>
        <v>9.8000000000000007</v>
      </c>
      <c r="G22" s="99">
        <f>IF(males!AP7&gt;0,males!AP7,"")</f>
        <v>7.6</v>
      </c>
      <c r="H22" s="99">
        <f>IF(males!AP8&gt;0,males!AP8,"")</f>
        <v>18</v>
      </c>
      <c r="I22" s="99">
        <f>IF(males!AP9&gt;0,males!AP9,"")</f>
        <v>6.4</v>
      </c>
      <c r="J22" s="99" t="str">
        <f>IF(males!AP10&gt;0,males!AP10,"")</f>
        <v/>
      </c>
      <c r="K22" s="98" t="str">
        <f>IF(males!AP11&gt;0,males!AP11,"")</f>
        <v/>
      </c>
      <c r="L22" s="100">
        <f>IF(males!AP12&gt;0,males!AP12,"")</f>
        <v>0.54444444444444451</v>
      </c>
      <c r="M22" s="99">
        <f>IF(males!AP14&gt;0,males!AP14,"")</f>
        <v>42.1</v>
      </c>
      <c r="N22" s="99">
        <f>IF(males!AP15&gt;0,males!AP15,"")</f>
        <v>3.3</v>
      </c>
      <c r="O22" s="99">
        <f>IF(males!AP17&gt;0,males!AP17,"")</f>
        <v>10.8</v>
      </c>
      <c r="P22" s="99">
        <f>IF(males!AP18&gt;0,males!AP18,"")</f>
        <v>2.8</v>
      </c>
      <c r="Q22" s="98">
        <f>IF(males!AP19&gt;0,males!AP19,"")</f>
        <v>0.25925925925925924</v>
      </c>
      <c r="R22" s="99">
        <f>IF(males!AP21&gt;0,males!AP21,"")</f>
        <v>10.3</v>
      </c>
      <c r="S22" s="99">
        <f>IF(males!AP22&gt;0,males!AP22,"")</f>
        <v>2.6</v>
      </c>
      <c r="T22" s="98">
        <f>IF(males!AP23&gt;0,males!AP23,"")</f>
        <v>0.25242718446601942</v>
      </c>
      <c r="U22" s="99">
        <f>IF(males!AP25&gt;0,males!AP25,"")</f>
        <v>10.7</v>
      </c>
      <c r="V22" s="97">
        <f>IF(males!AP26&gt;0,males!AP26,"")</f>
        <v>2.7</v>
      </c>
      <c r="W22" s="98">
        <f>IF(males!AP27&gt;0,males!AP27,"")</f>
        <v>0.25233644859813087</v>
      </c>
      <c r="X22" s="97">
        <f>IF(males!AP29&gt;0,males!AP29,"")</f>
        <v>12.1</v>
      </c>
      <c r="Y22" s="97" t="str">
        <f>IF(males!AP30&gt;0,males!AP30,"")</f>
        <v/>
      </c>
      <c r="Z22" s="98" t="str">
        <f>IF(males!AP31&gt;0,males!AP31,"")</f>
        <v/>
      </c>
    </row>
    <row r="23" spans="1:26" x14ac:dyDescent="0.2">
      <c r="A23" s="63" t="str">
        <f t="shared" si="1"/>
        <v>Hypechiniscus gladiator</v>
      </c>
      <c r="B23" s="70" t="str">
        <f t="shared" si="1"/>
        <v>GB.033</v>
      </c>
      <c r="C23" s="89">
        <f>males!AR1</f>
        <v>22</v>
      </c>
      <c r="D23" s="90">
        <f>IF(males!AR3&gt;0,males!AR3,"")</f>
        <v>205</v>
      </c>
      <c r="E23" s="99">
        <f>IF(males!AR4&gt;0,males!AR4,"")</f>
        <v>22.5</v>
      </c>
      <c r="F23" s="99">
        <f>IF(males!AR6&gt;0,males!AR6,"")</f>
        <v>8.6999999999999993</v>
      </c>
      <c r="G23" s="99">
        <f>IF(males!AR7&gt;0,males!AR7,"")</f>
        <v>7</v>
      </c>
      <c r="H23" s="99">
        <f>IF(males!AR8&gt;0,males!AR8,"")</f>
        <v>14.8</v>
      </c>
      <c r="I23" s="99">
        <f>IF(males!AR9&gt;0,males!AR9,"")</f>
        <v>6.1</v>
      </c>
      <c r="J23" s="99">
        <f>IF(males!AR10&gt;0,males!AR10,"")</f>
        <v>22.3</v>
      </c>
      <c r="K23" s="98">
        <f>IF(males!AR11&gt;0,males!AR11,"")</f>
        <v>0.10878048780487805</v>
      </c>
      <c r="L23" s="100">
        <f>IF(males!AR12&gt;0,males!AR12,"")</f>
        <v>0.58783783783783772</v>
      </c>
      <c r="M23" s="99">
        <f>IF(males!AR14&gt;0,males!AR14,"")</f>
        <v>49.1</v>
      </c>
      <c r="N23" s="99" t="str">
        <f>IF(males!AR15&gt;0,males!AR15,"")</f>
        <v/>
      </c>
      <c r="O23" s="99">
        <f>IF(males!AR17&gt;0,males!AR17,"")</f>
        <v>11.7</v>
      </c>
      <c r="P23" s="99">
        <f>IF(males!AR18&gt;0,males!AR18,"")</f>
        <v>3</v>
      </c>
      <c r="Q23" s="98">
        <f>IF(males!AR19&gt;0,males!AR19,"")</f>
        <v>0.25641025641025644</v>
      </c>
      <c r="R23" s="99">
        <f>IF(males!AR21&gt;0,males!AR21,"")</f>
        <v>11.1</v>
      </c>
      <c r="S23" s="99">
        <f>IF(males!AR22&gt;0,males!AR22,"")</f>
        <v>3.1</v>
      </c>
      <c r="T23" s="98">
        <f>IF(males!AR23&gt;0,males!AR23,"")</f>
        <v>0.27927927927927931</v>
      </c>
      <c r="U23" s="99" t="str">
        <f>IF(males!AR25&gt;0,males!AR25,"")</f>
        <v/>
      </c>
      <c r="V23" s="97" t="str">
        <f>IF(males!AR26&gt;0,males!AR26,"")</f>
        <v/>
      </c>
      <c r="W23" s="98" t="str">
        <f>IF(males!AR27&gt;0,males!AR27,"")</f>
        <v/>
      </c>
      <c r="X23" s="97">
        <f>IF(males!AR29&gt;0,males!AR29,"")</f>
        <v>12.7</v>
      </c>
      <c r="Y23" s="97">
        <f>IF(males!AR30&gt;0,males!AR30,"")</f>
        <v>2.8</v>
      </c>
      <c r="Z23" s="98">
        <f>IF(males!AR31&gt;0,males!AR31,"")</f>
        <v>0.22047244094488189</v>
      </c>
    </row>
    <row r="24" spans="1:26" x14ac:dyDescent="0.2">
      <c r="A24" s="63" t="str">
        <f t="shared" si="1"/>
        <v>Hypechiniscus gladiator</v>
      </c>
      <c r="B24" s="70" t="str">
        <f t="shared" si="1"/>
        <v>GB.033</v>
      </c>
      <c r="C24" s="89">
        <f>males!AT1</f>
        <v>23</v>
      </c>
      <c r="D24" s="90">
        <f>IF(males!AT3&gt;0,males!AT3,"")</f>
        <v>215</v>
      </c>
      <c r="E24" s="99">
        <f>IF(males!AT4&gt;0,males!AT4,"")</f>
        <v>21.9</v>
      </c>
      <c r="F24" s="99">
        <f>IF(males!AT6&gt;0,males!AT6,"")</f>
        <v>10.7</v>
      </c>
      <c r="G24" s="99">
        <f>IF(males!AT7&gt;0,males!AT7,"")</f>
        <v>7.8</v>
      </c>
      <c r="H24" s="99">
        <f>IF(males!AT8&gt;0,males!AT8,"")</f>
        <v>15.5</v>
      </c>
      <c r="I24" s="99">
        <f>IF(males!AT9&gt;0,males!AT9,"")</f>
        <v>5.7</v>
      </c>
      <c r="J24" s="99">
        <f>IF(males!AT10&gt;0,males!AT10,"")</f>
        <v>19.7</v>
      </c>
      <c r="K24" s="98">
        <f>IF(males!AT11&gt;0,males!AT11,"")</f>
        <v>9.1627906976744181E-2</v>
      </c>
      <c r="L24" s="100">
        <f>IF(males!AT12&gt;0,males!AT12,"")</f>
        <v>0.69032258064516128</v>
      </c>
      <c r="M24" s="99">
        <f>IF(males!AT14&gt;0,males!AT14,"")</f>
        <v>30.4</v>
      </c>
      <c r="N24" s="99">
        <f>IF(males!AT15&gt;0,males!AT15,"")</f>
        <v>4.0999999999999996</v>
      </c>
      <c r="O24" s="99">
        <f>IF(males!AT17&gt;0,males!AT17,"")</f>
        <v>10.9</v>
      </c>
      <c r="P24" s="99">
        <f>IF(males!AT18&gt;0,males!AT18,"")</f>
        <v>2.7</v>
      </c>
      <c r="Q24" s="98">
        <f>IF(males!AT19&gt;0,males!AT19,"")</f>
        <v>0.24770642201834864</v>
      </c>
      <c r="R24" s="99" t="str">
        <f>IF(males!AT21&gt;0,males!AT21,"")</f>
        <v/>
      </c>
      <c r="S24" s="99" t="str">
        <f>IF(males!AT22&gt;0,males!AT22,"")</f>
        <v/>
      </c>
      <c r="T24" s="98" t="str">
        <f>IF(males!AT23&gt;0,males!AT23,"")</f>
        <v/>
      </c>
      <c r="U24" s="99" t="str">
        <f>IF(males!AT25&gt;0,males!AT25,"")</f>
        <v/>
      </c>
      <c r="V24" s="97" t="str">
        <f>IF(males!AT26&gt;0,males!AT26,"")</f>
        <v/>
      </c>
      <c r="W24" s="98" t="str">
        <f>IF(males!AT27&gt;0,males!AT27,"")</f>
        <v/>
      </c>
      <c r="X24" s="97" t="str">
        <f>IF(males!AT29&gt;0,males!AT29,"")</f>
        <v/>
      </c>
      <c r="Y24" s="97" t="str">
        <f>IF(males!AT30&gt;0,males!AT30,"")</f>
        <v/>
      </c>
      <c r="Z24" s="98" t="str">
        <f>IF(males!AT31&gt;0,males!AT31,"")</f>
        <v/>
      </c>
    </row>
    <row r="25" spans="1:26" x14ac:dyDescent="0.2">
      <c r="A25" s="63" t="str">
        <f t="shared" si="1"/>
        <v>Hypechiniscus gladiator</v>
      </c>
      <c r="B25" s="70" t="str">
        <f t="shared" si="1"/>
        <v>GB.033</v>
      </c>
      <c r="C25" s="89">
        <f>males!AV1</f>
        <v>24</v>
      </c>
      <c r="D25" s="90">
        <f>IF(males!AV3&gt;0,males!AV3,"")</f>
        <v>205</v>
      </c>
      <c r="E25" s="99">
        <f>IF(males!AV4&gt;0,males!AV4,"")</f>
        <v>21.6</v>
      </c>
      <c r="F25" s="99">
        <f>IF(males!AV6&gt;0,males!AV6,"")</f>
        <v>8.9</v>
      </c>
      <c r="G25" s="99">
        <f>IF(males!AV7&gt;0,males!AV7,"")</f>
        <v>7.2</v>
      </c>
      <c r="H25" s="99">
        <f>IF(males!AV8&gt;0,males!AV8,"")</f>
        <v>17.600000000000001</v>
      </c>
      <c r="I25" s="99">
        <f>IF(males!AV9&gt;0,males!AV9,"")</f>
        <v>6.1</v>
      </c>
      <c r="J25" s="99">
        <f>IF(males!AV10&gt;0,males!AV10,"")</f>
        <v>16.899999999999999</v>
      </c>
      <c r="K25" s="98">
        <f>IF(males!AV11&gt;0,males!AV11,"")</f>
        <v>8.2439024390243892E-2</v>
      </c>
      <c r="L25" s="100">
        <f>IF(males!AV12&gt;0,males!AV12,"")</f>
        <v>0.50568181818181812</v>
      </c>
      <c r="M25" s="99">
        <f>IF(males!AV14&gt;0,males!AV14,"")</f>
        <v>46.5</v>
      </c>
      <c r="N25" s="99" t="str">
        <f>IF(males!AV15&gt;0,males!AV15,"")</f>
        <v/>
      </c>
      <c r="O25" s="99">
        <f>IF(males!AV17&gt;0,males!AV17,"")</f>
        <v>10.199999999999999</v>
      </c>
      <c r="P25" s="99">
        <f>IF(males!AV18&gt;0,males!AV18,"")</f>
        <v>3.1</v>
      </c>
      <c r="Q25" s="98">
        <f>IF(males!AV19&gt;0,males!AV19,"")</f>
        <v>0.30392156862745101</v>
      </c>
      <c r="R25" s="99">
        <f>IF(males!AV21&gt;0,males!AV21,"")</f>
        <v>11.7</v>
      </c>
      <c r="S25" s="99">
        <f>IF(males!AV22&gt;0,males!AV22,"")</f>
        <v>3.5</v>
      </c>
      <c r="T25" s="98">
        <f>IF(males!AV23&gt;0,males!AV23,"")</f>
        <v>0.29914529914529914</v>
      </c>
      <c r="U25" s="99">
        <f>IF(males!AV25&gt;0,males!AV25,"")</f>
        <v>11.4</v>
      </c>
      <c r="V25" s="97">
        <f>IF(males!AV26&gt;0,males!AV26,"")</f>
        <v>2.9</v>
      </c>
      <c r="W25" s="98">
        <f>IF(males!AV27&gt;0,males!AV27,"")</f>
        <v>0.25438596491228066</v>
      </c>
      <c r="X25" s="97">
        <f>IF(males!AV29&gt;0,males!AV29,"")</f>
        <v>12.6</v>
      </c>
      <c r="Y25" s="97" t="str">
        <f>IF(males!AV30&gt;0,males!AV30,"")</f>
        <v/>
      </c>
      <c r="Z25" s="98" t="str">
        <f>IF(males!AV31&gt;0,males!AV31,"")</f>
        <v/>
      </c>
    </row>
    <row r="26" spans="1:26" x14ac:dyDescent="0.2">
      <c r="A26" s="63" t="str">
        <f t="shared" si="1"/>
        <v>Hypechiniscus gladiator</v>
      </c>
      <c r="B26" s="70" t="str">
        <f t="shared" si="1"/>
        <v>GB.033</v>
      </c>
      <c r="C26" s="89">
        <f>males!AX1</f>
        <v>25</v>
      </c>
      <c r="D26" s="90">
        <f>IF(males!AX3&gt;0,males!AX3,"")</f>
        <v>197</v>
      </c>
      <c r="E26" s="99">
        <f>IF(males!AX4&gt;0,males!AX4,"")</f>
        <v>22.3</v>
      </c>
      <c r="F26" s="99">
        <f>IF(males!AX6&gt;0,males!AX6,"")</f>
        <v>8</v>
      </c>
      <c r="G26" s="99">
        <f>IF(males!AX7&gt;0,males!AX7,"")</f>
        <v>7.6</v>
      </c>
      <c r="H26" s="99">
        <f>IF(males!AX8&gt;0,males!AX8,"")</f>
        <v>12.3</v>
      </c>
      <c r="I26" s="99">
        <f>IF(males!AX9&gt;0,males!AX9,"")</f>
        <v>6.7</v>
      </c>
      <c r="J26" s="99">
        <f>IF(males!AX10&gt;0,males!AX10,"")</f>
        <v>18.899999999999999</v>
      </c>
      <c r="K26" s="98">
        <f>IF(males!AX11&gt;0,males!AX11,"")</f>
        <v>9.5939086294416234E-2</v>
      </c>
      <c r="L26" s="100">
        <f>IF(males!AX12&gt;0,males!AX12,"")</f>
        <v>0.65040650406504064</v>
      </c>
      <c r="M26" s="99">
        <f>IF(males!AX14&gt;0,males!AX14,"")</f>
        <v>40.299999999999997</v>
      </c>
      <c r="N26" s="99">
        <f>IF(males!AX15&gt;0,males!AX15,"")</f>
        <v>3.3</v>
      </c>
      <c r="O26" s="99">
        <f>IF(males!AX17&gt;0,males!AX17,"")</f>
        <v>9.6</v>
      </c>
      <c r="P26" s="99" t="str">
        <f>IF(males!AX18&gt;0,males!AX18,"")</f>
        <v/>
      </c>
      <c r="Q26" s="98" t="str">
        <f>IF(males!AX19&gt;0,males!AX19,"")</f>
        <v/>
      </c>
      <c r="R26" s="99">
        <f>IF(males!AX21&gt;0,males!AX21,"")</f>
        <v>9.9</v>
      </c>
      <c r="S26" s="99">
        <f>IF(males!AX22&gt;0,males!AX22,"")</f>
        <v>3.1</v>
      </c>
      <c r="T26" s="98">
        <f>IF(males!AX23&gt;0,males!AX23,"")</f>
        <v>0.31313131313131315</v>
      </c>
      <c r="U26" s="99">
        <f>IF(males!AX25&gt;0,males!AX25,"")</f>
        <v>10.7</v>
      </c>
      <c r="V26" s="97">
        <f>IF(males!AX26&gt;0,males!AX26,"")</f>
        <v>2.7</v>
      </c>
      <c r="W26" s="98">
        <f>IF(males!AX27&gt;0,males!AX27,"")</f>
        <v>0.25233644859813087</v>
      </c>
      <c r="X26" s="97">
        <f>IF(males!AX29&gt;0,males!AX29,"")</f>
        <v>11.4</v>
      </c>
      <c r="Y26" s="97">
        <f>IF(males!AX30&gt;0,males!AX30,"")</f>
        <v>2.2999999999999998</v>
      </c>
      <c r="Z26" s="98">
        <f>IF(males!AX31&gt;0,males!AX31,"")</f>
        <v>0.20175438596491227</v>
      </c>
    </row>
    <row r="27" spans="1:26" x14ac:dyDescent="0.2">
      <c r="A27" s="63" t="str">
        <f t="shared" si="1"/>
        <v>Hypechiniscus gladiator</v>
      </c>
      <c r="B27" s="70" t="str">
        <f t="shared" si="1"/>
        <v>GB.033</v>
      </c>
      <c r="C27" s="89">
        <f>males!AZ1</f>
        <v>26</v>
      </c>
      <c r="D27" s="90">
        <f>IF(males!AZ3&gt;0,males!AZ3,"")</f>
        <v>225</v>
      </c>
      <c r="E27" s="99">
        <f>IF(males!AZ4&gt;0,males!AZ4,"")</f>
        <v>22.7</v>
      </c>
      <c r="F27" s="99">
        <f>IF(males!AZ6&gt;0,males!AZ6,"")</f>
        <v>11.7</v>
      </c>
      <c r="G27" s="99">
        <f>IF(males!AZ7&gt;0,males!AZ7,"")</f>
        <v>9</v>
      </c>
      <c r="H27" s="99">
        <f>IF(males!AZ8&gt;0,males!AZ8,"")</f>
        <v>17</v>
      </c>
      <c r="I27" s="99">
        <f>IF(males!AZ9&gt;0,males!AZ9,"")</f>
        <v>5.7</v>
      </c>
      <c r="J27" s="99">
        <f>IF(males!AZ10&gt;0,males!AZ10,"")</f>
        <v>27.3</v>
      </c>
      <c r="K27" s="98">
        <f>IF(males!AZ11&gt;0,males!AZ11,"")</f>
        <v>0.12133333333333333</v>
      </c>
      <c r="L27" s="100">
        <f>IF(males!AZ12&gt;0,males!AZ12,"")</f>
        <v>0.68823529411764706</v>
      </c>
      <c r="M27" s="99">
        <f>IF(males!AZ14&gt;0,males!AZ14,"")</f>
        <v>61.4</v>
      </c>
      <c r="N27" s="99">
        <f>IF(males!AZ15&gt;0,males!AZ15,"")</f>
        <v>5.0999999999999996</v>
      </c>
      <c r="O27" s="99">
        <f>IF(males!AZ17&gt;0,males!AZ17,"")</f>
        <v>11.9</v>
      </c>
      <c r="P27" s="99" t="str">
        <f>IF(males!AZ18&gt;0,males!AZ18,"")</f>
        <v/>
      </c>
      <c r="Q27" s="98" t="str">
        <f>IF(males!AZ19&gt;0,males!AZ19,"")</f>
        <v/>
      </c>
      <c r="R27" s="99">
        <f>IF(males!AZ21&gt;0,males!AZ21,"")</f>
        <v>12.5</v>
      </c>
      <c r="S27" s="99">
        <f>IF(males!AZ22&gt;0,males!AZ22,"")</f>
        <v>2.9</v>
      </c>
      <c r="T27" s="98">
        <f>IF(males!AZ23&gt;0,males!AZ23,"")</f>
        <v>0.23199999999999998</v>
      </c>
      <c r="U27" s="99">
        <f>IF(males!AZ25&gt;0,males!AZ25,"")</f>
        <v>13.2</v>
      </c>
      <c r="V27" s="97">
        <f>IF(males!AZ26&gt;0,males!AZ26,"")</f>
        <v>3</v>
      </c>
      <c r="W27" s="98">
        <f>IF(males!AZ27&gt;0,males!AZ27,"")</f>
        <v>0.22727272727272729</v>
      </c>
      <c r="X27" s="97">
        <f>IF(males!AZ29&gt;0,males!AZ29,"")</f>
        <v>12.4</v>
      </c>
      <c r="Y27" s="97" t="str">
        <f>IF(males!AZ30&gt;0,males!AZ30,"")</f>
        <v/>
      </c>
      <c r="Z27" s="98" t="str">
        <f>IF(males!AZ31&gt;0,males!AZ31,"")</f>
        <v/>
      </c>
    </row>
    <row r="28" spans="1:26" x14ac:dyDescent="0.2">
      <c r="A28" s="63" t="str">
        <f t="shared" si="1"/>
        <v>Hypechiniscus gladiator</v>
      </c>
      <c r="B28" s="70" t="str">
        <f t="shared" si="1"/>
        <v>GB.033</v>
      </c>
      <c r="C28" s="89">
        <f>males!BB1</f>
        <v>27</v>
      </c>
      <c r="D28" s="90">
        <f>IF(males!BB3&gt;0,males!BB3,"")</f>
        <v>182</v>
      </c>
      <c r="E28" s="99">
        <f>IF(males!BB4&gt;0,males!BB4,"")</f>
        <v>21.3</v>
      </c>
      <c r="F28" s="99">
        <f>IF(males!BB6&gt;0,males!BB6,"")</f>
        <v>9.6999999999999993</v>
      </c>
      <c r="G28" s="99">
        <f>IF(males!BB7&gt;0,males!BB7,"")</f>
        <v>6.7</v>
      </c>
      <c r="H28" s="99">
        <f>IF(males!BB8&gt;0,males!BB8,"")</f>
        <v>14.1</v>
      </c>
      <c r="I28" s="99">
        <f>IF(males!BB9&gt;0,males!BB9,"")</f>
        <v>5.2</v>
      </c>
      <c r="J28" s="99">
        <f>IF(males!BB10&gt;0,males!BB10,"")</f>
        <v>19.100000000000001</v>
      </c>
      <c r="K28" s="98">
        <f>IF(males!BB11&gt;0,males!BB11,"")</f>
        <v>0.10494505494505495</v>
      </c>
      <c r="L28" s="100">
        <f>IF(males!BB12&gt;0,males!BB12,"")</f>
        <v>0.68794326241134751</v>
      </c>
      <c r="M28" s="99">
        <f>IF(males!BB14&gt;0,males!BB14,"")</f>
        <v>37.1</v>
      </c>
      <c r="N28" s="99" t="str">
        <f>IF(males!BB15&gt;0,males!BB15,"")</f>
        <v/>
      </c>
      <c r="O28" s="99">
        <f>IF(males!BB17&gt;0,males!BB17,"")</f>
        <v>10.7</v>
      </c>
      <c r="P28" s="99">
        <f>IF(males!BB18&gt;0,males!BB18,"")</f>
        <v>2.2000000000000002</v>
      </c>
      <c r="Q28" s="98">
        <f>IF(males!BB19&gt;0,males!BB19,"")</f>
        <v>0.20560747663551404</v>
      </c>
      <c r="R28" s="99">
        <f>IF(males!BB21&gt;0,males!BB21,"")</f>
        <v>10.199999999999999</v>
      </c>
      <c r="S28" s="99">
        <f>IF(males!BB22&gt;0,males!BB22,"")</f>
        <v>2.2999999999999998</v>
      </c>
      <c r="T28" s="98">
        <f>IF(males!BB23&gt;0,males!BB23,"")</f>
        <v>0.22549019607843138</v>
      </c>
      <c r="U28" s="99">
        <f>IF(males!BB25&gt;0,males!BB25,"")</f>
        <v>10.5</v>
      </c>
      <c r="V28" s="97">
        <f>IF(males!BB26&gt;0,males!BB26,"")</f>
        <v>2.6</v>
      </c>
      <c r="W28" s="98">
        <f>IF(males!BB27&gt;0,males!BB27,"")</f>
        <v>0.24761904761904763</v>
      </c>
      <c r="X28" s="97">
        <f>IF(males!BB29&gt;0,males!BB29,"")</f>
        <v>12</v>
      </c>
      <c r="Y28" s="97" t="str">
        <f>IF(males!BB30&gt;0,males!BB30,"")</f>
        <v/>
      </c>
      <c r="Z28" s="98" t="str">
        <f>IF(males!BB31&gt;0,males!BB31,"")</f>
        <v/>
      </c>
    </row>
    <row r="29" spans="1:26" x14ac:dyDescent="0.2">
      <c r="A29" s="63" t="str">
        <f t="shared" si="1"/>
        <v>Hypechiniscus gladiator</v>
      </c>
      <c r="B29" s="70" t="str">
        <f t="shared" si="1"/>
        <v>GB.033</v>
      </c>
      <c r="C29" s="89">
        <f>males!BD1</f>
        <v>28</v>
      </c>
      <c r="D29" s="90">
        <f>IF(males!BD3&gt;0,males!BD3,"")</f>
        <v>194</v>
      </c>
      <c r="E29" s="99">
        <f>IF(males!BD4&gt;0,males!BD4,"")</f>
        <v>20.7</v>
      </c>
      <c r="F29" s="99">
        <f>IF(males!BD6&gt;0,males!BD6,"")</f>
        <v>11.2</v>
      </c>
      <c r="G29" s="99">
        <f>IF(males!BD7&gt;0,males!BD7,"")</f>
        <v>8.1</v>
      </c>
      <c r="H29" s="99">
        <f>IF(males!BD8&gt;0,males!BD8,"")</f>
        <v>17.3</v>
      </c>
      <c r="I29" s="99">
        <f>IF(males!BD9&gt;0,males!BD9,"")</f>
        <v>6.6</v>
      </c>
      <c r="J29" s="99">
        <f>IF(males!BD10&gt;0,males!BD10,"")</f>
        <v>22.7</v>
      </c>
      <c r="K29" s="98">
        <f>IF(males!BD11&gt;0,males!BD11,"")</f>
        <v>0.11701030927835052</v>
      </c>
      <c r="L29" s="100">
        <f>IF(males!BD12&gt;0,males!BD12,"")</f>
        <v>0.64739884393063574</v>
      </c>
      <c r="M29" s="99">
        <f>IF(males!BD14&gt;0,males!BD14,"")</f>
        <v>52.1</v>
      </c>
      <c r="N29" s="99">
        <f>IF(males!BD15&gt;0,males!BD15,"")</f>
        <v>3.7</v>
      </c>
      <c r="O29" s="99">
        <f>IF(males!BD17&gt;0,males!BD17,"")</f>
        <v>10.9</v>
      </c>
      <c r="P29" s="99">
        <f>IF(males!BD18&gt;0,males!BD18,"")</f>
        <v>2.2999999999999998</v>
      </c>
      <c r="Q29" s="98">
        <f>IF(males!BD19&gt;0,males!BD19,"")</f>
        <v>0.21100917431192659</v>
      </c>
      <c r="R29" s="99">
        <f>IF(males!BD21&gt;0,males!BD21,"")</f>
        <v>11.1</v>
      </c>
      <c r="S29" s="99" t="str">
        <f>IF(males!BD22&gt;0,males!BD22,"")</f>
        <v/>
      </c>
      <c r="T29" s="98" t="str">
        <f>IF(males!BD23&gt;0,males!BD23,"")</f>
        <v/>
      </c>
      <c r="U29" s="99">
        <f>IF(males!BD25&gt;0,males!BD25,"")</f>
        <v>10.8</v>
      </c>
      <c r="V29" s="97">
        <f>IF(males!BD26&gt;0,males!BD26,"")</f>
        <v>2.1</v>
      </c>
      <c r="W29" s="98">
        <f>IF(males!BD27&gt;0,males!BD27,"")</f>
        <v>0.19444444444444445</v>
      </c>
      <c r="X29" s="97">
        <f>IF(males!BD29&gt;0,males!BD29,"")</f>
        <v>12.6</v>
      </c>
      <c r="Y29" s="97">
        <f>IF(males!BD30&gt;0,males!BD30,"")</f>
        <v>2.2000000000000002</v>
      </c>
      <c r="Z29" s="98">
        <f>IF(males!BD31&gt;0,males!BD31,"")</f>
        <v>0.17460317460317462</v>
      </c>
    </row>
    <row r="30" spans="1:26" x14ac:dyDescent="0.2">
      <c r="A30" s="63" t="str">
        <f t="shared" si="1"/>
        <v>Hypechiniscus gladiator</v>
      </c>
      <c r="B30" s="70" t="str">
        <f t="shared" si="1"/>
        <v>GB.033</v>
      </c>
      <c r="C30" s="89">
        <f>males!BF1</f>
        <v>29</v>
      </c>
      <c r="D30" s="90">
        <f>IF(males!BF3&gt;0,males!BF3,"")</f>
        <v>208</v>
      </c>
      <c r="E30" s="99">
        <f>IF(males!BF4&gt;0,males!BF4,"")</f>
        <v>19.399999999999999</v>
      </c>
      <c r="F30" s="99">
        <f>IF(males!BF6&gt;0,males!BF6,"")</f>
        <v>9.6</v>
      </c>
      <c r="G30" s="99">
        <f>IF(males!BF7&gt;0,males!BF7,"")</f>
        <v>7.2</v>
      </c>
      <c r="H30" s="99">
        <f>IF(males!BF8&gt;0,males!BF8,"")</f>
        <v>16.600000000000001</v>
      </c>
      <c r="I30" s="99">
        <f>IF(males!BF9&gt;0,males!BF9,"")</f>
        <v>5.9</v>
      </c>
      <c r="J30" s="99">
        <f>IF(males!BF10&gt;0,males!BF10,"")</f>
        <v>22</v>
      </c>
      <c r="K30" s="98">
        <f>IF(males!BF11&gt;0,males!BF11,"")</f>
        <v>0.10576923076923077</v>
      </c>
      <c r="L30" s="100">
        <f>IF(males!BF12&gt;0,males!BF12,"")</f>
        <v>0.57831325301204817</v>
      </c>
      <c r="M30" s="99">
        <f>IF(males!BF14&gt;0,males!BF14,"")</f>
        <v>58.7</v>
      </c>
      <c r="N30" s="99">
        <f>IF(males!BF15&gt;0,males!BF15,"")</f>
        <v>3.7</v>
      </c>
      <c r="O30" s="99">
        <f>IF(males!BF17&gt;0,males!BF17,"")</f>
        <v>9.4</v>
      </c>
      <c r="P30" s="99">
        <f>IF(males!BF18&gt;0,males!BF18,"")</f>
        <v>2.2999999999999998</v>
      </c>
      <c r="Q30" s="98">
        <f>IF(males!BF19&gt;0,males!BF19,"")</f>
        <v>0.24468085106382975</v>
      </c>
      <c r="R30" s="99">
        <f>IF(males!BF21&gt;0,males!BF21,"")</f>
        <v>9.9</v>
      </c>
      <c r="S30" s="99">
        <f>IF(males!BF22&gt;0,males!BF22,"")</f>
        <v>1.9</v>
      </c>
      <c r="T30" s="98">
        <f>IF(males!BF23&gt;0,males!BF23,"")</f>
        <v>0.19191919191919191</v>
      </c>
      <c r="U30" s="99">
        <f>IF(males!BF25&gt;0,males!BF25,"")</f>
        <v>9.6</v>
      </c>
      <c r="V30" s="97">
        <f>IF(males!BF26&gt;0,males!BF26,"")</f>
        <v>2</v>
      </c>
      <c r="W30" s="98">
        <f>IF(males!BF27&gt;0,males!BF27,"")</f>
        <v>0.20833333333333334</v>
      </c>
      <c r="X30" s="97">
        <f>IF(males!BF29&gt;0,males!BF29,"")</f>
        <v>10.4</v>
      </c>
      <c r="Y30" s="97" t="str">
        <f>IF(males!BF30&gt;0,males!BF30,"")</f>
        <v/>
      </c>
      <c r="Z30" s="98" t="str">
        <f>IF(males!BF31&gt;0,males!BF31,"")</f>
        <v/>
      </c>
    </row>
    <row r="31" spans="1:26" x14ac:dyDescent="0.2">
      <c r="A31" s="63" t="str">
        <f t="shared" si="1"/>
        <v>Hypechiniscus gladiator</v>
      </c>
      <c r="B31" s="70" t="str">
        <f t="shared" si="1"/>
        <v>GB.033</v>
      </c>
      <c r="C31" s="89">
        <f>males!BH1</f>
        <v>30</v>
      </c>
      <c r="D31" s="90">
        <f>IF(males!BH3&gt;0,males!BH3,"")</f>
        <v>199</v>
      </c>
      <c r="E31" s="99">
        <f>IF(males!BH4&gt;0,males!BH4,"")</f>
        <v>19.8</v>
      </c>
      <c r="F31" s="99">
        <f>IF(males!BH6&gt;0,males!BH6,"")</f>
        <v>9.4</v>
      </c>
      <c r="G31" s="99">
        <f>IF(males!BH7&gt;0,males!BH7,"")</f>
        <v>8.3000000000000007</v>
      </c>
      <c r="H31" s="99">
        <f>IF(males!BH8&gt;0,males!BH8,"")</f>
        <v>13</v>
      </c>
      <c r="I31" s="99">
        <f>IF(males!BH9&gt;0,males!BH9,"")</f>
        <v>5.8</v>
      </c>
      <c r="J31" s="99">
        <f>IF(males!BH10&gt;0,males!BH10,"")</f>
        <v>19.7</v>
      </c>
      <c r="K31" s="98">
        <f>IF(males!BH11&gt;0,males!BH11,"")</f>
        <v>9.8994974874371852E-2</v>
      </c>
      <c r="L31" s="100">
        <f>IF(males!BH12&gt;0,males!BH12,"")</f>
        <v>0.72307692307692306</v>
      </c>
      <c r="M31" s="99">
        <f>IF(males!BH14&gt;0,males!BH14,"")</f>
        <v>32.299999999999997</v>
      </c>
      <c r="N31" s="99">
        <f>IF(males!BH15&gt;0,males!BH15,"")</f>
        <v>3.9</v>
      </c>
      <c r="O31" s="99">
        <f>IF(males!BH17&gt;0,males!BH17,"")</f>
        <v>10.9</v>
      </c>
      <c r="P31" s="99" t="str">
        <f>IF(males!BH18&gt;0,males!BH18,"")</f>
        <v/>
      </c>
      <c r="Q31" s="98" t="str">
        <f>IF(males!BH19&gt;0,males!BH19,"")</f>
        <v/>
      </c>
      <c r="R31" s="99">
        <f>IF(males!BH21&gt;0,males!BH21,"")</f>
        <v>10.4</v>
      </c>
      <c r="S31" s="99">
        <f>IF(males!BH22&gt;0,males!BH22,"")</f>
        <v>2.5</v>
      </c>
      <c r="T31" s="98">
        <f>IF(males!BH23&gt;0,males!BH23,"")</f>
        <v>0.24038461538461536</v>
      </c>
      <c r="U31" s="99">
        <f>IF(males!BH25&gt;0,males!BH25,"")</f>
        <v>9.6999999999999993</v>
      </c>
      <c r="V31" s="97">
        <f>IF(males!BH26&gt;0,males!BH26,"")</f>
        <v>2</v>
      </c>
      <c r="W31" s="98">
        <f>IF(males!BH27&gt;0,males!BH27,"")</f>
        <v>0.2061855670103093</v>
      </c>
      <c r="X31" s="97">
        <f>IF(males!BH29&gt;0,males!BH29,"")</f>
        <v>10.9</v>
      </c>
      <c r="Y31" s="97">
        <f>IF(males!BH30&gt;0,males!BH30,"")</f>
        <v>2.2999999999999998</v>
      </c>
      <c r="Z31" s="98">
        <f>IF(males!BH31&gt;0,males!BH31,"")</f>
        <v>0.21100917431192659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</sheetPr>
  <dimension ref="A1:S3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1.42578125" style="65" bestFit="1" customWidth="1"/>
    <col min="2" max="2" width="16.85546875" style="71" customWidth="1"/>
    <col min="3" max="3" width="9.140625" style="66"/>
    <col min="4" max="4" width="9.140625" style="64" customWidth="1"/>
    <col min="5" max="11" width="9.140625" style="64"/>
    <col min="12" max="19" width="6.7109375" style="64" customWidth="1"/>
    <col min="20" max="16384" width="9.140625" style="64"/>
  </cols>
  <sheetData>
    <row r="1" spans="1:19" ht="38.25" x14ac:dyDescent="0.2">
      <c r="A1" s="63" t="s">
        <v>37</v>
      </c>
      <c r="B1" s="72" t="s">
        <v>38</v>
      </c>
      <c r="C1" s="67" t="s">
        <v>29</v>
      </c>
      <c r="D1" s="73" t="s">
        <v>4</v>
      </c>
      <c r="E1" s="73" t="s">
        <v>30</v>
      </c>
      <c r="F1" s="73" t="s">
        <v>31</v>
      </c>
      <c r="G1" s="73" t="s">
        <v>32</v>
      </c>
      <c r="H1" s="73" t="s">
        <v>33</v>
      </c>
      <c r="I1" s="73" t="s">
        <v>34</v>
      </c>
      <c r="J1" s="73" t="s">
        <v>52</v>
      </c>
      <c r="K1" s="73" t="s">
        <v>5</v>
      </c>
      <c r="L1" s="73" t="s">
        <v>39</v>
      </c>
      <c r="M1" s="73" t="s">
        <v>40</v>
      </c>
      <c r="N1" s="73" t="s">
        <v>42</v>
      </c>
      <c r="O1" s="73" t="s">
        <v>43</v>
      </c>
      <c r="P1" s="73" t="s">
        <v>45</v>
      </c>
      <c r="Q1" s="73" t="s">
        <v>46</v>
      </c>
      <c r="R1" s="73" t="s">
        <v>48</v>
      </c>
      <c r="S1" s="73" t="s">
        <v>49</v>
      </c>
    </row>
    <row r="2" spans="1:19" x14ac:dyDescent="0.2">
      <c r="A2" s="103" t="str">
        <f>'males_stats (μm)'!A$2</f>
        <v>Hypechiniscus gladiator</v>
      </c>
      <c r="B2" s="105" t="str">
        <f>'males_stats (μm)'!B$2</f>
        <v>GB.033</v>
      </c>
      <c r="C2" s="89" t="str">
        <f>males!B1</f>
        <v>1(ALL)</v>
      </c>
      <c r="D2" s="91">
        <f>IF(males!C3&gt;0,males!C3,"")</f>
        <v>1057.4162679425838</v>
      </c>
      <c r="E2" s="101">
        <f>IF(males!C6&gt;0,males!C6,"")</f>
        <v>45.933014354066984</v>
      </c>
      <c r="F2" s="101">
        <f>IF(males!C7&gt;0,males!C7,"")</f>
        <v>43.540669856459331</v>
      </c>
      <c r="G2" s="101">
        <f>IF(males!C8&gt;0,males!C8,"")</f>
        <v>71.770334928229673</v>
      </c>
      <c r="H2" s="101">
        <f>IF(males!C9&gt;0,males!C9,"")</f>
        <v>34.449760765550238</v>
      </c>
      <c r="I2" s="101">
        <f>IF(males!C10&gt;0,males!C10,"")</f>
        <v>96.17224880382777</v>
      </c>
      <c r="J2" s="101">
        <f>IF(males!C14&gt;0,males!C14,"")</f>
        <v>283.25358851674645</v>
      </c>
      <c r="K2" s="101">
        <f>IF(males!C15&gt;0,males!C15,"")</f>
        <v>19.617224880382775</v>
      </c>
      <c r="L2" s="101">
        <f>IF(males!C17&gt;0,males!C17,"")</f>
        <v>53.110047846889955</v>
      </c>
      <c r="M2" s="101">
        <f>IF(males!C18&gt;0,males!C18,"")</f>
        <v>14.354066985645932</v>
      </c>
      <c r="N2" s="101">
        <f>IF(males!C21&gt;0,males!C21,"")</f>
        <v>56.937799043062206</v>
      </c>
      <c r="O2" s="101">
        <f>IF(males!C22&gt;0,males!C22,"")</f>
        <v>12.918660287081341</v>
      </c>
      <c r="P2" s="101">
        <f>IF(males!C25&gt;0,males!C25,"")</f>
        <v>55.023923444976077</v>
      </c>
      <c r="Q2" s="102">
        <f>IF(males!C26&gt;0,males!C26,"")</f>
        <v>11.961722488038278</v>
      </c>
      <c r="R2" s="102">
        <f>IF(males!C29&gt;0,males!C29,"")</f>
        <v>60.765550239234457</v>
      </c>
      <c r="S2" s="102">
        <f>IF(males!C30&gt;0,males!C30,"")</f>
        <v>11.961722488038278</v>
      </c>
    </row>
    <row r="3" spans="1:19" x14ac:dyDescent="0.2">
      <c r="A3" s="103" t="str">
        <f>'males_stats (μm)'!A$2</f>
        <v>Hypechiniscus gladiator</v>
      </c>
      <c r="B3" s="105" t="str">
        <f>'males_stats (μm)'!B$2</f>
        <v>GB.033</v>
      </c>
      <c r="C3" s="89">
        <f>males!D1</f>
        <v>2</v>
      </c>
      <c r="D3" s="91">
        <f>IF(males!E3&gt;0,males!E3,"")</f>
        <v>926.72413793103453</v>
      </c>
      <c r="E3" s="102" t="str">
        <f>IF(males!E6&gt;0,males!E6,"")</f>
        <v/>
      </c>
      <c r="F3" s="102">
        <f>IF(males!E7&gt;0,males!E7,"")</f>
        <v>31.46551724137931</v>
      </c>
      <c r="G3" s="102">
        <f>IF(males!E8&gt;0,males!E8,"")</f>
        <v>55.603448275862078</v>
      </c>
      <c r="H3" s="102">
        <f>IF(males!E9&gt;0,males!E9,"")</f>
        <v>23.27586206896552</v>
      </c>
      <c r="I3" s="102">
        <f>IF(males!E10&gt;0,males!E10,"")</f>
        <v>69.827586206896555</v>
      </c>
      <c r="J3" s="102">
        <f>IF(males!E14&gt;0,males!E14,"")</f>
        <v>216.37931034482762</v>
      </c>
      <c r="K3" s="102">
        <f>IF(males!E15&gt;0,males!E15,"")</f>
        <v>17.241379310344829</v>
      </c>
      <c r="L3" s="102">
        <f>IF(males!E17&gt;0,males!E17,"")</f>
        <v>50</v>
      </c>
      <c r="M3" s="102">
        <f>IF(males!E18&gt;0,males!E18,"")</f>
        <v>10.344827586206897</v>
      </c>
      <c r="N3" s="102">
        <f>IF(males!E21&gt;0,males!E21,"")</f>
        <v>48.706896551724142</v>
      </c>
      <c r="O3" s="102">
        <f>IF(males!E22&gt;0,males!E22,"")</f>
        <v>12.068965517241379</v>
      </c>
      <c r="P3" s="102" t="str">
        <f>IF(males!E25&gt;0,males!E25,"")</f>
        <v/>
      </c>
      <c r="Q3" s="102" t="str">
        <f>IF(males!E26&gt;0,males!E26,"")</f>
        <v/>
      </c>
      <c r="R3" s="102">
        <f>IF(males!E29&gt;0,males!E29,"")</f>
        <v>55.172413793103445</v>
      </c>
      <c r="S3" s="102" t="str">
        <f>IF(males!E30&gt;0,males!E30,"")</f>
        <v/>
      </c>
    </row>
    <row r="4" spans="1:19" x14ac:dyDescent="0.2">
      <c r="A4" s="103" t="str">
        <f>'males_stats (μm)'!A$2</f>
        <v>Hypechiniscus gladiator</v>
      </c>
      <c r="B4" s="105" t="str">
        <f>'males_stats (μm)'!B$2</f>
        <v>GB.033</v>
      </c>
      <c r="C4" s="89">
        <f>males!F1</f>
        <v>3</v>
      </c>
      <c r="D4" s="91">
        <f>IF(males!G3&gt;0,males!G3,"")</f>
        <v>983.5390946502057</v>
      </c>
      <c r="E4" s="102">
        <f>IF(males!G6&gt;0,males!G6,"")</f>
        <v>39.506172839506171</v>
      </c>
      <c r="F4" s="102">
        <f>IF(males!G7&gt;0,males!G7,"")</f>
        <v>34.567901234567898</v>
      </c>
      <c r="G4" s="102">
        <f>IF(males!G8&gt;0,males!G8,"")</f>
        <v>54.320987654320987</v>
      </c>
      <c r="H4" s="102">
        <f>IF(males!G9&gt;0,males!G9,"")</f>
        <v>31.275720164609051</v>
      </c>
      <c r="I4" s="102">
        <f>IF(males!G10&gt;0,males!G10,"")</f>
        <v>83.950617283950606</v>
      </c>
      <c r="J4" s="102">
        <f>IF(males!G14&gt;0,males!G14,"")</f>
        <v>239.917695473251</v>
      </c>
      <c r="K4" s="102" t="str">
        <f>IF(males!G15&gt;0,males!G15,"")</f>
        <v/>
      </c>
      <c r="L4" s="102">
        <f>IF(males!G17&gt;0,males!G17,"")</f>
        <v>49.794238683127567</v>
      </c>
      <c r="M4" s="102" t="str">
        <f>IF(males!G18&gt;0,males!G18,"")</f>
        <v/>
      </c>
      <c r="N4" s="102" t="str">
        <f>IF(males!G21&gt;0,males!G21,"")</f>
        <v/>
      </c>
      <c r="O4" s="102" t="str">
        <f>IF(males!G22&gt;0,males!G22,"")</f>
        <v/>
      </c>
      <c r="P4" s="102">
        <f>IF(males!G25&gt;0,males!G25,"")</f>
        <v>47.736625514403293</v>
      </c>
      <c r="Q4" s="102" t="str">
        <f>IF(males!G26&gt;0,males!G26,"")</f>
        <v/>
      </c>
      <c r="R4" s="102">
        <f>IF(males!G29&gt;0,males!G29,"")</f>
        <v>53.086419753086425</v>
      </c>
      <c r="S4" s="102" t="str">
        <f>IF(males!G30&gt;0,males!G30,"")</f>
        <v/>
      </c>
    </row>
    <row r="5" spans="1:19" x14ac:dyDescent="0.2">
      <c r="A5" s="103" t="str">
        <f>'males_stats (μm)'!A$2</f>
        <v>Hypechiniscus gladiator</v>
      </c>
      <c r="B5" s="105" t="str">
        <f>'males_stats (μm)'!B$2</f>
        <v>GB.033</v>
      </c>
      <c r="C5" s="89">
        <f>males!H1</f>
        <v>4</v>
      </c>
      <c r="D5" s="91">
        <f>IF(males!I3&gt;0,males!I3,"")</f>
        <v>917.69547325102872</v>
      </c>
      <c r="E5" s="102">
        <f>IF(males!I6&gt;0,males!I6,"")</f>
        <v>59.670781893004111</v>
      </c>
      <c r="F5" s="102">
        <f>IF(males!I7&gt;0,males!I7,"")</f>
        <v>36.213991769547327</v>
      </c>
      <c r="G5" s="102">
        <f>IF(males!I8&gt;0,males!I8,"")</f>
        <v>91.358024691358025</v>
      </c>
      <c r="H5" s="102">
        <f>IF(males!I9&gt;0,males!I9,"")</f>
        <v>27.983539094650205</v>
      </c>
      <c r="I5" s="102">
        <f>IF(males!I10&gt;0,males!I10,"")</f>
        <v>84.773662551440339</v>
      </c>
      <c r="J5" s="102">
        <f>IF(males!I14&gt;0,males!I14,"")</f>
        <v>162.96296296296296</v>
      </c>
      <c r="K5" s="102">
        <f>IF(males!I15&gt;0,males!I15,"")</f>
        <v>17.283950617283949</v>
      </c>
      <c r="L5" s="102">
        <f>IF(males!I17&gt;0,males!I17,"")</f>
        <v>46.090534979423865</v>
      </c>
      <c r="M5" s="102">
        <f>IF(males!I18&gt;0,males!I18,"")</f>
        <v>12.757201646090536</v>
      </c>
      <c r="N5" s="102">
        <f>IF(males!I21&gt;0,males!I21,"")</f>
        <v>49.382716049382715</v>
      </c>
      <c r="O5" s="102">
        <f>IF(males!I22&gt;0,males!I22,"")</f>
        <v>11.934156378600823</v>
      </c>
      <c r="P5" s="102">
        <f>IF(males!I25&gt;0,males!I25,"")</f>
        <v>52.2633744855967</v>
      </c>
      <c r="Q5" s="102">
        <f>IF(males!I26&gt;0,males!I26,"")</f>
        <v>13.168724279835391</v>
      </c>
      <c r="R5" s="102">
        <f>IF(males!I29&gt;0,males!I29,"")</f>
        <v>56.79012345679012</v>
      </c>
      <c r="S5" s="102" t="str">
        <f>IF(males!I30&gt;0,males!I30,"")</f>
        <v/>
      </c>
    </row>
    <row r="6" spans="1:19" x14ac:dyDescent="0.2">
      <c r="A6" s="103" t="str">
        <f>'males_stats (μm)'!A$2</f>
        <v>Hypechiniscus gladiator</v>
      </c>
      <c r="B6" s="105" t="str">
        <f>'males_stats (μm)'!B$2</f>
        <v>GB.033</v>
      </c>
      <c r="C6" s="89">
        <f>males!J1</f>
        <v>5</v>
      </c>
      <c r="D6" s="91">
        <f>IF(males!K3&gt;0,males!K3,"")</f>
        <v>944.16243654822335</v>
      </c>
      <c r="E6" s="102">
        <f>IF(males!K6&gt;0,males!K6,"")</f>
        <v>41.116751269035532</v>
      </c>
      <c r="F6" s="102">
        <f>IF(males!K7&gt;0,males!K7,"")</f>
        <v>33.502538071065992</v>
      </c>
      <c r="G6" s="102">
        <f>IF(males!K8&gt;0,males!K8,"")</f>
        <v>72.081218274111663</v>
      </c>
      <c r="H6" s="102">
        <f>IF(males!K9&gt;0,males!K9,"")</f>
        <v>24.873096446700512</v>
      </c>
      <c r="I6" s="102">
        <f>IF(males!K10&gt;0,males!K10,"")</f>
        <v>89.847715736040612</v>
      </c>
      <c r="J6" s="102">
        <f>IF(males!K14&gt;0,males!K14,"")</f>
        <v>153.80710659898477</v>
      </c>
      <c r="K6" s="102">
        <f>IF(males!K15&gt;0,males!K15,"")</f>
        <v>18.274111675126907</v>
      </c>
      <c r="L6" s="102" t="str">
        <f>IF(males!K17&gt;0,males!K17,"")</f>
        <v/>
      </c>
      <c r="M6" s="102" t="str">
        <f>IF(males!K18&gt;0,males!K18,"")</f>
        <v/>
      </c>
      <c r="N6" s="102">
        <f>IF(males!K21&gt;0,males!K21,"")</f>
        <v>51.776649746192895</v>
      </c>
      <c r="O6" s="102">
        <f>IF(males!K22&gt;0,males!K22,"")</f>
        <v>13.705583756345179</v>
      </c>
      <c r="P6" s="102">
        <f>IF(males!K25&gt;0,males!K25,"")</f>
        <v>52.284263959390863</v>
      </c>
      <c r="Q6" s="102" t="str">
        <f>IF(males!K26&gt;0,males!K26,"")</f>
        <v/>
      </c>
      <c r="R6" s="102">
        <f>IF(males!K29&gt;0,males!K29,"")</f>
        <v>58.375634517766493</v>
      </c>
      <c r="S6" s="102" t="str">
        <f>IF(males!K30&gt;0,males!K30,"")</f>
        <v/>
      </c>
    </row>
    <row r="7" spans="1:19" x14ac:dyDescent="0.2">
      <c r="A7" s="103" t="str">
        <f>'males_stats (μm)'!A$2</f>
        <v>Hypechiniscus gladiator</v>
      </c>
      <c r="B7" s="105" t="str">
        <f>'males_stats (μm)'!B$2</f>
        <v>GB.033</v>
      </c>
      <c r="C7" s="89">
        <f>males!L1</f>
        <v>6</v>
      </c>
      <c r="D7" s="91">
        <f>IF(males!M3&gt;0,males!M3,"")</f>
        <v>899.58158995815904</v>
      </c>
      <c r="E7" s="102">
        <f>IF(males!M6&gt;0,males!M6,"")</f>
        <v>45.60669456066946</v>
      </c>
      <c r="F7" s="102">
        <f>IF(males!M7&gt;0,males!M7,"")</f>
        <v>30.543933054393307</v>
      </c>
      <c r="G7" s="102">
        <f>IF(males!M8&gt;0,males!M8,"")</f>
        <v>74.895397489539747</v>
      </c>
      <c r="H7" s="102">
        <f>IF(males!M9&gt;0,males!M9,"")</f>
        <v>26.359832635983267</v>
      </c>
      <c r="I7" s="102">
        <f>IF(males!M10&gt;0,males!M10,"")</f>
        <v>103.76569037656904</v>
      </c>
      <c r="J7" s="102">
        <f>IF(males!M14&gt;0,males!M14,"")</f>
        <v>246.44351464435147</v>
      </c>
      <c r="K7" s="102">
        <f>IF(males!M15&gt;0,males!M15,"")</f>
        <v>18.82845188284519</v>
      </c>
      <c r="L7" s="102">
        <f>IF(males!M17&gt;0,males!M17,"")</f>
        <v>51.046025104602514</v>
      </c>
      <c r="M7" s="102">
        <f>IF(males!M18&gt;0,males!M18,"")</f>
        <v>9.2050209205020934</v>
      </c>
      <c r="N7" s="102">
        <f>IF(males!M21&gt;0,males!M21,"")</f>
        <v>54.811715481171554</v>
      </c>
      <c r="O7" s="102">
        <f>IF(males!M22&gt;0,males!M22,"")</f>
        <v>9.2050209205020934</v>
      </c>
      <c r="P7" s="102">
        <f>IF(males!M25&gt;0,males!M25,"")</f>
        <v>51.46443514644352</v>
      </c>
      <c r="Q7" s="102">
        <f>IF(males!M26&gt;0,males!M26,"")</f>
        <v>10.0418410041841</v>
      </c>
      <c r="R7" s="102">
        <f>IF(males!M29&gt;0,males!M29,"")</f>
        <v>53.55648535564854</v>
      </c>
      <c r="S7" s="102" t="str">
        <f>IF(males!M30&gt;0,males!M30,"")</f>
        <v/>
      </c>
    </row>
    <row r="8" spans="1:19" x14ac:dyDescent="0.2">
      <c r="A8" s="103" t="str">
        <f>'males_stats (μm)'!A$2</f>
        <v>Hypechiniscus gladiator</v>
      </c>
      <c r="B8" s="105" t="str">
        <f>'males_stats (μm)'!B$2</f>
        <v>GB.033</v>
      </c>
      <c r="C8" s="89">
        <f>males!N1</f>
        <v>7</v>
      </c>
      <c r="D8" s="91">
        <f>IF(males!O3&gt;0,males!O3,"")</f>
        <v>857.14285714285711</v>
      </c>
      <c r="E8" s="102" t="str">
        <f>IF(males!O6&gt;0,males!O6,"")</f>
        <v/>
      </c>
      <c r="F8" s="102">
        <f>IF(males!O7&gt;0,males!O7,"")</f>
        <v>37.500000000000007</v>
      </c>
      <c r="G8" s="102">
        <f>IF(males!O8&gt;0,males!O8,"")</f>
        <v>74.553571428571431</v>
      </c>
      <c r="H8" s="102">
        <f>IF(males!O9&gt;0,males!O9,"")</f>
        <v>29.910714285714292</v>
      </c>
      <c r="I8" s="102">
        <f>IF(males!O10&gt;0,males!O10,"")</f>
        <v>103.57142857142858</v>
      </c>
      <c r="J8" s="102">
        <f>IF(males!O14&gt;0,males!O14,"")</f>
        <v>252.67857142857144</v>
      </c>
      <c r="K8" s="102">
        <f>IF(males!O15&gt;0,males!O15,"")</f>
        <v>18.750000000000004</v>
      </c>
      <c r="L8" s="102">
        <f>IF(males!O17&gt;0,males!O17,"")</f>
        <v>52.678571428571431</v>
      </c>
      <c r="M8" s="102">
        <f>IF(males!O18&gt;0,males!O18,"")</f>
        <v>11.607142857142859</v>
      </c>
      <c r="N8" s="102">
        <f>IF(males!O21&gt;0,males!O21,"")</f>
        <v>54.017857142857139</v>
      </c>
      <c r="O8" s="102">
        <f>IF(males!O22&gt;0,males!O22,"")</f>
        <v>13.392857142857142</v>
      </c>
      <c r="P8" s="102">
        <f>IF(males!O25&gt;0,males!O25,"")</f>
        <v>53.125</v>
      </c>
      <c r="Q8" s="102">
        <f>IF(males!O26&gt;0,males!O26,"")</f>
        <v>12.053571428571431</v>
      </c>
      <c r="R8" s="102">
        <f>IF(males!O29&gt;0,males!O29,"")</f>
        <v>58.482142857142861</v>
      </c>
      <c r="S8" s="102">
        <f>IF(males!O30&gt;0,males!O30,"")</f>
        <v>14.285714285714288</v>
      </c>
    </row>
    <row r="9" spans="1:19" x14ac:dyDescent="0.2">
      <c r="A9" s="103" t="str">
        <f>'males_stats (μm)'!A$2</f>
        <v>Hypechiniscus gladiator</v>
      </c>
      <c r="B9" s="105" t="str">
        <f>'males_stats (μm)'!B$2</f>
        <v>GB.033</v>
      </c>
      <c r="C9" s="89">
        <f>males!P1</f>
        <v>8</v>
      </c>
      <c r="D9" s="91">
        <f>IF(males!Q3&gt;0,males!Q3,"")</f>
        <v>940.90909090909088</v>
      </c>
      <c r="E9" s="102">
        <f>IF(males!Q6&gt;0,males!Q6,"")</f>
        <v>54.999999999999993</v>
      </c>
      <c r="F9" s="102">
        <f>IF(males!Q7&gt;0,males!Q7,"")</f>
        <v>36.818181818181813</v>
      </c>
      <c r="G9" s="102">
        <f>IF(males!Q8&gt;0,males!Q8,"")</f>
        <v>71.818181818181827</v>
      </c>
      <c r="H9" s="102">
        <f>IF(males!Q9&gt;0,males!Q9,"")</f>
        <v>24.545454545454547</v>
      </c>
      <c r="I9" s="102">
        <f>IF(males!Q10&gt;0,males!Q10,"")</f>
        <v>84.090909090909093</v>
      </c>
      <c r="J9" s="102">
        <f>IF(males!Q14&gt;0,males!Q14,"")</f>
        <v>283.18181818181813</v>
      </c>
      <c r="K9" s="102" t="str">
        <f>IF(males!Q15&gt;0,males!Q15,"")</f>
        <v/>
      </c>
      <c r="L9" s="102">
        <f>IF(males!Q17&gt;0,males!Q17,"")</f>
        <v>52.272727272727273</v>
      </c>
      <c r="M9" s="102">
        <f>IF(males!Q18&gt;0,males!Q18,"")</f>
        <v>12.272727272727273</v>
      </c>
      <c r="N9" s="102">
        <f>IF(males!Q21&gt;0,males!Q21,"")</f>
        <v>51.363636363636367</v>
      </c>
      <c r="O9" s="102">
        <f>IF(males!Q22&gt;0,males!Q22,"")</f>
        <v>12.727272727272727</v>
      </c>
      <c r="P9" s="102">
        <f>IF(males!Q25&gt;0,males!Q25,"")</f>
        <v>53.63636363636364</v>
      </c>
      <c r="Q9" s="102">
        <f>IF(males!Q26&gt;0,males!Q26,"")</f>
        <v>11.363636363636363</v>
      </c>
      <c r="R9" s="102">
        <f>IF(males!Q29&gt;0,males!Q29,"")</f>
        <v>58.63636363636364</v>
      </c>
      <c r="S9" s="102" t="str">
        <f>IF(males!Q30&gt;0,males!Q30,"")</f>
        <v/>
      </c>
    </row>
    <row r="10" spans="1:19" x14ac:dyDescent="0.2">
      <c r="A10" s="103" t="str">
        <f>'males_stats (μm)'!A$2</f>
        <v>Hypechiniscus gladiator</v>
      </c>
      <c r="B10" s="105" t="str">
        <f>'males_stats (μm)'!B$2</f>
        <v>GB.033</v>
      </c>
      <c r="C10" s="89">
        <f>males!R1</f>
        <v>9</v>
      </c>
      <c r="D10" s="91">
        <f>IF(males!S3&gt;0,males!S3,"")</f>
        <v>773.19587628865986</v>
      </c>
      <c r="E10" s="102" t="str">
        <f>IF(males!S6&gt;0,males!S6,"")</f>
        <v/>
      </c>
      <c r="F10" s="102">
        <f>IF(males!S7&gt;0,males!S7,"")</f>
        <v>27.83505154639176</v>
      </c>
      <c r="G10" s="102" t="str">
        <f>IF(males!S8&gt;0,males!S8,"")</f>
        <v/>
      </c>
      <c r="H10" s="102">
        <f>IF(males!S9&gt;0,males!S9,"")</f>
        <v>24.742268041237114</v>
      </c>
      <c r="I10" s="102">
        <f>IF(males!S10&gt;0,males!S10,"")</f>
        <v>74.226804123711347</v>
      </c>
      <c r="J10" s="102">
        <f>IF(males!S14&gt;0,males!S14,"")</f>
        <v>250.51546391752581</v>
      </c>
      <c r="K10" s="102" t="str">
        <f>IF(males!S15&gt;0,males!S15,"")</f>
        <v/>
      </c>
      <c r="L10" s="102" t="str">
        <f>IF(males!S17&gt;0,males!S17,"")</f>
        <v/>
      </c>
      <c r="M10" s="102" t="str">
        <f>IF(males!S18&gt;0,males!S18,"")</f>
        <v/>
      </c>
      <c r="N10" s="102" t="str">
        <f>IF(males!S21&gt;0,males!S21,"")</f>
        <v/>
      </c>
      <c r="O10" s="102" t="str">
        <f>IF(males!S22&gt;0,males!S22,"")</f>
        <v/>
      </c>
      <c r="P10" s="102" t="str">
        <f>IF(males!S25&gt;0,males!S25,"")</f>
        <v/>
      </c>
      <c r="Q10" s="102" t="str">
        <f>IF(males!S26&gt;0,males!S26,"")</f>
        <v/>
      </c>
      <c r="R10" s="102">
        <f>IF(males!S29&gt;0,males!S29,"")</f>
        <v>51.546391752577328</v>
      </c>
      <c r="S10" s="102" t="str">
        <f>IF(males!S30&gt;0,males!S30,"")</f>
        <v/>
      </c>
    </row>
    <row r="11" spans="1:19" x14ac:dyDescent="0.2">
      <c r="A11" s="103" t="str">
        <f>'males_stats (μm)'!A$2</f>
        <v>Hypechiniscus gladiator</v>
      </c>
      <c r="B11" s="105" t="str">
        <f>'males_stats (μm)'!B$2</f>
        <v>GB.033</v>
      </c>
      <c r="C11" s="89">
        <f>males!T1</f>
        <v>10</v>
      </c>
      <c r="D11" s="91">
        <f>IF(males!U3&gt;0,males!U3,"")</f>
        <v>799.14529914529919</v>
      </c>
      <c r="E11" s="102" t="str">
        <f>IF(males!U6&gt;0,males!U6,"")</f>
        <v/>
      </c>
      <c r="F11" s="102">
        <f>IF(males!U7&gt;0,males!U7,"")</f>
        <v>35.470085470085479</v>
      </c>
      <c r="G11" s="102">
        <f>IF(males!U8&gt;0,males!U8,"")</f>
        <v>50</v>
      </c>
      <c r="H11" s="102">
        <f>IF(males!U9&gt;0,males!U9,"")</f>
        <v>24.786324786324787</v>
      </c>
      <c r="I11" s="102">
        <f>IF(males!U10&gt;0,males!U10,"")</f>
        <v>51.282051282051292</v>
      </c>
      <c r="J11" s="102">
        <f>IF(males!U14&gt;0,males!U14,"")</f>
        <v>252.5641025641026</v>
      </c>
      <c r="K11" s="102">
        <f>IF(males!U15&gt;0,males!U15,"")</f>
        <v>21.794871794871796</v>
      </c>
      <c r="L11" s="102">
        <f>IF(males!U17&gt;0,males!U17,"")</f>
        <v>57.264957264957275</v>
      </c>
      <c r="M11" s="102">
        <f>IF(males!U18&gt;0,males!U18,"")</f>
        <v>14.529914529914532</v>
      </c>
      <c r="N11" s="102" t="str">
        <f>IF(males!U21&gt;0,males!U21,"")</f>
        <v/>
      </c>
      <c r="O11" s="102" t="str">
        <f>IF(males!U22&gt;0,males!U22,"")</f>
        <v/>
      </c>
      <c r="P11" s="102">
        <f>IF(males!U25&gt;0,males!U25,"")</f>
        <v>51.282051282051292</v>
      </c>
      <c r="Q11" s="102">
        <f>IF(males!U26&gt;0,males!U26,"")</f>
        <v>11.111111111111112</v>
      </c>
      <c r="R11" s="102">
        <f>IF(males!U29&gt;0,males!U29,"")</f>
        <v>51.709401709401718</v>
      </c>
      <c r="S11" s="102">
        <f>IF(males!U30&gt;0,males!U30,"")</f>
        <v>12.820512820512823</v>
      </c>
    </row>
    <row r="12" spans="1:19" x14ac:dyDescent="0.2">
      <c r="A12" s="103" t="str">
        <f>'males_stats (μm)'!A$2</f>
        <v>Hypechiniscus gladiator</v>
      </c>
      <c r="B12" s="105" t="str">
        <f>'males_stats (μm)'!B$2</f>
        <v>GB.033</v>
      </c>
      <c r="C12" s="89">
        <f>males!V1</f>
        <v>11</v>
      </c>
      <c r="D12" s="91">
        <f>IF(males!W3&gt;0,males!W3,"")</f>
        <v>902.43902439024384</v>
      </c>
      <c r="E12" s="102">
        <f>IF(males!W6&gt;0,males!W6,"")</f>
        <v>40.243902439024389</v>
      </c>
      <c r="F12" s="102">
        <f>IF(males!W7&gt;0,males!W7,"")</f>
        <v>35.772357723577237</v>
      </c>
      <c r="G12" s="102">
        <f>IF(males!W8&gt;0,males!W8,"")</f>
        <v>71.138211382113809</v>
      </c>
      <c r="H12" s="102">
        <f>IF(males!W9&gt;0,males!W9,"")</f>
        <v>34.552845528455286</v>
      </c>
      <c r="I12" s="102" t="str">
        <f>IF(males!W10&gt;0,males!W10,"")</f>
        <v/>
      </c>
      <c r="J12" s="102" t="str">
        <f>IF(males!W14&gt;0,males!W14,"")</f>
        <v/>
      </c>
      <c r="K12" s="102" t="str">
        <f>IF(males!W15&gt;0,males!W15,"")</f>
        <v/>
      </c>
      <c r="L12" s="102">
        <f>IF(males!W17&gt;0,males!W17,"")</f>
        <v>52.439024390243901</v>
      </c>
      <c r="M12" s="102">
        <f>IF(males!W18&gt;0,males!W18,"")</f>
        <v>12.601626016260163</v>
      </c>
      <c r="N12" s="102">
        <f>IF(males!W21&gt;0,males!W21,"")</f>
        <v>51.219512195121951</v>
      </c>
      <c r="O12" s="102">
        <f>IF(males!W22&gt;0,males!W22,"")</f>
        <v>12.601626016260163</v>
      </c>
      <c r="P12" s="102">
        <f>IF(males!W25&gt;0,males!W25,"")</f>
        <v>50.813008130081293</v>
      </c>
      <c r="Q12" s="102">
        <f>IF(males!W26&gt;0,males!W26,"")</f>
        <v>12.195121951219512</v>
      </c>
      <c r="R12" s="102">
        <f>IF(males!W29&gt;0,males!W29,"")</f>
        <v>55.691056910569102</v>
      </c>
      <c r="S12" s="102">
        <f>IF(males!W30&gt;0,males!W30,"")</f>
        <v>10.56910569105691</v>
      </c>
    </row>
    <row r="13" spans="1:19" x14ac:dyDescent="0.2">
      <c r="A13" s="103" t="str">
        <f>'males_stats (μm)'!A$2</f>
        <v>Hypechiniscus gladiator</v>
      </c>
      <c r="B13" s="105" t="str">
        <f>'males_stats (μm)'!B$2</f>
        <v>GB.033</v>
      </c>
      <c r="C13" s="89">
        <f>males!X1</f>
        <v>12</v>
      </c>
      <c r="D13" s="91">
        <f>IF(males!Y3&gt;0,males!Y3,"")</f>
        <v>925</v>
      </c>
      <c r="E13" s="102">
        <f>IF(males!Y6&gt;0,males!Y6,"")</f>
        <v>40.5</v>
      </c>
      <c r="F13" s="102">
        <f>IF(males!Y7&gt;0,males!Y7,"")</f>
        <v>28.500000000000004</v>
      </c>
      <c r="G13" s="102">
        <f>IF(males!Y8&gt;0,males!Y8,"")</f>
        <v>68.5</v>
      </c>
      <c r="H13" s="102">
        <f>IF(males!Y9&gt;0,males!Y9,"")</f>
        <v>24</v>
      </c>
      <c r="I13" s="102">
        <f>IF(males!Y10&gt;0,males!Y10,"")</f>
        <v>74</v>
      </c>
      <c r="J13" s="102">
        <f>IF(males!Y14&gt;0,males!Y14,"")</f>
        <v>156.5</v>
      </c>
      <c r="K13" s="102" t="str">
        <f>IF(males!Y15&gt;0,males!Y15,"")</f>
        <v/>
      </c>
      <c r="L13" s="102">
        <f>IF(males!Y17&gt;0,males!Y17,"")</f>
        <v>45.499999999999993</v>
      </c>
      <c r="M13" s="102">
        <f>IF(males!Y18&gt;0,males!Y18,"")</f>
        <v>9</v>
      </c>
      <c r="N13" s="102" t="str">
        <f>IF(males!Y21&gt;0,males!Y21,"")</f>
        <v/>
      </c>
      <c r="O13" s="102" t="str">
        <f>IF(males!Y22&gt;0,males!Y22,"")</f>
        <v/>
      </c>
      <c r="P13" s="102">
        <f>IF(males!Y25&gt;0,males!Y25,"")</f>
        <v>49.5</v>
      </c>
      <c r="Q13" s="102">
        <f>IF(males!Y26&gt;0,males!Y26,"")</f>
        <v>11.5</v>
      </c>
      <c r="R13" s="102">
        <f>IF(males!Y29&gt;0,males!Y29,"")</f>
        <v>55.499999999999993</v>
      </c>
      <c r="S13" s="102" t="str">
        <f>IF(males!Y30&gt;0,males!Y30,"")</f>
        <v/>
      </c>
    </row>
    <row r="14" spans="1:19" x14ac:dyDescent="0.2">
      <c r="A14" s="103" t="str">
        <f>'males_stats (μm)'!A$2</f>
        <v>Hypechiniscus gladiator</v>
      </c>
      <c r="B14" s="105" t="str">
        <f>'males_stats (μm)'!B$2</f>
        <v>GB.033</v>
      </c>
      <c r="C14" s="89">
        <f>males!Z1</f>
        <v>13</v>
      </c>
      <c r="D14" s="91">
        <f>IF(males!AA3&gt;0,males!AA3,"")</f>
        <v>909.09090909090912</v>
      </c>
      <c r="E14" s="102">
        <f>IF(males!AA6&gt;0,males!AA6,"")</f>
        <v>46.81818181818182</v>
      </c>
      <c r="F14" s="102">
        <f>IF(males!AA7&gt;0,males!AA7,"")</f>
        <v>32.727272727272727</v>
      </c>
      <c r="G14" s="102">
        <f>IF(males!AA8&gt;0,males!AA8,"")</f>
        <v>77.272727272727266</v>
      </c>
      <c r="H14" s="102">
        <f>IF(males!AA9&gt;0,males!AA9,"")</f>
        <v>29.090909090909093</v>
      </c>
      <c r="I14" s="102">
        <f>IF(males!AA10&gt;0,males!AA10,"")</f>
        <v>105.45454545454544</v>
      </c>
      <c r="J14" s="102">
        <f>IF(males!AA14&gt;0,males!AA14,"")</f>
        <v>245.90909090909091</v>
      </c>
      <c r="K14" s="102" t="str">
        <f>IF(males!AA15&gt;0,males!AA15,"")</f>
        <v/>
      </c>
      <c r="L14" s="102">
        <f>IF(males!AA17&gt;0,males!AA17,"")</f>
        <v>52.272727272727273</v>
      </c>
      <c r="M14" s="102">
        <f>IF(males!AA18&gt;0,males!AA18,"")</f>
        <v>14.09090909090909</v>
      </c>
      <c r="N14" s="102">
        <f>IF(males!AA21&gt;0,males!AA21,"")</f>
        <v>52.272727272727273</v>
      </c>
      <c r="O14" s="102">
        <f>IF(males!AA22&gt;0,males!AA22,"")</f>
        <v>13.636363636363635</v>
      </c>
      <c r="P14" s="102">
        <f>IF(males!AA25&gt;0,males!AA25,"")</f>
        <v>53.63636363636364</v>
      </c>
      <c r="Q14" s="102">
        <f>IF(males!AA26&gt;0,males!AA26,"")</f>
        <v>11.818181818181818</v>
      </c>
      <c r="R14" s="102">
        <f>IF(males!AA29&gt;0,males!AA29,"")</f>
        <v>50.454545454545453</v>
      </c>
      <c r="S14" s="102">
        <f>IF(males!AA30&gt;0,males!AA30,"")</f>
        <v>13.18181818181818</v>
      </c>
    </row>
    <row r="15" spans="1:19" x14ac:dyDescent="0.2">
      <c r="A15" s="103" t="str">
        <f>'males_stats (μm)'!A$2</f>
        <v>Hypechiniscus gladiator</v>
      </c>
      <c r="B15" s="105" t="str">
        <f>'males_stats (μm)'!B$2</f>
        <v>GB.033</v>
      </c>
      <c r="C15" s="89">
        <f>males!AB1</f>
        <v>14</v>
      </c>
      <c r="D15" s="91">
        <f>IF(males!AC3&gt;0,males!AC3,"")</f>
        <v>897.84946236559142</v>
      </c>
      <c r="E15" s="102">
        <f>IF(males!AC6&gt;0,males!AC6,"")</f>
        <v>44.086021505376337</v>
      </c>
      <c r="F15" s="102">
        <f>IF(males!AC7&gt;0,males!AC7,"")</f>
        <v>33.87096774193548</v>
      </c>
      <c r="G15" s="102">
        <f>IF(males!AC8&gt;0,males!AC8,"")</f>
        <v>66.666666666666657</v>
      </c>
      <c r="H15" s="102">
        <f>IF(males!AC9&gt;0,males!AC9,"")</f>
        <v>26.881720430107524</v>
      </c>
      <c r="I15" s="102">
        <f>IF(males!AC10&gt;0,males!AC10,"")</f>
        <v>104.30107526881717</v>
      </c>
      <c r="J15" s="102">
        <f>IF(males!AC14&gt;0,males!AC14,"")</f>
        <v>209.13978494623655</v>
      </c>
      <c r="K15" s="102" t="str">
        <f>IF(males!AC15&gt;0,males!AC15,"")</f>
        <v/>
      </c>
      <c r="L15" s="102" t="str">
        <f>IF(males!AC17&gt;0,males!AC17,"")</f>
        <v/>
      </c>
      <c r="M15" s="102" t="str">
        <f>IF(males!AC18&gt;0,males!AC18,"")</f>
        <v/>
      </c>
      <c r="N15" s="102">
        <f>IF(males!AC21&gt;0,males!AC21,"")</f>
        <v>45.698924731182792</v>
      </c>
      <c r="O15" s="102">
        <f>IF(males!AC22&gt;0,males!AC22,"")</f>
        <v>10.75268817204301</v>
      </c>
      <c r="P15" s="102">
        <f>IF(males!AC25&gt;0,males!AC25,"")</f>
        <v>45.161290322580641</v>
      </c>
      <c r="Q15" s="102">
        <f>IF(males!AC26&gt;0,males!AC26,"")</f>
        <v>9.67741935483871</v>
      </c>
      <c r="R15" s="102" t="str">
        <f>IF(males!AC29&gt;0,males!AC29,"")</f>
        <v/>
      </c>
      <c r="S15" s="102" t="str">
        <f>IF(males!AC30&gt;0,males!AC30,"")</f>
        <v/>
      </c>
    </row>
    <row r="16" spans="1:19" x14ac:dyDescent="0.2">
      <c r="A16" s="103" t="str">
        <f>'males_stats (μm)'!A$2</f>
        <v>Hypechiniscus gladiator</v>
      </c>
      <c r="B16" s="105" t="str">
        <f>'males_stats (μm)'!B$2</f>
        <v>GB.033</v>
      </c>
      <c r="C16" s="89">
        <f>males!AD1</f>
        <v>15</v>
      </c>
      <c r="D16" s="91">
        <f>IF(males!AE3&gt;0,males!AE3,"")</f>
        <v>919.19191919191917</v>
      </c>
      <c r="E16" s="102">
        <f>IF(males!AE6&gt;0,males!AE6,"")</f>
        <v>34.848484848484851</v>
      </c>
      <c r="F16" s="102">
        <f>IF(males!AE7&gt;0,males!AE7,"")</f>
        <v>27.272727272727277</v>
      </c>
      <c r="G16" s="102">
        <f>IF(males!AE8&gt;0,males!AE8,"")</f>
        <v>63.131313131313128</v>
      </c>
      <c r="H16" s="102">
        <f>IF(males!AE9&gt;0,males!AE9,"")</f>
        <v>22.727272727272727</v>
      </c>
      <c r="I16" s="102">
        <f>IF(males!AE10&gt;0,males!AE10,"")</f>
        <v>82.828282828282823</v>
      </c>
      <c r="J16" s="102">
        <f>IF(males!AE14&gt;0,males!AE14,"")</f>
        <v>207.07070707070704</v>
      </c>
      <c r="K16" s="102" t="str">
        <f>IF(males!AE15&gt;0,males!AE15,"")</f>
        <v/>
      </c>
      <c r="L16" s="102">
        <f>IF(males!AE17&gt;0,males!AE17,"")</f>
        <v>60.101010101010097</v>
      </c>
      <c r="M16" s="102">
        <f>IF(males!AE18&gt;0,males!AE18,"")</f>
        <v>13.636363636363638</v>
      </c>
      <c r="N16" s="102">
        <f>IF(males!AE21&gt;0,males!AE21,"")</f>
        <v>54.545454545454554</v>
      </c>
      <c r="O16" s="102">
        <f>IF(males!AE22&gt;0,males!AE22,"")</f>
        <v>12.121212121212119</v>
      </c>
      <c r="P16" s="102">
        <f>IF(males!AE25&gt;0,males!AE25,"")</f>
        <v>54.545454545454554</v>
      </c>
      <c r="Q16" s="102">
        <f>IF(males!AE26&gt;0,males!AE26,"")</f>
        <v>13.636363636363638</v>
      </c>
      <c r="R16" s="102">
        <f>IF(males!AE29&gt;0,males!AE29,"")</f>
        <v>56.56565656565656</v>
      </c>
      <c r="S16" s="102" t="str">
        <f>IF(males!AE30&gt;0,males!AE30,"")</f>
        <v/>
      </c>
    </row>
    <row r="17" spans="1:19" x14ac:dyDescent="0.2">
      <c r="A17" s="103" t="str">
        <f>'males_stats (μm)'!A$2</f>
        <v>Hypechiniscus gladiator</v>
      </c>
      <c r="B17" s="105" t="str">
        <f>'males_stats (μm)'!B$2</f>
        <v>GB.033</v>
      </c>
      <c r="C17" s="89">
        <f>males!AF1</f>
        <v>16</v>
      </c>
      <c r="D17" s="91">
        <f>IF(males!AG3&gt;0,males!AG3,"")</f>
        <v>1015.9574468085106</v>
      </c>
      <c r="E17" s="102">
        <f>IF(males!AG6&gt;0,males!AG6,"")</f>
        <v>45.744680851063826</v>
      </c>
      <c r="F17" s="102">
        <f>IF(males!AG7&gt;0,males!AG7,"")</f>
        <v>33.510638297872333</v>
      </c>
      <c r="G17" s="102">
        <f>IF(males!AG8&gt;0,males!AG8,"")</f>
        <v>79.255319148936167</v>
      </c>
      <c r="H17" s="102">
        <f>IF(males!AG9&gt;0,males!AG9,"")</f>
        <v>30.851063829787233</v>
      </c>
      <c r="I17" s="102">
        <f>IF(males!AG10&gt;0,males!AG10,"")</f>
        <v>78.191489361702111</v>
      </c>
      <c r="J17" s="102">
        <f>IF(males!AG14&gt;0,males!AG14,"")</f>
        <v>230.85106382978725</v>
      </c>
      <c r="K17" s="102">
        <f>IF(males!AG15&gt;0,males!AG15,"")</f>
        <v>18.617021276595743</v>
      </c>
      <c r="L17" s="102">
        <f>IF(males!AG17&gt;0,males!AG17,"")</f>
        <v>56.38297872340425</v>
      </c>
      <c r="M17" s="102">
        <f>IF(males!AG18&gt;0,males!AG18,"")</f>
        <v>11.170212765957446</v>
      </c>
      <c r="N17" s="102">
        <f>IF(males!AG21&gt;0,males!AG21,"")</f>
        <v>54.255319148936167</v>
      </c>
      <c r="O17" s="102">
        <f>IF(males!AG22&gt;0,males!AG22,"")</f>
        <v>13.297872340425531</v>
      </c>
      <c r="P17" s="102">
        <f>IF(males!AG25&gt;0,males!AG25,"")</f>
        <v>53.723404255319139</v>
      </c>
      <c r="Q17" s="102">
        <f>IF(males!AG26&gt;0,males!AG26,"")</f>
        <v>13.297872340425531</v>
      </c>
      <c r="R17" s="102">
        <f>IF(males!AG29&gt;0,males!AG29,"")</f>
        <v>56.38297872340425</v>
      </c>
      <c r="S17" s="102" t="str">
        <f>IF(males!AG30&gt;0,males!AG30,"")</f>
        <v/>
      </c>
    </row>
    <row r="18" spans="1:19" x14ac:dyDescent="0.2">
      <c r="A18" s="103" t="str">
        <f>'males_stats (μm)'!A$2</f>
        <v>Hypechiniscus gladiator</v>
      </c>
      <c r="B18" s="105" t="str">
        <f>'males_stats (μm)'!B$2</f>
        <v>GB.033</v>
      </c>
      <c r="C18" s="89">
        <f>males!AH1</f>
        <v>17</v>
      </c>
      <c r="D18" s="91">
        <f>IF(males!AI3&gt;0,males!AI3,"")</f>
        <v>968.25396825396842</v>
      </c>
      <c r="E18" s="102">
        <f>IF(males!AI6&gt;0,males!AI6,"")</f>
        <v>55.026455026455032</v>
      </c>
      <c r="F18" s="102">
        <f>IF(males!AI7&gt;0,males!AI7,"")</f>
        <v>35.978835978835981</v>
      </c>
      <c r="G18" s="102">
        <f>IF(males!AI8&gt;0,males!AI8,"")</f>
        <v>60.846560846560848</v>
      </c>
      <c r="H18" s="102">
        <f>IF(males!AI9&gt;0,males!AI9,"")</f>
        <v>25.396825396825395</v>
      </c>
      <c r="I18" s="102">
        <f>IF(males!AI10&gt;0,males!AI10,"")</f>
        <v>75.13227513227514</v>
      </c>
      <c r="J18" s="102">
        <f>IF(males!AI14&gt;0,males!AI14,"")</f>
        <v>238.62433862433866</v>
      </c>
      <c r="K18" s="102">
        <f>IF(males!AI15&gt;0,males!AI15,"")</f>
        <v>21.164021164021165</v>
      </c>
      <c r="L18" s="102" t="str">
        <f>IF(males!AI17&gt;0,males!AI17,"")</f>
        <v/>
      </c>
      <c r="M18" s="102" t="str">
        <f>IF(males!AI18&gt;0,males!AI18,"")</f>
        <v/>
      </c>
      <c r="N18" s="102">
        <f>IF(males!AI21&gt;0,males!AI21,"")</f>
        <v>52.910052910052919</v>
      </c>
      <c r="O18" s="102">
        <f>IF(males!AI22&gt;0,males!AI22,"")</f>
        <v>14.814814814814813</v>
      </c>
      <c r="P18" s="102" t="str">
        <f>IF(males!AI25&gt;0,males!AI25,"")</f>
        <v/>
      </c>
      <c r="Q18" s="102" t="str">
        <f>IF(males!AI26&gt;0,males!AI26,"")</f>
        <v/>
      </c>
      <c r="R18" s="102">
        <f>IF(males!AI29&gt;0,males!AI29,"")</f>
        <v>59.259259259259252</v>
      </c>
      <c r="S18" s="102" t="str">
        <f>IF(males!AI30&gt;0,males!AI30,"")</f>
        <v/>
      </c>
    </row>
    <row r="19" spans="1:19" x14ac:dyDescent="0.2">
      <c r="A19" s="103" t="str">
        <f>'males_stats (μm)'!A$2</f>
        <v>Hypechiniscus gladiator</v>
      </c>
      <c r="B19" s="105" t="str">
        <f>'males_stats (μm)'!B$2</f>
        <v>GB.033</v>
      </c>
      <c r="C19" s="89">
        <f>males!AJ1</f>
        <v>18</v>
      </c>
      <c r="D19" s="91">
        <f>IF(males!AK3&gt;0,males!AK3,"")</f>
        <v>930.10752688172045</v>
      </c>
      <c r="E19" s="102">
        <f>IF(males!AK6&gt;0,males!AK6,"")</f>
        <v>46.236559139784937</v>
      </c>
      <c r="F19" s="102">
        <f>IF(males!AK7&gt;0,males!AK7,"")</f>
        <v>30.64516129032258</v>
      </c>
      <c r="G19" s="102">
        <f>IF(males!AK8&gt;0,males!AK8,"")</f>
        <v>79.569892473118273</v>
      </c>
      <c r="H19" s="102">
        <f>IF(males!AK9&gt;0,males!AK9,"")</f>
        <v>25.806451612903224</v>
      </c>
      <c r="I19" s="102">
        <f>IF(males!AK10&gt;0,males!AK10,"")</f>
        <v>106.45161290322579</v>
      </c>
      <c r="J19" s="102" t="str">
        <f>IF(males!AK14&gt;0,males!AK14,"")</f>
        <v/>
      </c>
      <c r="K19" s="102" t="str">
        <f>IF(males!AK15&gt;0,males!AK15,"")</f>
        <v/>
      </c>
      <c r="L19" s="102" t="str">
        <f>IF(males!AK17&gt;0,males!AK17,"")</f>
        <v/>
      </c>
      <c r="M19" s="102" t="str">
        <f>IF(males!AK18&gt;0,males!AK18,"")</f>
        <v/>
      </c>
      <c r="N19" s="102" t="str">
        <f>IF(males!AK21&gt;0,males!AK21,"")</f>
        <v/>
      </c>
      <c r="O19" s="102" t="str">
        <f>IF(males!AK22&gt;0,males!AK22,"")</f>
        <v/>
      </c>
      <c r="P19" s="102" t="str">
        <f>IF(males!AK25&gt;0,males!AK25,"")</f>
        <v/>
      </c>
      <c r="Q19" s="102" t="str">
        <f>IF(males!AK26&gt;0,males!AK26,"")</f>
        <v/>
      </c>
      <c r="R19" s="102">
        <f>IF(males!AK29&gt;0,males!AK29,"")</f>
        <v>57.526881720430097</v>
      </c>
      <c r="S19" s="102" t="str">
        <f>IF(males!AK30&gt;0,males!AK30,"")</f>
        <v/>
      </c>
    </row>
    <row r="20" spans="1:19" x14ac:dyDescent="0.2">
      <c r="A20" s="103" t="str">
        <f>'males_stats (μm)'!A$2</f>
        <v>Hypechiniscus gladiator</v>
      </c>
      <c r="B20" s="105" t="str">
        <f>'males_stats (μm)'!B$2</f>
        <v>GB.033</v>
      </c>
      <c r="C20" s="89">
        <f>males!AL1</f>
        <v>19</v>
      </c>
      <c r="D20" s="91">
        <f>IF(males!AM3&gt;0,males!AM3,"")</f>
        <v>906.54205607476649</v>
      </c>
      <c r="E20" s="102">
        <f>IF(males!AM6&gt;0,males!AM6,"")</f>
        <v>59.813084112149539</v>
      </c>
      <c r="F20" s="102">
        <f>IF(males!AM7&gt;0,males!AM7,"")</f>
        <v>33.177570093457945</v>
      </c>
      <c r="G20" s="102">
        <f>IF(males!AM8&gt;0,males!AM8,"")</f>
        <v>79.439252336448604</v>
      </c>
      <c r="H20" s="102">
        <f>IF(males!AM9&gt;0,males!AM9,"")</f>
        <v>21.495327102803738</v>
      </c>
      <c r="I20" s="102">
        <f>IF(males!AM10&gt;0,males!AM10,"")</f>
        <v>104.20560747663552</v>
      </c>
      <c r="J20" s="102">
        <f>IF(males!AM14&gt;0,males!AM14,"")</f>
        <v>188.78504672897196</v>
      </c>
      <c r="K20" s="102" t="str">
        <f>IF(males!AM15&gt;0,males!AM15,"")</f>
        <v/>
      </c>
      <c r="L20" s="102">
        <f>IF(males!AM17&gt;0,males!AM17,"")</f>
        <v>53.271028037383182</v>
      </c>
      <c r="M20" s="102" t="str">
        <f>IF(males!AM18&gt;0,males!AM18,"")</f>
        <v/>
      </c>
      <c r="N20" s="102">
        <f>IF(males!AM21&gt;0,males!AM21,"")</f>
        <v>52.803738317757023</v>
      </c>
      <c r="O20" s="102">
        <f>IF(males!AM22&gt;0,males!AM22,"")</f>
        <v>10.280373831775702</v>
      </c>
      <c r="P20" s="102">
        <f>IF(males!AM25&gt;0,males!AM25,"")</f>
        <v>52.336448598130836</v>
      </c>
      <c r="Q20" s="102">
        <f>IF(males!AM26&gt;0,males!AM26,"")</f>
        <v>10.280373831775702</v>
      </c>
      <c r="R20" s="102">
        <f>IF(males!AM29&gt;0,males!AM29,"")</f>
        <v>57.943925233644869</v>
      </c>
      <c r="S20" s="102" t="str">
        <f>IF(males!AM30&gt;0,males!AM30,"")</f>
        <v/>
      </c>
    </row>
    <row r="21" spans="1:19" x14ac:dyDescent="0.2">
      <c r="A21" s="103" t="str">
        <f>'males_stats (μm)'!A$2</f>
        <v>Hypechiniscus gladiator</v>
      </c>
      <c r="B21" s="105" t="str">
        <f>'males_stats (μm)'!B$2</f>
        <v>GB.033</v>
      </c>
      <c r="C21" s="89">
        <f>males!AN1</f>
        <v>20</v>
      </c>
      <c r="D21" s="91">
        <f>IF(males!AO3&gt;0,males!AO3,"")</f>
        <v>1055.2763819095478</v>
      </c>
      <c r="E21" s="102">
        <f>IF(males!AO6&gt;0,males!AO6,"")</f>
        <v>56.281407035175882</v>
      </c>
      <c r="F21" s="102">
        <f>IF(males!AO7&gt;0,males!AO7,"")</f>
        <v>34.673366834170864</v>
      </c>
      <c r="G21" s="102">
        <f>IF(males!AO8&gt;0,males!AO8,"")</f>
        <v>80.402010050251263</v>
      </c>
      <c r="H21" s="102">
        <f>IF(males!AO9&gt;0,males!AO9,"")</f>
        <v>24.62311557788945</v>
      </c>
      <c r="I21" s="102">
        <f>IF(males!AO10&gt;0,males!AO10,"")</f>
        <v>92.462311557788951</v>
      </c>
      <c r="J21" s="102">
        <f>IF(males!AO14&gt;0,males!AO14,"")</f>
        <v>282.9145728643216</v>
      </c>
      <c r="K21" s="102">
        <f>IF(males!AO15&gt;0,males!AO15,"")</f>
        <v>14.07035175879397</v>
      </c>
      <c r="L21" s="102">
        <f>IF(males!AO17&gt;0,males!AO17,"")</f>
        <v>50.251256281407045</v>
      </c>
      <c r="M21" s="102">
        <f>IF(males!AO18&gt;0,males!AO18,"")</f>
        <v>15.075376884422113</v>
      </c>
      <c r="N21" s="102">
        <f>IF(males!AO21&gt;0,males!AO21,"")</f>
        <v>52.763819095477395</v>
      </c>
      <c r="O21" s="102">
        <f>IF(males!AO22&gt;0,males!AO22,"")</f>
        <v>13.567839195979904</v>
      </c>
      <c r="P21" s="102">
        <f>IF(males!AO25&gt;0,males!AO25,"")</f>
        <v>52.261306532663319</v>
      </c>
      <c r="Q21" s="102">
        <f>IF(males!AO26&gt;0,males!AO26,"")</f>
        <v>16.582914572864322</v>
      </c>
      <c r="R21" s="102">
        <f>IF(males!AO29&gt;0,males!AO29,"")</f>
        <v>57.286432160804026</v>
      </c>
      <c r="S21" s="102" t="str">
        <f>IF(males!AO30&gt;0,males!AO30,"")</f>
        <v/>
      </c>
    </row>
    <row r="22" spans="1:19" x14ac:dyDescent="0.2">
      <c r="A22" s="103" t="str">
        <f>'males_stats (μm)'!A$2</f>
        <v>Hypechiniscus gladiator</v>
      </c>
      <c r="B22" s="105" t="str">
        <f>'males_stats (μm)'!B$2</f>
        <v>GB.033</v>
      </c>
      <c r="C22" s="89">
        <f>males!AP1</f>
        <v>21</v>
      </c>
      <c r="D22" s="91">
        <f>IF(males!AQ3&gt;0,males!AQ3,"")</f>
        <v>951.54185022026445</v>
      </c>
      <c r="E22" s="102">
        <f>IF(males!AQ6&gt;0,males!AQ6,"")</f>
        <v>43.171806167400881</v>
      </c>
      <c r="F22" s="102">
        <f>IF(males!AQ7&gt;0,males!AQ7,"")</f>
        <v>33.480176211453745</v>
      </c>
      <c r="G22" s="102">
        <f>IF(males!AQ8&gt;0,males!AQ8,"")</f>
        <v>79.295154185022028</v>
      </c>
      <c r="H22" s="102">
        <f>IF(males!AQ9&gt;0,males!AQ9,"")</f>
        <v>28.193832599118945</v>
      </c>
      <c r="I22" s="102" t="str">
        <f>IF(males!AQ10&gt;0,males!AQ10,"")</f>
        <v/>
      </c>
      <c r="J22" s="102">
        <f>IF(males!AQ14&gt;0,males!AQ14,"")</f>
        <v>185.46255506607932</v>
      </c>
      <c r="K22" s="102">
        <f>IF(males!AQ15&gt;0,males!AQ15,"")</f>
        <v>14.537444933920703</v>
      </c>
      <c r="L22" s="102">
        <f>IF(males!AQ17&gt;0,males!AQ17,"")</f>
        <v>47.57709251101322</v>
      </c>
      <c r="M22" s="102">
        <f>IF(males!AQ18&gt;0,males!AQ18,"")</f>
        <v>12.334801762114537</v>
      </c>
      <c r="N22" s="102">
        <f>IF(males!AQ21&gt;0,males!AQ21,"")</f>
        <v>45.374449339207054</v>
      </c>
      <c r="O22" s="102">
        <f>IF(males!AQ22&gt;0,males!AQ22,"")</f>
        <v>11.453744493392071</v>
      </c>
      <c r="P22" s="102">
        <f>IF(males!AQ25&gt;0,males!AQ25,"")</f>
        <v>47.136563876651984</v>
      </c>
      <c r="Q22" s="102">
        <f>IF(males!AQ26&gt;0,males!AQ26,"")</f>
        <v>11.894273127753305</v>
      </c>
      <c r="R22" s="102">
        <f>IF(males!AQ29&gt;0,males!AQ29,"")</f>
        <v>53.303964757709252</v>
      </c>
      <c r="S22" s="102" t="str">
        <f>IF(males!AQ30&gt;0,males!AQ30,"")</f>
        <v/>
      </c>
    </row>
    <row r="23" spans="1:19" x14ac:dyDescent="0.2">
      <c r="A23" s="103" t="str">
        <f>'males_stats (μm)'!A$2</f>
        <v>Hypechiniscus gladiator</v>
      </c>
      <c r="B23" s="105" t="str">
        <f>'males_stats (μm)'!B$2</f>
        <v>GB.033</v>
      </c>
      <c r="C23" s="89">
        <f>males!AR1</f>
        <v>22</v>
      </c>
      <c r="D23" s="91">
        <f>IF(males!AS3&gt;0,males!AS3,"")</f>
        <v>911.11111111111109</v>
      </c>
      <c r="E23" s="102">
        <f>IF(males!AS6&gt;0,males!AS6,"")</f>
        <v>38.666666666666664</v>
      </c>
      <c r="F23" s="102">
        <f>IF(males!AS7&gt;0,males!AS7,"")</f>
        <v>31.111111111111111</v>
      </c>
      <c r="G23" s="102">
        <f>IF(males!AS8&gt;0,males!AS8,"")</f>
        <v>65.777777777777786</v>
      </c>
      <c r="H23" s="102">
        <f>IF(males!AS9&gt;0,males!AS9,"")</f>
        <v>27.111111111111107</v>
      </c>
      <c r="I23" s="102">
        <f>IF(males!AS10&gt;0,males!AS10,"")</f>
        <v>99.111111111111114</v>
      </c>
      <c r="J23" s="102">
        <f>IF(males!AS14&gt;0,males!AS14,"")</f>
        <v>218.22222222222223</v>
      </c>
      <c r="K23" s="102" t="str">
        <f>IF(males!AS15&gt;0,males!AS15,"")</f>
        <v/>
      </c>
      <c r="L23" s="102">
        <f>IF(males!AS17&gt;0,males!AS17,"")</f>
        <v>52</v>
      </c>
      <c r="M23" s="102">
        <f>IF(males!AS18&gt;0,males!AS18,"")</f>
        <v>13.333333333333334</v>
      </c>
      <c r="N23" s="102">
        <f>IF(males!AS21&gt;0,males!AS21,"")</f>
        <v>49.333333333333329</v>
      </c>
      <c r="O23" s="102">
        <f>IF(males!AS22&gt;0,males!AS22,"")</f>
        <v>13.777777777777779</v>
      </c>
      <c r="P23" s="102" t="str">
        <f>IF(males!AS25&gt;0,males!AS25,"")</f>
        <v/>
      </c>
      <c r="Q23" s="102" t="str">
        <f>IF(males!AS26&gt;0,males!AS26,"")</f>
        <v/>
      </c>
      <c r="R23" s="102">
        <f>IF(males!AS29&gt;0,males!AS29,"")</f>
        <v>56.444444444444443</v>
      </c>
      <c r="S23" s="102">
        <f>IF(males!AS30&gt;0,males!AS30,"")</f>
        <v>12.444444444444445</v>
      </c>
    </row>
    <row r="24" spans="1:19" x14ac:dyDescent="0.2">
      <c r="A24" s="103" t="str">
        <f>'males_stats (μm)'!A$2</f>
        <v>Hypechiniscus gladiator</v>
      </c>
      <c r="B24" s="105" t="str">
        <f>'males_stats (μm)'!B$2</f>
        <v>GB.033</v>
      </c>
      <c r="C24" s="89">
        <f>males!AT1</f>
        <v>23</v>
      </c>
      <c r="D24" s="91">
        <f>IF(males!AU3&gt;0,males!AU3,"")</f>
        <v>981.73515981735159</v>
      </c>
      <c r="E24" s="102">
        <f>IF(males!AU6&gt;0,males!AU6,"")</f>
        <v>48.858447488584474</v>
      </c>
      <c r="F24" s="102">
        <f>IF(males!AU7&gt;0,males!AU7,"")</f>
        <v>35.616438356164387</v>
      </c>
      <c r="G24" s="102">
        <f>IF(males!AU8&gt;0,males!AU8,"")</f>
        <v>70.776255707762559</v>
      </c>
      <c r="H24" s="102">
        <f>IF(males!AU9&gt;0,males!AU9,"")</f>
        <v>26.027397260273975</v>
      </c>
      <c r="I24" s="102">
        <f>IF(males!AU10&gt;0,males!AU10,"")</f>
        <v>89.954337899543376</v>
      </c>
      <c r="J24" s="102">
        <f>IF(males!AU14&gt;0,males!AU14,"")</f>
        <v>138.81278538812785</v>
      </c>
      <c r="K24" s="102">
        <f>IF(males!AU15&gt;0,males!AU15,"")</f>
        <v>18.721461187214611</v>
      </c>
      <c r="L24" s="102">
        <f>IF(males!AU17&gt;0,males!AU17,"")</f>
        <v>49.771689497716899</v>
      </c>
      <c r="M24" s="102">
        <f>IF(males!AU18&gt;0,males!AU18,"")</f>
        <v>12.328767123287673</v>
      </c>
      <c r="N24" s="102" t="str">
        <f>IF(males!AU21&gt;0,males!AU21,"")</f>
        <v/>
      </c>
      <c r="O24" s="102" t="str">
        <f>IF(males!AU22&gt;0,males!AU22,"")</f>
        <v/>
      </c>
      <c r="P24" s="102" t="str">
        <f>IF(males!AU25&gt;0,males!AU25,"")</f>
        <v/>
      </c>
      <c r="Q24" s="102" t="str">
        <f>IF(males!AU26&gt;0,males!AU26,"")</f>
        <v/>
      </c>
      <c r="R24" s="102" t="str">
        <f>IF(males!AU29&gt;0,males!AU29,"")</f>
        <v/>
      </c>
      <c r="S24" s="102" t="str">
        <f>IF(males!AU30&gt;0,males!AU30,"")</f>
        <v/>
      </c>
    </row>
    <row r="25" spans="1:19" x14ac:dyDescent="0.2">
      <c r="A25" s="103" t="str">
        <f>'males_stats (μm)'!A$2</f>
        <v>Hypechiniscus gladiator</v>
      </c>
      <c r="B25" s="105" t="str">
        <f>'males_stats (μm)'!B$2</f>
        <v>GB.033</v>
      </c>
      <c r="C25" s="89">
        <f>males!AV1</f>
        <v>24</v>
      </c>
      <c r="D25" s="91">
        <f>IF(males!AW3&gt;0,males!AW3,"")</f>
        <v>949.07407407407402</v>
      </c>
      <c r="E25" s="102">
        <f>IF(males!AW6&gt;0,males!AW6,"")</f>
        <v>41.203703703703702</v>
      </c>
      <c r="F25" s="102">
        <f>IF(males!AW7&gt;0,males!AW7,"")</f>
        <v>33.333333333333329</v>
      </c>
      <c r="G25" s="102">
        <f>IF(males!AW8&gt;0,males!AW8,"")</f>
        <v>81.481481481481495</v>
      </c>
      <c r="H25" s="102">
        <f>IF(males!AW9&gt;0,males!AW9,"")</f>
        <v>28.240740740740737</v>
      </c>
      <c r="I25" s="102">
        <f>IF(males!AW10&gt;0,males!AW10,"")</f>
        <v>78.240740740740733</v>
      </c>
      <c r="J25" s="102">
        <f>IF(males!AW14&gt;0,males!AW14,"")</f>
        <v>215.27777777777777</v>
      </c>
      <c r="K25" s="102" t="str">
        <f>IF(males!AW15&gt;0,males!AW15,"")</f>
        <v/>
      </c>
      <c r="L25" s="102">
        <f>IF(males!AW17&gt;0,males!AW17,"")</f>
        <v>47.222222222222214</v>
      </c>
      <c r="M25" s="102">
        <f>IF(males!AW18&gt;0,males!AW18,"")</f>
        <v>14.351851851851851</v>
      </c>
      <c r="N25" s="102">
        <f>IF(males!AW21&gt;0,males!AW21,"")</f>
        <v>54.166666666666664</v>
      </c>
      <c r="O25" s="102">
        <f>IF(males!AW22&gt;0,males!AW22,"")</f>
        <v>16.203703703703702</v>
      </c>
      <c r="P25" s="102">
        <f>IF(males!AW25&gt;0,males!AW25,"")</f>
        <v>52.777777777777779</v>
      </c>
      <c r="Q25" s="102">
        <f>IF(males!AW26&gt;0,males!AW26,"")</f>
        <v>13.425925925925924</v>
      </c>
      <c r="R25" s="102">
        <f>IF(males!AW29&gt;0,males!AW29,"")</f>
        <v>58.333333333333329</v>
      </c>
      <c r="S25" s="102" t="str">
        <f>IF(males!AW30&gt;0,males!AW30,"")</f>
        <v/>
      </c>
    </row>
    <row r="26" spans="1:19" x14ac:dyDescent="0.2">
      <c r="A26" s="103" t="str">
        <f>'males_stats (μm)'!A$2</f>
        <v>Hypechiniscus gladiator</v>
      </c>
      <c r="B26" s="105" t="str">
        <f>'males_stats (μm)'!B$2</f>
        <v>GB.033</v>
      </c>
      <c r="C26" s="89">
        <f>males!AX1</f>
        <v>25</v>
      </c>
      <c r="D26" s="91">
        <f>IF(males!AY3&gt;0,males!AY3,"")</f>
        <v>883.40807174887891</v>
      </c>
      <c r="E26" s="102">
        <f>IF(males!AY6&gt;0,males!AY6,"")</f>
        <v>35.874439461883405</v>
      </c>
      <c r="F26" s="102">
        <f>IF(males!AY7&gt;0,males!AY7,"")</f>
        <v>34.080717488789233</v>
      </c>
      <c r="G26" s="102">
        <f>IF(males!AY8&gt;0,males!AY8,"")</f>
        <v>55.156950672645742</v>
      </c>
      <c r="H26" s="102">
        <f>IF(males!AY9&gt;0,males!AY9,"")</f>
        <v>30.044843049327351</v>
      </c>
      <c r="I26" s="102">
        <f>IF(males!AY10&gt;0,males!AY10,"")</f>
        <v>84.753363228699541</v>
      </c>
      <c r="J26" s="102">
        <f>IF(males!AY14&gt;0,males!AY14,"")</f>
        <v>180.71748878923765</v>
      </c>
      <c r="K26" s="102">
        <f>IF(males!AY15&gt;0,males!AY15,"")</f>
        <v>14.798206278026903</v>
      </c>
      <c r="L26" s="102">
        <f>IF(males!AY17&gt;0,males!AY17,"")</f>
        <v>43.049327354260086</v>
      </c>
      <c r="M26" s="102" t="str">
        <f>IF(males!AY18&gt;0,males!AY18,"")</f>
        <v/>
      </c>
      <c r="N26" s="102">
        <f>IF(males!AY21&gt;0,males!AY21,"")</f>
        <v>44.394618834080717</v>
      </c>
      <c r="O26" s="102">
        <f>IF(males!AY22&gt;0,males!AY22,"")</f>
        <v>13.901345291479823</v>
      </c>
      <c r="P26" s="102">
        <f>IF(males!AY25&gt;0,males!AY25,"")</f>
        <v>47.982062780269054</v>
      </c>
      <c r="Q26" s="102">
        <f>IF(males!AY26&gt;0,males!AY26,"")</f>
        <v>12.107623318385651</v>
      </c>
      <c r="R26" s="102">
        <f>IF(males!AY29&gt;0,males!AY29,"")</f>
        <v>51.121076233183857</v>
      </c>
      <c r="S26" s="102">
        <f>IF(males!AY30&gt;0,males!AY30,"")</f>
        <v>10.313901345291479</v>
      </c>
    </row>
    <row r="27" spans="1:19" x14ac:dyDescent="0.2">
      <c r="A27" s="103" t="str">
        <f>'males_stats (μm)'!A$2</f>
        <v>Hypechiniscus gladiator</v>
      </c>
      <c r="B27" s="105" t="str">
        <f>'males_stats (μm)'!B$2</f>
        <v>GB.033</v>
      </c>
      <c r="C27" s="89">
        <f>males!AZ1</f>
        <v>26</v>
      </c>
      <c r="D27" s="91">
        <f>IF(males!BA3&gt;0,males!BA3,"")</f>
        <v>991.18942731277536</v>
      </c>
      <c r="E27" s="102">
        <f>IF(males!BA6&gt;0,males!BA6,"")</f>
        <v>51.541850220264315</v>
      </c>
      <c r="F27" s="102">
        <f>IF(males!BA7&gt;0,males!BA7,"")</f>
        <v>39.647577092511014</v>
      </c>
      <c r="G27" s="102">
        <f>IF(males!BA8&gt;0,males!BA8,"")</f>
        <v>74.889867841409696</v>
      </c>
      <c r="H27" s="102">
        <f>IF(males!BA9&gt;0,males!BA9,"")</f>
        <v>25.110132158590311</v>
      </c>
      <c r="I27" s="102">
        <f>IF(males!BA10&gt;0,males!BA10,"")</f>
        <v>120.26431718061674</v>
      </c>
      <c r="J27" s="102">
        <f>IF(males!BA14&gt;0,males!BA14,"")</f>
        <v>270.48458149779736</v>
      </c>
      <c r="K27" s="102">
        <f>IF(males!BA15&gt;0,males!BA15,"")</f>
        <v>22.466960352422909</v>
      </c>
      <c r="L27" s="102">
        <f>IF(males!BA17&gt;0,males!BA17,"")</f>
        <v>52.422907488986795</v>
      </c>
      <c r="M27" s="102" t="str">
        <f>IF(males!BA18&gt;0,males!BA18,"")</f>
        <v/>
      </c>
      <c r="N27" s="102">
        <f>IF(males!BA21&gt;0,males!BA21,"")</f>
        <v>55.066079295154189</v>
      </c>
      <c r="O27" s="102">
        <f>IF(males!BA22&gt;0,males!BA22,"")</f>
        <v>12.77533039647577</v>
      </c>
      <c r="P27" s="102">
        <f>IF(males!BA25&gt;0,males!BA25,"")</f>
        <v>58.149779735682813</v>
      </c>
      <c r="Q27" s="102">
        <f>IF(males!BA26&gt;0,males!BA26,"")</f>
        <v>13.215859030837004</v>
      </c>
      <c r="R27" s="102">
        <f>IF(males!BA29&gt;0,males!BA29,"")</f>
        <v>54.625550660792953</v>
      </c>
      <c r="S27" s="102" t="str">
        <f>IF(males!BA30&gt;0,males!BA30,"")</f>
        <v/>
      </c>
    </row>
    <row r="28" spans="1:19" x14ac:dyDescent="0.2">
      <c r="A28" s="103" t="str">
        <f>'males_stats (μm)'!A$2</f>
        <v>Hypechiniscus gladiator</v>
      </c>
      <c r="B28" s="105" t="str">
        <f>'males_stats (μm)'!B$2</f>
        <v>GB.033</v>
      </c>
      <c r="C28" s="89">
        <f>males!BB1</f>
        <v>27</v>
      </c>
      <c r="D28" s="91">
        <f>IF(males!BC3&gt;0,males!BC3,"")</f>
        <v>854.4600938967136</v>
      </c>
      <c r="E28" s="102">
        <f>IF(males!BC6&gt;0,males!BC6,"")</f>
        <v>45.539906103286384</v>
      </c>
      <c r="F28" s="102">
        <f>IF(males!BC7&gt;0,males!BC7,"")</f>
        <v>31.455399061032864</v>
      </c>
      <c r="G28" s="102">
        <f>IF(males!BC8&gt;0,males!BC8,"")</f>
        <v>66.197183098591552</v>
      </c>
      <c r="H28" s="102">
        <f>IF(males!BC9&gt;0,males!BC9,"")</f>
        <v>24.413145539906104</v>
      </c>
      <c r="I28" s="102">
        <f>IF(males!BC10&gt;0,males!BC10,"")</f>
        <v>89.671361502347423</v>
      </c>
      <c r="J28" s="102">
        <f>IF(males!BC14&gt;0,males!BC14,"")</f>
        <v>174.17840375586854</v>
      </c>
      <c r="K28" s="102" t="str">
        <f>IF(males!BC15&gt;0,males!BC15,"")</f>
        <v/>
      </c>
      <c r="L28" s="102">
        <f>IF(males!BC17&gt;0,males!BC17,"")</f>
        <v>50.234741784037553</v>
      </c>
      <c r="M28" s="102">
        <f>IF(males!BC18&gt;0,males!BC18,"")</f>
        <v>10.328638497652582</v>
      </c>
      <c r="N28" s="102">
        <f>IF(males!BC21&gt;0,males!BC21,"")</f>
        <v>47.887323943661968</v>
      </c>
      <c r="O28" s="102">
        <f>IF(males!BC22&gt;0,males!BC22,"")</f>
        <v>10.798122065727698</v>
      </c>
      <c r="P28" s="102">
        <f>IF(males!BC25&gt;0,males!BC25,"")</f>
        <v>49.295774647887328</v>
      </c>
      <c r="Q28" s="102">
        <f>IF(males!BC26&gt;0,males!BC26,"")</f>
        <v>12.206572769953052</v>
      </c>
      <c r="R28" s="102">
        <f>IF(males!BC29&gt;0,males!BC29,"")</f>
        <v>56.338028169014088</v>
      </c>
      <c r="S28" s="102" t="str">
        <f>IF(males!BC30&gt;0,males!BC30,"")</f>
        <v/>
      </c>
    </row>
    <row r="29" spans="1:19" x14ac:dyDescent="0.2">
      <c r="A29" s="103" t="str">
        <f>'males_stats (μm)'!A$2</f>
        <v>Hypechiniscus gladiator</v>
      </c>
      <c r="B29" s="105" t="str">
        <f>'males_stats (μm)'!B$2</f>
        <v>GB.033</v>
      </c>
      <c r="C29" s="89">
        <f>males!BD1</f>
        <v>28</v>
      </c>
      <c r="D29" s="91">
        <f>IF(males!BE3&gt;0,males!BE3,"")</f>
        <v>937.19806763285033</v>
      </c>
      <c r="E29" s="102">
        <f>IF(males!BE6&gt;0,males!BE6,"")</f>
        <v>54.106280193236714</v>
      </c>
      <c r="F29" s="102">
        <f>IF(males!BE7&gt;0,males!BE7,"")</f>
        <v>39.130434782608695</v>
      </c>
      <c r="G29" s="102">
        <f>IF(males!BE8&gt;0,males!BE8,"")</f>
        <v>83.574879227053145</v>
      </c>
      <c r="H29" s="102">
        <f>IF(males!BE9&gt;0,males!BE9,"")</f>
        <v>31.884057971014489</v>
      </c>
      <c r="I29" s="102">
        <f>IF(males!BE10&gt;0,males!BE10,"")</f>
        <v>109.66183574879227</v>
      </c>
      <c r="J29" s="102">
        <f>IF(males!BE14&gt;0,males!BE14,"")</f>
        <v>251.69082125603865</v>
      </c>
      <c r="K29" s="102">
        <f>IF(males!BE15&gt;0,males!BE15,"")</f>
        <v>17.874396135265702</v>
      </c>
      <c r="L29" s="102">
        <f>IF(males!BE17&gt;0,males!BE17,"")</f>
        <v>52.657004830917877</v>
      </c>
      <c r="M29" s="102">
        <f>IF(males!BE18&gt;0,males!BE18,"")</f>
        <v>11.111111111111111</v>
      </c>
      <c r="N29" s="102">
        <f>IF(males!BE21&gt;0,males!BE21,"")</f>
        <v>53.623188405797109</v>
      </c>
      <c r="O29" s="102" t="str">
        <f>IF(males!BE22&gt;0,males!BE22,"")</f>
        <v/>
      </c>
      <c r="P29" s="102">
        <f>IF(males!BE25&gt;0,males!BE25,"")</f>
        <v>52.173913043478272</v>
      </c>
      <c r="Q29" s="102">
        <f>IF(males!BE26&gt;0,males!BE26,"")</f>
        <v>10.144927536231885</v>
      </c>
      <c r="R29" s="102">
        <f>IF(males!BE29&gt;0,males!BE29,"")</f>
        <v>60.869565217391312</v>
      </c>
      <c r="S29" s="102">
        <f>IF(males!BE30&gt;0,males!BE30,"")</f>
        <v>10.628019323671499</v>
      </c>
    </row>
    <row r="30" spans="1:19" ht="12.75" customHeight="1" x14ac:dyDescent="0.2">
      <c r="A30" s="103" t="str">
        <f>'males_stats (μm)'!A$2</f>
        <v>Hypechiniscus gladiator</v>
      </c>
      <c r="B30" s="105" t="str">
        <f>'males_stats (μm)'!B$2</f>
        <v>GB.033</v>
      </c>
      <c r="C30" s="89">
        <f>males!BF1</f>
        <v>29</v>
      </c>
      <c r="D30" s="91">
        <f>IF(males!BG3&gt;0,males!BG3,"")</f>
        <v>1072.1649484536083</v>
      </c>
      <c r="E30" s="102">
        <f>IF(males!BG6&gt;0,males!BG6,"")</f>
        <v>49.484536082474229</v>
      </c>
      <c r="F30" s="102">
        <f>IF(males!BG7&gt;0,males!BG7,"")</f>
        <v>37.113402061855673</v>
      </c>
      <c r="G30" s="102">
        <f>IF(males!BG8&gt;0,males!BG8,"")</f>
        <v>85.567010309278373</v>
      </c>
      <c r="H30" s="102">
        <f>IF(males!BG9&gt;0,males!BG9,"")</f>
        <v>30.412371134020621</v>
      </c>
      <c r="I30" s="102">
        <f>IF(males!BG10&gt;0,males!BG10,"")</f>
        <v>113.40206185567013</v>
      </c>
      <c r="J30" s="102">
        <f>IF(males!BG14&gt;0,males!BG14,"")</f>
        <v>302.57731958762889</v>
      </c>
      <c r="K30" s="102">
        <f>IF(males!BG15&gt;0,males!BG15,"")</f>
        <v>19.072164948453612</v>
      </c>
      <c r="L30" s="102">
        <f>IF(males!BG17&gt;0,males!BG17,"")</f>
        <v>48.453608247422686</v>
      </c>
      <c r="M30" s="102">
        <f>IF(males!BG18&gt;0,males!BG18,"")</f>
        <v>11.855670103092782</v>
      </c>
      <c r="N30" s="102">
        <f>IF(males!BG21&gt;0,males!BG21,"")</f>
        <v>51.030927835051557</v>
      </c>
      <c r="O30" s="102">
        <f>IF(males!BG22&gt;0,males!BG22,"")</f>
        <v>9.7938144329896915</v>
      </c>
      <c r="P30" s="102">
        <f>IF(males!BG25&gt;0,males!BG25,"")</f>
        <v>49.484536082474229</v>
      </c>
      <c r="Q30" s="102">
        <f>IF(males!BG26&gt;0,males!BG26,"")</f>
        <v>10.309278350515465</v>
      </c>
      <c r="R30" s="102">
        <f>IF(males!BG29&gt;0,males!BG29,"")</f>
        <v>53.608247422680421</v>
      </c>
      <c r="S30" s="102" t="str">
        <f>IF(males!BG30&gt;0,males!BG30,"")</f>
        <v/>
      </c>
    </row>
    <row r="31" spans="1:19" ht="12.75" customHeight="1" x14ac:dyDescent="0.2">
      <c r="A31" s="103" t="str">
        <f>'males_stats (μm)'!A$2</f>
        <v>Hypechiniscus gladiator</v>
      </c>
      <c r="B31" s="105" t="str">
        <f>'males_stats (μm)'!B$2</f>
        <v>GB.033</v>
      </c>
      <c r="C31" s="89">
        <f>males!BH1</f>
        <v>30</v>
      </c>
      <c r="D31" s="91">
        <f>IF(males!BI3&gt;0,males!BI3,"")</f>
        <v>1005.050505050505</v>
      </c>
      <c r="E31" s="102">
        <f>IF(males!BI6&gt;0,males!BI6,"")</f>
        <v>47.474747474747474</v>
      </c>
      <c r="F31" s="102">
        <f>IF(males!BI7&gt;0,males!BI7,"")</f>
        <v>41.919191919191924</v>
      </c>
      <c r="G31" s="102">
        <f>IF(males!BI8&gt;0,males!BI8,"")</f>
        <v>65.656565656565661</v>
      </c>
      <c r="H31" s="102">
        <f>IF(males!BI9&gt;0,males!BI9,"")</f>
        <v>29.292929292929294</v>
      </c>
      <c r="I31" s="102">
        <f>IF(males!BI10&gt;0,males!BI10,"")</f>
        <v>99.494949494949495</v>
      </c>
      <c r="J31" s="102">
        <f>IF(males!BI14&gt;0,males!BI14,"")</f>
        <v>163.13131313131311</v>
      </c>
      <c r="K31" s="102">
        <f>IF(males!BI15&gt;0,males!BI15,"")</f>
        <v>19.696969696969695</v>
      </c>
      <c r="L31" s="102">
        <f>IF(males!BI17&gt;0,males!BI17,"")</f>
        <v>55.050505050505052</v>
      </c>
      <c r="M31" s="102" t="str">
        <f>IF(males!BI18&gt;0,males!BI18,"")</f>
        <v/>
      </c>
      <c r="N31" s="102">
        <f>IF(males!BI21&gt;0,males!BI21,"")</f>
        <v>52.525252525252533</v>
      </c>
      <c r="O31" s="102">
        <f>IF(males!BI22&gt;0,males!BI22,"")</f>
        <v>12.626262626262626</v>
      </c>
      <c r="P31" s="102">
        <f>IF(males!BI25&gt;0,males!BI25,"")</f>
        <v>48.989898989898983</v>
      </c>
      <c r="Q31" s="102">
        <f>IF(males!BI26&gt;0,males!BI26,"")</f>
        <v>10.1010101010101</v>
      </c>
      <c r="R31" s="102">
        <f>IF(males!BI29&gt;0,males!BI29,"")</f>
        <v>55.050505050505052</v>
      </c>
      <c r="S31" s="102">
        <f>IF(males!BI30&gt;0,males!BI30,"")</f>
        <v>11.616161616161614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</sheetPr>
  <dimension ref="A1:Z2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3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37</v>
      </c>
      <c r="B1" s="72" t="s">
        <v>38</v>
      </c>
      <c r="C1" s="67" t="s">
        <v>29</v>
      </c>
      <c r="D1" s="73" t="s">
        <v>4</v>
      </c>
      <c r="E1" s="73" t="s">
        <v>21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34</v>
      </c>
      <c r="K1" s="73" t="s">
        <v>35</v>
      </c>
      <c r="L1" s="73" t="s">
        <v>36</v>
      </c>
      <c r="M1" s="73" t="s">
        <v>52</v>
      </c>
      <c r="N1" s="73" t="s">
        <v>5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  <c r="Y1" s="73" t="s">
        <v>49</v>
      </c>
      <c r="Z1" s="73" t="s">
        <v>50</v>
      </c>
    </row>
    <row r="2" spans="1:26" x14ac:dyDescent="0.2">
      <c r="A2" s="112" t="s">
        <v>58</v>
      </c>
      <c r="B2" s="104" t="s">
        <v>53</v>
      </c>
      <c r="C2" s="89">
        <f>larvae!B1</f>
        <v>1</v>
      </c>
      <c r="D2" s="90">
        <f>IF(larvae!B3&gt;0,larvae!B3,"")</f>
        <v>124</v>
      </c>
      <c r="E2" s="94">
        <f>IF(larvae!B4&gt;0,larvae!B4,"")</f>
        <v>12.6</v>
      </c>
      <c r="F2" s="94">
        <f>IF(larvae!B6&gt;0,larvae!B6,"")</f>
        <v>4.9000000000000004</v>
      </c>
      <c r="G2" s="94">
        <f>IF(larvae!B7&gt;0,larvae!B7,"")</f>
        <v>3.9</v>
      </c>
      <c r="H2" s="94">
        <f>IF(larvae!B8&gt;0,larvae!B8,"")</f>
        <v>5.8</v>
      </c>
      <c r="I2" s="94">
        <f>IF(larvae!B9&gt;0,larvae!B9,"")</f>
        <v>3.9</v>
      </c>
      <c r="J2" s="94">
        <f>IF(larvae!B10&gt;0,larvae!B10,"")</f>
        <v>10.8</v>
      </c>
      <c r="K2" s="95">
        <f>IF(larvae!B11&gt;0,larvae!B11,"")</f>
        <v>8.7096774193548387E-2</v>
      </c>
      <c r="L2" s="96">
        <f>IF(larvae!B12&gt;0,larvae!B12,"")</f>
        <v>0.84482758620689669</v>
      </c>
      <c r="M2" s="94">
        <f>IF(larvae!B14&gt;0,larvae!B14,"")</f>
        <v>23.2</v>
      </c>
      <c r="N2" s="94" t="str">
        <f>IF(larvae!B15&gt;0,larvae!B15,"")</f>
        <v/>
      </c>
      <c r="O2" s="94">
        <f>IF(larvae!B17&gt;0,larvae!B17,"")</f>
        <v>6.5</v>
      </c>
      <c r="P2" s="94">
        <f>IF(larvae!B18&gt;0,larvae!B18,"")</f>
        <v>2.2999999999999998</v>
      </c>
      <c r="Q2" s="95">
        <f>IF(larvae!B19&gt;0,larvae!B19,"")</f>
        <v>0.35384615384615381</v>
      </c>
      <c r="R2" s="94">
        <f>IF(larvae!B21&gt;0,larvae!B21,"")</f>
        <v>6.5</v>
      </c>
      <c r="S2" s="94">
        <f>IF(larvae!B22&gt;0,larvae!B22,"")</f>
        <v>1.8</v>
      </c>
      <c r="T2" s="95">
        <f>IF(larvae!B23&gt;0,larvae!B23,"")</f>
        <v>0.27692307692307694</v>
      </c>
      <c r="U2" s="94">
        <f>IF(larvae!B25&gt;0,larvae!B25,"")</f>
        <v>6.2</v>
      </c>
      <c r="V2" s="97">
        <f>IF(larvae!B26&gt;0,larvae!B26,"")</f>
        <v>1.9</v>
      </c>
      <c r="W2" s="98">
        <f>IF(larvae!B27&gt;0,larvae!B27,"")</f>
        <v>0.30645161290322576</v>
      </c>
      <c r="X2" s="97">
        <f>IF(larvae!B29&gt;0,larvae!B29,"")</f>
        <v>7.1</v>
      </c>
      <c r="Y2" s="97" t="str">
        <f>IF(larvae!B30&gt;0,larvae!B30,"")</f>
        <v/>
      </c>
      <c r="Z2" s="98" t="str">
        <f>IF(larvae!B31&gt;0,larvae!B31,"")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66"/>
  </sheetPr>
  <dimension ref="A1:S2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.42578125" style="126" bestFit="1" customWidth="1"/>
    <col min="2" max="2" width="16.85546875" style="71" customWidth="1"/>
    <col min="3" max="3" width="9.140625" style="66"/>
    <col min="4" max="4" width="9.140625" style="64" customWidth="1"/>
    <col min="5" max="11" width="9.140625" style="64"/>
    <col min="12" max="19" width="6.7109375" style="64" customWidth="1"/>
    <col min="20" max="16384" width="9.140625" style="64"/>
  </cols>
  <sheetData>
    <row r="1" spans="1:19" ht="38.25" x14ac:dyDescent="0.2">
      <c r="A1" s="125" t="s">
        <v>37</v>
      </c>
      <c r="B1" s="72" t="s">
        <v>38</v>
      </c>
      <c r="C1" s="67" t="s">
        <v>29</v>
      </c>
      <c r="D1" s="73" t="s">
        <v>4</v>
      </c>
      <c r="E1" s="73" t="s">
        <v>30</v>
      </c>
      <c r="F1" s="73" t="s">
        <v>31</v>
      </c>
      <c r="G1" s="73" t="s">
        <v>32</v>
      </c>
      <c r="H1" s="73" t="s">
        <v>33</v>
      </c>
      <c r="I1" s="73" t="s">
        <v>34</v>
      </c>
      <c r="J1" s="73" t="s">
        <v>52</v>
      </c>
      <c r="K1" s="73" t="s">
        <v>5</v>
      </c>
      <c r="L1" s="73" t="s">
        <v>39</v>
      </c>
      <c r="M1" s="73" t="s">
        <v>40</v>
      </c>
      <c r="N1" s="73" t="s">
        <v>42</v>
      </c>
      <c r="O1" s="73" t="s">
        <v>43</v>
      </c>
      <c r="P1" s="73" t="s">
        <v>45</v>
      </c>
      <c r="Q1" s="73" t="s">
        <v>46</v>
      </c>
      <c r="R1" s="73" t="s">
        <v>48</v>
      </c>
      <c r="S1" s="73" t="s">
        <v>49</v>
      </c>
    </row>
    <row r="2" spans="1:19" x14ac:dyDescent="0.2">
      <c r="A2" s="125" t="str">
        <f>'larvae_stats (μm)'!A$2</f>
        <v>Hypechiniscus gladiator</v>
      </c>
      <c r="B2" s="69" t="str">
        <f>'larvae_stats (μm)'!B$2</f>
        <v>GB.033</v>
      </c>
      <c r="C2" s="89">
        <f>larvae!B1</f>
        <v>1</v>
      </c>
      <c r="D2" s="91">
        <f>IF(larvae!C3&gt;0,larvae!C3,"")</f>
        <v>984.12698412698421</v>
      </c>
      <c r="E2" s="101">
        <f>IF(larvae!C6&gt;0,larvae!C6,"")</f>
        <v>38.888888888888893</v>
      </c>
      <c r="F2" s="101">
        <f>IF(larvae!C7&gt;0,larvae!C7,"")</f>
        <v>30.952380952380953</v>
      </c>
      <c r="G2" s="101">
        <f>IF(larvae!C8&gt;0,larvae!C8,"")</f>
        <v>46.031746031746032</v>
      </c>
      <c r="H2" s="101">
        <f>IF(larvae!C9&gt;0,larvae!C9,"")</f>
        <v>30.952380952380953</v>
      </c>
      <c r="I2" s="101">
        <f>IF(larvae!C10&gt;0,larvae!C10,"")</f>
        <v>85.714285714285722</v>
      </c>
      <c r="J2" s="101">
        <f>IF(larvae!C14&gt;0,larvae!C14,"")</f>
        <v>184.12698412698413</v>
      </c>
      <c r="K2" s="101" t="str">
        <f>IF(larvae!C15&gt;0,larvae!C15,"")</f>
        <v/>
      </c>
      <c r="L2" s="101">
        <f>IF(larvae!C17&gt;0,larvae!C17,"")</f>
        <v>51.587301587301596</v>
      </c>
      <c r="M2" s="101">
        <f>IF(larvae!C18&gt;0,larvae!C18,"")</f>
        <v>18.253968253968253</v>
      </c>
      <c r="N2" s="101">
        <f>IF(larvae!C21&gt;0,larvae!C21,"")</f>
        <v>51.587301587301596</v>
      </c>
      <c r="O2" s="101">
        <f>IF(larvae!C22&gt;0,larvae!C22,"")</f>
        <v>14.285714285714288</v>
      </c>
      <c r="P2" s="101">
        <f>IF(larvae!C25&gt;0,larvae!C25,"")</f>
        <v>49.206349206349209</v>
      </c>
      <c r="Q2" s="102">
        <f>IF(larvae!C26&gt;0,larvae!C26,"")</f>
        <v>15.079365079365079</v>
      </c>
      <c r="R2" s="102">
        <f>IF(larvae!C29&gt;0,larvae!C29,"")</f>
        <v>56.349206349206348</v>
      </c>
      <c r="S2" s="102" t="str">
        <f>IF(larvae!C30&gt;0,larvae!C30,"")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females</vt:lpstr>
      <vt:lpstr>males</vt:lpstr>
      <vt:lpstr>larvae</vt:lpstr>
      <vt:lpstr>females_stats (μm)</vt:lpstr>
      <vt:lpstr>females_stats (sc)</vt:lpstr>
      <vt:lpstr>males_stats (μm)</vt:lpstr>
      <vt:lpstr>males_stats (sc)</vt:lpstr>
      <vt:lpstr>larvae_stats (μm)</vt:lpstr>
      <vt:lpstr>larvae_stats (sc)</vt:lpstr>
    </vt:vector>
  </TitlesOfParts>
  <Company>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Echiniscoidea (ver. 1.0)</dc:title>
  <dc:creator>Łukasz Michalczyk (LM@tardigrada.net)</dc:creator>
  <cp:keywords>Tardigrada Echiniscoidea morphometry</cp:keywords>
  <cp:lastModifiedBy>Madga</cp:lastModifiedBy>
  <dcterms:created xsi:type="dcterms:W3CDTF">2007-08-01T03:19:15Z</dcterms:created>
  <dcterms:modified xsi:type="dcterms:W3CDTF">2021-02-26T20:05:16Z</dcterms:modified>
</cp:coreProperties>
</file>