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Madga\Dropbox\#TR\0066\"/>
    </mc:Choice>
  </mc:AlternateContent>
  <xr:revisionPtr revIDLastSave="0" documentId="13_ncr:1_{29E5BF3B-69FD-4AF3-8D4C-355D92607568}" xr6:coauthVersionLast="45" xr6:coauthVersionMax="45" xr10:uidLastSave="{00000000-0000-0000-0000-000000000000}"/>
  <bookViews>
    <workbookView xWindow="-120" yWindow="-120" windowWidth="20730" windowHeight="11310" xr2:uid="{00000000-000D-0000-FFFF-FFFF00000000}"/>
  </bookViews>
  <sheets>
    <sheet name="instructions" sheetId="18" r:id="rId1"/>
    <sheet name="general info" sheetId="25" r:id="rId2"/>
    <sheet name="females" sheetId="7" r:id="rId3"/>
    <sheet name="males" sheetId="26" r:id="rId4"/>
    <sheet name="larvae" sheetId="32" r:id="rId5"/>
    <sheet name="females_stats (μm)" sheetId="12" r:id="rId6"/>
    <sheet name="females_stats (sc)" sheetId="14" r:id="rId7"/>
    <sheet name="males_stats (μm)" sheetId="27" r:id="rId8"/>
    <sheet name="males_stats (sc)" sheetId="28" r:id="rId9"/>
    <sheet name="larvae_stats (μm)" sheetId="33" r:id="rId10"/>
    <sheet name="larvae_stats (sc)" sheetId="34"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32" l="1"/>
  <c r="BS27" i="26" l="1"/>
  <c r="BO27" i="26"/>
  <c r="BM27" i="26"/>
  <c r="BN27" i="26" s="1"/>
  <c r="BL27" i="26"/>
  <c r="BS26" i="26"/>
  <c r="BO26" i="26"/>
  <c r="BM26" i="26"/>
  <c r="BN26" i="26" s="1"/>
  <c r="BL26" i="26"/>
  <c r="BS25" i="26"/>
  <c r="BO25" i="26"/>
  <c r="BM25" i="26"/>
  <c r="BN25" i="26" s="1"/>
  <c r="BL25" i="26"/>
  <c r="BS24" i="26"/>
  <c r="BO24" i="26"/>
  <c r="BM24" i="26"/>
  <c r="BN24" i="26" s="1"/>
  <c r="BL24" i="26"/>
  <c r="BO23" i="26"/>
  <c r="BM23" i="26"/>
  <c r="BS24" i="7"/>
  <c r="BS25" i="7"/>
  <c r="BS26" i="7"/>
  <c r="BS27" i="7"/>
  <c r="BO23" i="7"/>
  <c r="BO24" i="7"/>
  <c r="BO25" i="7"/>
  <c r="BO26" i="7"/>
  <c r="BO27" i="7"/>
  <c r="BM23" i="7"/>
  <c r="BM24" i="7"/>
  <c r="BN24" i="7" s="1"/>
  <c r="BM25" i="7"/>
  <c r="BN25" i="7" s="1"/>
  <c r="BM26" i="7"/>
  <c r="BN26" i="7" s="1"/>
  <c r="BM27" i="7"/>
  <c r="BN27" i="7" s="1"/>
  <c r="BL24" i="7"/>
  <c r="BL25" i="7"/>
  <c r="BL26" i="7"/>
  <c r="BL27" i="7"/>
  <c r="BM4" i="7"/>
  <c r="K13" i="7"/>
  <c r="BO22" i="32" l="1"/>
  <c r="BO20" i="32"/>
  <c r="BO18" i="32"/>
  <c r="BO16" i="32"/>
  <c r="BO14" i="32"/>
  <c r="BO13" i="32"/>
  <c r="BO10" i="32"/>
  <c r="BO9" i="32"/>
  <c r="BO8" i="32"/>
  <c r="BO7" i="32"/>
  <c r="BO6" i="32"/>
  <c r="BO4" i="32"/>
  <c r="BO3" i="32"/>
  <c r="BO22" i="26"/>
  <c r="BO20" i="26"/>
  <c r="BO18" i="26"/>
  <c r="BO16" i="26"/>
  <c r="BO14" i="26"/>
  <c r="BO13" i="26"/>
  <c r="BO10" i="26"/>
  <c r="BO9" i="26"/>
  <c r="BO8" i="26"/>
  <c r="BO7" i="26"/>
  <c r="BO6" i="26"/>
  <c r="BO4" i="26"/>
  <c r="BO3" i="26"/>
  <c r="BO4" i="7"/>
  <c r="BO6" i="7"/>
  <c r="BO7" i="7"/>
  <c r="BO8" i="7"/>
  <c r="BO9" i="7"/>
  <c r="BO10" i="7"/>
  <c r="BO13" i="7"/>
  <c r="BO14" i="7"/>
  <c r="BO16" i="7"/>
  <c r="BO18" i="7"/>
  <c r="BO20" i="7"/>
  <c r="BO22" i="7"/>
  <c r="BO3" i="7"/>
  <c r="BM3" i="7"/>
  <c r="C31" i="34" l="1"/>
  <c r="C30" i="34"/>
  <c r="C29" i="34"/>
  <c r="C28" i="34"/>
  <c r="C27" i="34"/>
  <c r="C26" i="34"/>
  <c r="C25" i="34"/>
  <c r="C24" i="34"/>
  <c r="C23" i="34"/>
  <c r="C22" i="34"/>
  <c r="C21" i="34"/>
  <c r="C20" i="34"/>
  <c r="C19" i="34"/>
  <c r="C18" i="34"/>
  <c r="C17" i="34"/>
  <c r="C16" i="34"/>
  <c r="C15" i="34"/>
  <c r="C14" i="34"/>
  <c r="C13" i="34"/>
  <c r="C12" i="34"/>
  <c r="C11" i="34"/>
  <c r="C10" i="34"/>
  <c r="C9" i="34"/>
  <c r="C8" i="34"/>
  <c r="C7" i="34"/>
  <c r="C6" i="34"/>
  <c r="C5" i="34"/>
  <c r="C4" i="34"/>
  <c r="C3" i="34"/>
  <c r="C2" i="34"/>
  <c r="Q2" i="33"/>
  <c r="P2" i="33"/>
  <c r="O2" i="33"/>
  <c r="N2" i="33"/>
  <c r="M2" i="33"/>
  <c r="L2" i="33"/>
  <c r="J2" i="33"/>
  <c r="I2" i="33"/>
  <c r="H2" i="33"/>
  <c r="G2" i="33"/>
  <c r="F2" i="33"/>
  <c r="E2" i="33"/>
  <c r="D2" i="33"/>
  <c r="C2" i="33"/>
  <c r="B2" i="33"/>
  <c r="A2" i="33"/>
  <c r="BU22" i="32"/>
  <c r="BS22" i="32"/>
  <c r="BM22" i="32"/>
  <c r="BN22" i="32" s="1"/>
  <c r="BL22" i="32"/>
  <c r="BI22" i="32"/>
  <c r="N31" i="34" s="1"/>
  <c r="BG22" i="32"/>
  <c r="N30" i="34" s="1"/>
  <c r="BE22" i="32"/>
  <c r="N29" i="34" s="1"/>
  <c r="BC22" i="32"/>
  <c r="N28" i="34" s="1"/>
  <c r="BA22" i="32"/>
  <c r="N27" i="34" s="1"/>
  <c r="AY22" i="32"/>
  <c r="N26" i="34" s="1"/>
  <c r="AW22" i="32"/>
  <c r="N25" i="34" s="1"/>
  <c r="AU22" i="32"/>
  <c r="N24" i="34" s="1"/>
  <c r="AS22" i="32"/>
  <c r="N23" i="34" s="1"/>
  <c r="AQ22" i="32"/>
  <c r="N22" i="34" s="1"/>
  <c r="AO22" i="32"/>
  <c r="N21" i="34" s="1"/>
  <c r="AM22" i="32"/>
  <c r="N20" i="34" s="1"/>
  <c r="AK22" i="32"/>
  <c r="N19" i="34" s="1"/>
  <c r="AI22" i="32"/>
  <c r="N18" i="34" s="1"/>
  <c r="AG22" i="32"/>
  <c r="N17" i="34" s="1"/>
  <c r="AE22" i="32"/>
  <c r="N16" i="34" s="1"/>
  <c r="AC22" i="32"/>
  <c r="N15" i="34" s="1"/>
  <c r="AA22" i="32"/>
  <c r="N14" i="34" s="1"/>
  <c r="Y22" i="32"/>
  <c r="N13" i="34" s="1"/>
  <c r="W22" i="32"/>
  <c r="N12" i="34" s="1"/>
  <c r="U22" i="32"/>
  <c r="N11" i="34" s="1"/>
  <c r="S22" i="32"/>
  <c r="N10" i="34" s="1"/>
  <c r="Q22" i="32"/>
  <c r="N9" i="34" s="1"/>
  <c r="O22" i="32"/>
  <c r="N8" i="34" s="1"/>
  <c r="M22" i="32"/>
  <c r="N7" i="34" s="1"/>
  <c r="K22" i="32"/>
  <c r="N6" i="34" s="1"/>
  <c r="I22" i="32"/>
  <c r="N5" i="34" s="1"/>
  <c r="G22" i="32"/>
  <c r="N4" i="34" s="1"/>
  <c r="E22" i="32"/>
  <c r="N3" i="34" s="1"/>
  <c r="C22" i="32"/>
  <c r="BU20" i="32"/>
  <c r="BS20" i="32"/>
  <c r="BM20" i="32"/>
  <c r="BN20" i="32" s="1"/>
  <c r="BL20" i="32"/>
  <c r="BI20" i="32"/>
  <c r="M31" i="34" s="1"/>
  <c r="BG20" i="32"/>
  <c r="M30" i="34" s="1"/>
  <c r="BE20" i="32"/>
  <c r="M29" i="34" s="1"/>
  <c r="BC20" i="32"/>
  <c r="M28" i="34" s="1"/>
  <c r="BA20" i="32"/>
  <c r="M27" i="34" s="1"/>
  <c r="AY20" i="32"/>
  <c r="M26" i="34" s="1"/>
  <c r="AW20" i="32"/>
  <c r="M25" i="34" s="1"/>
  <c r="AU20" i="32"/>
  <c r="M24" i="34" s="1"/>
  <c r="AS20" i="32"/>
  <c r="M23" i="34" s="1"/>
  <c r="AQ20" i="32"/>
  <c r="M22" i="34" s="1"/>
  <c r="AO20" i="32"/>
  <c r="M21" i="34" s="1"/>
  <c r="AM20" i="32"/>
  <c r="M20" i="34" s="1"/>
  <c r="AK20" i="32"/>
  <c r="M19" i="34" s="1"/>
  <c r="AI20" i="32"/>
  <c r="M18" i="34" s="1"/>
  <c r="AG20" i="32"/>
  <c r="M17" i="34" s="1"/>
  <c r="AE20" i="32"/>
  <c r="M16" i="34" s="1"/>
  <c r="AC20" i="32"/>
  <c r="M15" i="34" s="1"/>
  <c r="AA20" i="32"/>
  <c r="M14" i="34" s="1"/>
  <c r="Y20" i="32"/>
  <c r="M13" i="34" s="1"/>
  <c r="W20" i="32"/>
  <c r="M12" i="34" s="1"/>
  <c r="U20" i="32"/>
  <c r="M11" i="34" s="1"/>
  <c r="S20" i="32"/>
  <c r="M10" i="34" s="1"/>
  <c r="Q20" i="32"/>
  <c r="M9" i="34" s="1"/>
  <c r="O20" i="32"/>
  <c r="M20" i="32"/>
  <c r="M7" i="34" s="1"/>
  <c r="K20" i="32"/>
  <c r="M6" i="34" s="1"/>
  <c r="I20" i="32"/>
  <c r="M5" i="34" s="1"/>
  <c r="G20" i="32"/>
  <c r="M4" i="34" s="1"/>
  <c r="E20" i="32"/>
  <c r="M3" i="34" s="1"/>
  <c r="C20" i="32"/>
  <c r="BU18" i="32"/>
  <c r="BS18" i="32"/>
  <c r="BM18" i="32"/>
  <c r="BN18" i="32" s="1"/>
  <c r="BL18" i="32"/>
  <c r="BI18" i="32"/>
  <c r="L31" i="34" s="1"/>
  <c r="BG18" i="32"/>
  <c r="L30" i="34" s="1"/>
  <c r="BE18" i="32"/>
  <c r="L29" i="34" s="1"/>
  <c r="BC18" i="32"/>
  <c r="L28" i="34" s="1"/>
  <c r="BA18" i="32"/>
  <c r="L27" i="34" s="1"/>
  <c r="AY18" i="32"/>
  <c r="L26" i="34" s="1"/>
  <c r="AW18" i="32"/>
  <c r="L25" i="34" s="1"/>
  <c r="AU18" i="32"/>
  <c r="L24" i="34" s="1"/>
  <c r="AS18" i="32"/>
  <c r="L23" i="34" s="1"/>
  <c r="AQ18" i="32"/>
  <c r="L22" i="34" s="1"/>
  <c r="AO18" i="32"/>
  <c r="L21" i="34" s="1"/>
  <c r="AM18" i="32"/>
  <c r="L20" i="34" s="1"/>
  <c r="AK18" i="32"/>
  <c r="L19" i="34" s="1"/>
  <c r="AI18" i="32"/>
  <c r="L18" i="34" s="1"/>
  <c r="AG18" i="32"/>
  <c r="L17" i="34" s="1"/>
  <c r="AE18" i="32"/>
  <c r="L16" i="34" s="1"/>
  <c r="AC18" i="32"/>
  <c r="L15" i="34" s="1"/>
  <c r="AA18" i="32"/>
  <c r="L14" i="34" s="1"/>
  <c r="Y18" i="32"/>
  <c r="L13" i="34" s="1"/>
  <c r="W18" i="32"/>
  <c r="L12" i="34" s="1"/>
  <c r="U18" i="32"/>
  <c r="L11" i="34" s="1"/>
  <c r="S18" i="32"/>
  <c r="L10" i="34" s="1"/>
  <c r="Q18" i="32"/>
  <c r="L9" i="34" s="1"/>
  <c r="O18" i="32"/>
  <c r="L8" i="34" s="1"/>
  <c r="M18" i="32"/>
  <c r="L7" i="34" s="1"/>
  <c r="K18" i="32"/>
  <c r="I18" i="32"/>
  <c r="L5" i="34" s="1"/>
  <c r="G18" i="32"/>
  <c r="L4" i="34" s="1"/>
  <c r="E18" i="32"/>
  <c r="L3" i="34" s="1"/>
  <c r="C18" i="32"/>
  <c r="BU16" i="32"/>
  <c r="BS16" i="32"/>
  <c r="BM16" i="32"/>
  <c r="BN16" i="32" s="1"/>
  <c r="BL16" i="32"/>
  <c r="BI16" i="32"/>
  <c r="K31" i="34" s="1"/>
  <c r="BG16" i="32"/>
  <c r="K30" i="34" s="1"/>
  <c r="BE16" i="32"/>
  <c r="K29" i="34" s="1"/>
  <c r="BC16" i="32"/>
  <c r="K28" i="34" s="1"/>
  <c r="BA16" i="32"/>
  <c r="K27" i="34" s="1"/>
  <c r="AY16" i="32"/>
  <c r="K26" i="34" s="1"/>
  <c r="AW16" i="32"/>
  <c r="K25" i="34" s="1"/>
  <c r="AU16" i="32"/>
  <c r="K24" i="34" s="1"/>
  <c r="AS16" i="32"/>
  <c r="K23" i="34" s="1"/>
  <c r="AQ16" i="32"/>
  <c r="K22" i="34" s="1"/>
  <c r="AO16" i="32"/>
  <c r="K21" i="34" s="1"/>
  <c r="AM16" i="32"/>
  <c r="K20" i="34" s="1"/>
  <c r="AK16" i="32"/>
  <c r="K19" i="34" s="1"/>
  <c r="AI16" i="32"/>
  <c r="K18" i="34" s="1"/>
  <c r="AG16" i="32"/>
  <c r="K17" i="34" s="1"/>
  <c r="AE16" i="32"/>
  <c r="K16" i="34" s="1"/>
  <c r="AC16" i="32"/>
  <c r="K15" i="34" s="1"/>
  <c r="AA16" i="32"/>
  <c r="K14" i="34" s="1"/>
  <c r="Y16" i="32"/>
  <c r="K13" i="34" s="1"/>
  <c r="W16" i="32"/>
  <c r="K12" i="34" s="1"/>
  <c r="U16" i="32"/>
  <c r="K11" i="34" s="1"/>
  <c r="S16" i="32"/>
  <c r="K10" i="34" s="1"/>
  <c r="Q16" i="32"/>
  <c r="K9" i="34" s="1"/>
  <c r="O16" i="32"/>
  <c r="K8" i="34" s="1"/>
  <c r="M16" i="32"/>
  <c r="K7" i="34" s="1"/>
  <c r="K16" i="32"/>
  <c r="K6" i="34" s="1"/>
  <c r="I16" i="32"/>
  <c r="K5" i="34" s="1"/>
  <c r="G16" i="32"/>
  <c r="E16" i="32"/>
  <c r="K3" i="34" s="1"/>
  <c r="C16" i="32"/>
  <c r="BU14" i="32"/>
  <c r="BS14" i="32"/>
  <c r="BR14" i="32"/>
  <c r="BP14" i="32"/>
  <c r="BM14" i="32"/>
  <c r="BN14" i="32" s="1"/>
  <c r="BL14" i="32"/>
  <c r="BU13" i="32"/>
  <c r="BS13" i="32"/>
  <c r="BM13" i="32"/>
  <c r="BN13" i="32" s="1"/>
  <c r="BL13" i="32"/>
  <c r="BI13" i="32"/>
  <c r="J31" i="34" s="1"/>
  <c r="BG13" i="32"/>
  <c r="J30" i="34" s="1"/>
  <c r="BE13" i="32"/>
  <c r="J29" i="34" s="1"/>
  <c r="BC13" i="32"/>
  <c r="J28" i="34" s="1"/>
  <c r="BA13" i="32"/>
  <c r="J27" i="34" s="1"/>
  <c r="AY13" i="32"/>
  <c r="J26" i="34" s="1"/>
  <c r="AW13" i="32"/>
  <c r="J25" i="34" s="1"/>
  <c r="AU13" i="32"/>
  <c r="J24" i="34" s="1"/>
  <c r="AS13" i="32"/>
  <c r="J23" i="34" s="1"/>
  <c r="AQ13" i="32"/>
  <c r="J22" i="34" s="1"/>
  <c r="AO13" i="32"/>
  <c r="J21" i="34" s="1"/>
  <c r="AM13" i="32"/>
  <c r="J20" i="34" s="1"/>
  <c r="AK13" i="32"/>
  <c r="J19" i="34" s="1"/>
  <c r="AI13" i="32"/>
  <c r="J18" i="34" s="1"/>
  <c r="AG13" i="32"/>
  <c r="J17" i="34" s="1"/>
  <c r="AE13" i="32"/>
  <c r="J16" i="34" s="1"/>
  <c r="AC13" i="32"/>
  <c r="J15" i="34" s="1"/>
  <c r="AA13" i="32"/>
  <c r="J14" i="34" s="1"/>
  <c r="Y13" i="32"/>
  <c r="J13" i="34" s="1"/>
  <c r="W13" i="32"/>
  <c r="J12" i="34" s="1"/>
  <c r="U13" i="32"/>
  <c r="J11" i="34" s="1"/>
  <c r="S13" i="32"/>
  <c r="J10" i="34" s="1"/>
  <c r="Q13" i="32"/>
  <c r="J9" i="34" s="1"/>
  <c r="O13" i="32"/>
  <c r="J8" i="34" s="1"/>
  <c r="M13" i="32"/>
  <c r="J7" i="34" s="1"/>
  <c r="K13" i="32"/>
  <c r="J6" i="34" s="1"/>
  <c r="I13" i="32"/>
  <c r="J5" i="34" s="1"/>
  <c r="G13" i="32"/>
  <c r="E13" i="32"/>
  <c r="C13" i="32"/>
  <c r="BR11" i="32"/>
  <c r="BP11" i="32"/>
  <c r="BH11" i="32"/>
  <c r="BF11" i="32"/>
  <c r="BD11" i="32"/>
  <c r="BB11" i="32"/>
  <c r="AZ11" i="32"/>
  <c r="AX11" i="32"/>
  <c r="AV11" i="32"/>
  <c r="AT11" i="32"/>
  <c r="AR11" i="32"/>
  <c r="AP11" i="32"/>
  <c r="AN11" i="32"/>
  <c r="AL11" i="32"/>
  <c r="AJ11" i="32"/>
  <c r="AH11" i="32"/>
  <c r="AF11" i="32"/>
  <c r="AD11" i="32"/>
  <c r="AB11" i="32"/>
  <c r="Z11" i="32"/>
  <c r="X11" i="32"/>
  <c r="V11" i="32"/>
  <c r="T11" i="32"/>
  <c r="R11" i="32"/>
  <c r="P11" i="32"/>
  <c r="N11" i="32"/>
  <c r="L11" i="32"/>
  <c r="J11" i="32"/>
  <c r="H11" i="32"/>
  <c r="F11" i="32"/>
  <c r="BU10" i="32"/>
  <c r="BS10" i="32"/>
  <c r="BM10" i="32"/>
  <c r="BN10" i="32" s="1"/>
  <c r="BL10" i="32"/>
  <c r="BI10" i="32"/>
  <c r="I31" i="34" s="1"/>
  <c r="BG10" i="32"/>
  <c r="I30" i="34" s="1"/>
  <c r="BE10" i="32"/>
  <c r="I29" i="34" s="1"/>
  <c r="BC10" i="32"/>
  <c r="I28" i="34" s="1"/>
  <c r="BA10" i="32"/>
  <c r="I27" i="34" s="1"/>
  <c r="AY10" i="32"/>
  <c r="I26" i="34" s="1"/>
  <c r="AW10" i="32"/>
  <c r="I25" i="34" s="1"/>
  <c r="AU10" i="32"/>
  <c r="I24" i="34" s="1"/>
  <c r="AS10" i="32"/>
  <c r="I23" i="34" s="1"/>
  <c r="AQ10" i="32"/>
  <c r="I22" i="34" s="1"/>
  <c r="AO10" i="32"/>
  <c r="I21" i="34" s="1"/>
  <c r="AM10" i="32"/>
  <c r="I20" i="34" s="1"/>
  <c r="AK10" i="32"/>
  <c r="I19" i="34" s="1"/>
  <c r="AI10" i="32"/>
  <c r="I18" i="34" s="1"/>
  <c r="AG10" i="32"/>
  <c r="I17" i="34" s="1"/>
  <c r="AE10" i="32"/>
  <c r="I16" i="34" s="1"/>
  <c r="AC10" i="32"/>
  <c r="I15" i="34" s="1"/>
  <c r="AA10" i="32"/>
  <c r="I14" i="34" s="1"/>
  <c r="Y10" i="32"/>
  <c r="I13" i="34" s="1"/>
  <c r="W10" i="32"/>
  <c r="I12" i="34" s="1"/>
  <c r="U10" i="32"/>
  <c r="I11" i="34" s="1"/>
  <c r="S10" i="32"/>
  <c r="I10" i="34" s="1"/>
  <c r="Q10" i="32"/>
  <c r="I9" i="34" s="1"/>
  <c r="O10" i="32"/>
  <c r="I8" i="34" s="1"/>
  <c r="M10" i="32"/>
  <c r="I7" i="34" s="1"/>
  <c r="K10" i="32"/>
  <c r="I6" i="34" s="1"/>
  <c r="I10" i="32"/>
  <c r="I5" i="34" s="1"/>
  <c r="G10" i="32"/>
  <c r="I4" i="34" s="1"/>
  <c r="E10" i="32"/>
  <c r="I3" i="34" s="1"/>
  <c r="C10" i="32"/>
  <c r="BU9" i="32"/>
  <c r="BS9" i="32"/>
  <c r="BM9" i="32"/>
  <c r="BN9" i="32" s="1"/>
  <c r="BL9" i="32"/>
  <c r="BI9" i="32"/>
  <c r="H31" i="34" s="1"/>
  <c r="BG9" i="32"/>
  <c r="H30" i="34" s="1"/>
  <c r="BE9" i="32"/>
  <c r="H29" i="34" s="1"/>
  <c r="BC9" i="32"/>
  <c r="H28" i="34" s="1"/>
  <c r="BA9" i="32"/>
  <c r="H27" i="34" s="1"/>
  <c r="AY9" i="32"/>
  <c r="H26" i="34" s="1"/>
  <c r="AW9" i="32"/>
  <c r="H25" i="34" s="1"/>
  <c r="AU9" i="32"/>
  <c r="H24" i="34" s="1"/>
  <c r="AS9" i="32"/>
  <c r="H23" i="34" s="1"/>
  <c r="AQ9" i="32"/>
  <c r="H22" i="34" s="1"/>
  <c r="AO9" i="32"/>
  <c r="H21" i="34" s="1"/>
  <c r="AM9" i="32"/>
  <c r="H20" i="34" s="1"/>
  <c r="AK9" i="32"/>
  <c r="H19" i="34" s="1"/>
  <c r="AI9" i="32"/>
  <c r="H18" i="34" s="1"/>
  <c r="AG9" i="32"/>
  <c r="H17" i="34" s="1"/>
  <c r="AE9" i="32"/>
  <c r="H16" i="34" s="1"/>
  <c r="AC9" i="32"/>
  <c r="H15" i="34" s="1"/>
  <c r="AA9" i="32"/>
  <c r="H14" i="34" s="1"/>
  <c r="Y9" i="32"/>
  <c r="H13" i="34" s="1"/>
  <c r="W9" i="32"/>
  <c r="H12" i="34" s="1"/>
  <c r="U9" i="32"/>
  <c r="H11" i="34" s="1"/>
  <c r="S9" i="32"/>
  <c r="H10" i="34" s="1"/>
  <c r="Q9" i="32"/>
  <c r="H9" i="34" s="1"/>
  <c r="O9" i="32"/>
  <c r="H8" i="34" s="1"/>
  <c r="M9" i="32"/>
  <c r="H7" i="34" s="1"/>
  <c r="K9" i="32"/>
  <c r="H6" i="34" s="1"/>
  <c r="I9" i="32"/>
  <c r="H5" i="34" s="1"/>
  <c r="G9" i="32"/>
  <c r="H4" i="34" s="1"/>
  <c r="E9" i="32"/>
  <c r="H3" i="34" s="1"/>
  <c r="C9" i="32"/>
  <c r="BU8" i="32"/>
  <c r="BS8" i="32"/>
  <c r="BM8" i="32"/>
  <c r="BN8" i="32" s="1"/>
  <c r="BL8" i="32"/>
  <c r="BI8" i="32"/>
  <c r="G31" i="34" s="1"/>
  <c r="BG8" i="32"/>
  <c r="G30" i="34" s="1"/>
  <c r="BE8" i="32"/>
  <c r="G29" i="34" s="1"/>
  <c r="BC8" i="32"/>
  <c r="G28" i="34" s="1"/>
  <c r="BA8" i="32"/>
  <c r="G27" i="34" s="1"/>
  <c r="AY8" i="32"/>
  <c r="G26" i="34" s="1"/>
  <c r="AW8" i="32"/>
  <c r="G25" i="34" s="1"/>
  <c r="AU8" i="32"/>
  <c r="G24" i="34" s="1"/>
  <c r="AS8" i="32"/>
  <c r="G23" i="34" s="1"/>
  <c r="AQ8" i="32"/>
  <c r="G22" i="34" s="1"/>
  <c r="AO8" i="32"/>
  <c r="G21" i="34" s="1"/>
  <c r="AM8" i="32"/>
  <c r="G20" i="34" s="1"/>
  <c r="AK8" i="32"/>
  <c r="G19" i="34" s="1"/>
  <c r="AI8" i="32"/>
  <c r="G18" i="34" s="1"/>
  <c r="AG8" i="32"/>
  <c r="G17" i="34" s="1"/>
  <c r="AE8" i="32"/>
  <c r="G16" i="34" s="1"/>
  <c r="AC8" i="32"/>
  <c r="G15" i="34" s="1"/>
  <c r="AA8" i="32"/>
  <c r="G14" i="34" s="1"/>
  <c r="Y8" i="32"/>
  <c r="G13" i="34" s="1"/>
  <c r="W8" i="32"/>
  <c r="G12" i="34" s="1"/>
  <c r="U8" i="32"/>
  <c r="G11" i="34" s="1"/>
  <c r="S8" i="32"/>
  <c r="G10" i="34" s="1"/>
  <c r="Q8" i="32"/>
  <c r="G9" i="34" s="1"/>
  <c r="O8" i="32"/>
  <c r="G8" i="34" s="1"/>
  <c r="M8" i="32"/>
  <c r="G7" i="34" s="1"/>
  <c r="K8" i="32"/>
  <c r="G6" i="34" s="1"/>
  <c r="I8" i="32"/>
  <c r="G5" i="34" s="1"/>
  <c r="G8" i="32"/>
  <c r="G4" i="34" s="1"/>
  <c r="E8" i="32"/>
  <c r="G3" i="34" s="1"/>
  <c r="C8" i="32"/>
  <c r="BU7" i="32"/>
  <c r="BS7" i="32"/>
  <c r="BM7" i="32"/>
  <c r="BN7" i="32" s="1"/>
  <c r="BL7" i="32"/>
  <c r="BI7" i="32"/>
  <c r="F31" i="34" s="1"/>
  <c r="BG7" i="32"/>
  <c r="F30" i="34" s="1"/>
  <c r="BE7" i="32"/>
  <c r="F29" i="34" s="1"/>
  <c r="BC7" i="32"/>
  <c r="F28" i="34" s="1"/>
  <c r="BA7" i="32"/>
  <c r="F27" i="34" s="1"/>
  <c r="AY7" i="32"/>
  <c r="F26" i="34" s="1"/>
  <c r="AW7" i="32"/>
  <c r="F25" i="34" s="1"/>
  <c r="AU7" i="32"/>
  <c r="F24" i="34" s="1"/>
  <c r="AS7" i="32"/>
  <c r="F23" i="34" s="1"/>
  <c r="AQ7" i="32"/>
  <c r="F22" i="34" s="1"/>
  <c r="AO7" i="32"/>
  <c r="F21" i="34" s="1"/>
  <c r="AM7" i="32"/>
  <c r="F20" i="34" s="1"/>
  <c r="AK7" i="32"/>
  <c r="F19" i="34" s="1"/>
  <c r="AI7" i="32"/>
  <c r="F18" i="34" s="1"/>
  <c r="AG7" i="32"/>
  <c r="F17" i="34" s="1"/>
  <c r="AE7" i="32"/>
  <c r="F16" i="34" s="1"/>
  <c r="AC7" i="32"/>
  <c r="F15" i="34" s="1"/>
  <c r="AA7" i="32"/>
  <c r="F14" i="34" s="1"/>
  <c r="Y7" i="32"/>
  <c r="F13" i="34" s="1"/>
  <c r="W7" i="32"/>
  <c r="F12" i="34" s="1"/>
  <c r="U7" i="32"/>
  <c r="F11" i="34" s="1"/>
  <c r="S7" i="32"/>
  <c r="F10" i="34" s="1"/>
  <c r="Q7" i="32"/>
  <c r="F9" i="34" s="1"/>
  <c r="O7" i="32"/>
  <c r="F8" i="34" s="1"/>
  <c r="M7" i="32"/>
  <c r="F7" i="34" s="1"/>
  <c r="K7" i="32"/>
  <c r="F6" i="34" s="1"/>
  <c r="I7" i="32"/>
  <c r="F5" i="34" s="1"/>
  <c r="G7" i="32"/>
  <c r="E7" i="32"/>
  <c r="F3" i="34" s="1"/>
  <c r="C7" i="32"/>
  <c r="BU6" i="32"/>
  <c r="BS6" i="32"/>
  <c r="BM6" i="32"/>
  <c r="BN6" i="32" s="1"/>
  <c r="BL6" i="32"/>
  <c r="BI6" i="32"/>
  <c r="E31" i="34" s="1"/>
  <c r="BG6" i="32"/>
  <c r="E30" i="34" s="1"/>
  <c r="BE6" i="32"/>
  <c r="E29" i="34" s="1"/>
  <c r="BC6" i="32"/>
  <c r="E28" i="34" s="1"/>
  <c r="BA6" i="32"/>
  <c r="E27" i="34" s="1"/>
  <c r="AY6" i="32"/>
  <c r="E26" i="34" s="1"/>
  <c r="AW6" i="32"/>
  <c r="E25" i="34" s="1"/>
  <c r="AU6" i="32"/>
  <c r="E24" i="34" s="1"/>
  <c r="AS6" i="32"/>
  <c r="E23" i="34" s="1"/>
  <c r="AQ6" i="32"/>
  <c r="E22" i="34" s="1"/>
  <c r="AO6" i="32"/>
  <c r="E21" i="34" s="1"/>
  <c r="AM6" i="32"/>
  <c r="E20" i="34" s="1"/>
  <c r="AK6" i="32"/>
  <c r="E19" i="34" s="1"/>
  <c r="AI6" i="32"/>
  <c r="E18" i="34" s="1"/>
  <c r="AG6" i="32"/>
  <c r="E17" i="34" s="1"/>
  <c r="AE6" i="32"/>
  <c r="E16" i="34" s="1"/>
  <c r="AC6" i="32"/>
  <c r="E15" i="34" s="1"/>
  <c r="AA6" i="32"/>
  <c r="E14" i="34" s="1"/>
  <c r="Y6" i="32"/>
  <c r="E13" i="34" s="1"/>
  <c r="W6" i="32"/>
  <c r="E12" i="34" s="1"/>
  <c r="U6" i="32"/>
  <c r="E11" i="34" s="1"/>
  <c r="S6" i="32"/>
  <c r="E10" i="34" s="1"/>
  <c r="Q6" i="32"/>
  <c r="E9" i="34" s="1"/>
  <c r="O6" i="32"/>
  <c r="E8" i="34" s="1"/>
  <c r="M6" i="32"/>
  <c r="E7" i="34" s="1"/>
  <c r="K6" i="32"/>
  <c r="E6" i="34" s="1"/>
  <c r="I6" i="32"/>
  <c r="E5" i="34" s="1"/>
  <c r="G6" i="32"/>
  <c r="E4" i="34" s="1"/>
  <c r="E6" i="32"/>
  <c r="E3" i="34" s="1"/>
  <c r="C6" i="32"/>
  <c r="BU4" i="32"/>
  <c r="BS4" i="32"/>
  <c r="BR4" i="32"/>
  <c r="BP4" i="32"/>
  <c r="BM4" i="32"/>
  <c r="BN4" i="32" s="1"/>
  <c r="BL4" i="32"/>
  <c r="BU3" i="32"/>
  <c r="BS3" i="32"/>
  <c r="BM3" i="32"/>
  <c r="BN3" i="32" s="1"/>
  <c r="BL3" i="32"/>
  <c r="BI3" i="32"/>
  <c r="D31" i="34" s="1"/>
  <c r="BG3" i="32"/>
  <c r="D30" i="34" s="1"/>
  <c r="BE3" i="32"/>
  <c r="D29" i="34" s="1"/>
  <c r="BC3" i="32"/>
  <c r="D28" i="34" s="1"/>
  <c r="BA3" i="32"/>
  <c r="D27" i="34" s="1"/>
  <c r="AY3" i="32"/>
  <c r="D26" i="34" s="1"/>
  <c r="AW3" i="32"/>
  <c r="D25" i="34" s="1"/>
  <c r="AU3" i="32"/>
  <c r="D24" i="34" s="1"/>
  <c r="AS3" i="32"/>
  <c r="D23" i="34" s="1"/>
  <c r="AQ3" i="32"/>
  <c r="D22" i="34" s="1"/>
  <c r="AO3" i="32"/>
  <c r="D21" i="34" s="1"/>
  <c r="AM3" i="32"/>
  <c r="D20" i="34" s="1"/>
  <c r="AK3" i="32"/>
  <c r="D19" i="34" s="1"/>
  <c r="AI3" i="32"/>
  <c r="D18" i="34" s="1"/>
  <c r="AG3" i="32"/>
  <c r="D17" i="34" s="1"/>
  <c r="AE3" i="32"/>
  <c r="D16" i="34" s="1"/>
  <c r="AC3" i="32"/>
  <c r="D15" i="34" s="1"/>
  <c r="AA3" i="32"/>
  <c r="D14" i="34" s="1"/>
  <c r="Y3" i="32"/>
  <c r="D13" i="34" s="1"/>
  <c r="W3" i="32"/>
  <c r="D12" i="34" s="1"/>
  <c r="U3" i="32"/>
  <c r="D11" i="34" s="1"/>
  <c r="S3" i="32"/>
  <c r="D10" i="34" s="1"/>
  <c r="Q3" i="32"/>
  <c r="D9" i="34" s="1"/>
  <c r="O3" i="32"/>
  <c r="D8" i="34" s="1"/>
  <c r="M3" i="32"/>
  <c r="D7" i="34" s="1"/>
  <c r="K3" i="32"/>
  <c r="D6" i="34" s="1"/>
  <c r="I3" i="32"/>
  <c r="D5" i="34" s="1"/>
  <c r="G3" i="32"/>
  <c r="E3" i="32"/>
  <c r="D3" i="34" s="1"/>
  <c r="C3" i="32"/>
  <c r="C16" i="28"/>
  <c r="C15" i="28"/>
  <c r="C14" i="28"/>
  <c r="C13" i="28"/>
  <c r="C12" i="28"/>
  <c r="C11" i="28"/>
  <c r="C10" i="28"/>
  <c r="C9" i="28"/>
  <c r="C8" i="28"/>
  <c r="C7" i="28"/>
  <c r="C6" i="28"/>
  <c r="C5" i="28"/>
  <c r="C4" i="28"/>
  <c r="C3" i="28"/>
  <c r="C2" i="28"/>
  <c r="Q16" i="27"/>
  <c r="P16" i="27"/>
  <c r="O16" i="27"/>
  <c r="N16" i="27"/>
  <c r="M16" i="27"/>
  <c r="L16" i="27"/>
  <c r="J16" i="27"/>
  <c r="I16" i="27"/>
  <c r="H16" i="27"/>
  <c r="G16" i="27"/>
  <c r="F16" i="27"/>
  <c r="E16" i="27"/>
  <c r="D16" i="27"/>
  <c r="C16" i="27"/>
  <c r="Q15" i="27"/>
  <c r="P15" i="27"/>
  <c r="O15" i="27"/>
  <c r="N15" i="27"/>
  <c r="M15" i="27"/>
  <c r="L15" i="27"/>
  <c r="J15" i="27"/>
  <c r="I15" i="27"/>
  <c r="H15" i="27"/>
  <c r="G15" i="27"/>
  <c r="F15" i="27"/>
  <c r="E15" i="27"/>
  <c r="D15" i="27"/>
  <c r="C15" i="27"/>
  <c r="Q14" i="27"/>
  <c r="P14" i="27"/>
  <c r="O14" i="27"/>
  <c r="N14" i="27"/>
  <c r="M14" i="27"/>
  <c r="L14" i="27"/>
  <c r="J14" i="27"/>
  <c r="I14" i="27"/>
  <c r="H14" i="27"/>
  <c r="G14" i="27"/>
  <c r="F14" i="27"/>
  <c r="E14" i="27"/>
  <c r="D14" i="27"/>
  <c r="C14" i="27"/>
  <c r="Q13" i="27"/>
  <c r="P13" i="27"/>
  <c r="O13" i="27"/>
  <c r="N13" i="27"/>
  <c r="M13" i="27"/>
  <c r="L13" i="27"/>
  <c r="J13" i="27"/>
  <c r="I13" i="27"/>
  <c r="H13" i="27"/>
  <c r="G13" i="27"/>
  <c r="F13" i="27"/>
  <c r="E13" i="27"/>
  <c r="D13" i="27"/>
  <c r="C13" i="27"/>
  <c r="Q12" i="27"/>
  <c r="P12" i="27"/>
  <c r="O12" i="27"/>
  <c r="N12" i="27"/>
  <c r="M12" i="27"/>
  <c r="L12" i="27"/>
  <c r="J12" i="27"/>
  <c r="I12" i="27"/>
  <c r="H12" i="27"/>
  <c r="G12" i="27"/>
  <c r="F12" i="27"/>
  <c r="E12" i="27"/>
  <c r="D12" i="27"/>
  <c r="C12" i="27"/>
  <c r="Q11" i="27"/>
  <c r="P11" i="27"/>
  <c r="O11" i="27"/>
  <c r="N11" i="27"/>
  <c r="M11" i="27"/>
  <c r="L11" i="27"/>
  <c r="J11" i="27"/>
  <c r="I11" i="27"/>
  <c r="H11" i="27"/>
  <c r="G11" i="27"/>
  <c r="F11" i="27"/>
  <c r="E11" i="27"/>
  <c r="D11" i="27"/>
  <c r="C11" i="27"/>
  <c r="Q10" i="27"/>
  <c r="P10" i="27"/>
  <c r="O10" i="27"/>
  <c r="N10" i="27"/>
  <c r="M10" i="27"/>
  <c r="L10" i="27"/>
  <c r="J10" i="27"/>
  <c r="I10" i="27"/>
  <c r="H10" i="27"/>
  <c r="G10" i="27"/>
  <c r="F10" i="27"/>
  <c r="E10" i="27"/>
  <c r="D10" i="27"/>
  <c r="C10" i="27"/>
  <c r="Q9" i="27"/>
  <c r="P9" i="27"/>
  <c r="O9" i="27"/>
  <c r="N9" i="27"/>
  <c r="M9" i="27"/>
  <c r="L9" i="27"/>
  <c r="J9" i="27"/>
  <c r="I9" i="27"/>
  <c r="H9" i="27"/>
  <c r="G9" i="27"/>
  <c r="F9" i="27"/>
  <c r="E9" i="27"/>
  <c r="D9" i="27"/>
  <c r="C9" i="27"/>
  <c r="Q8" i="27"/>
  <c r="P8" i="27"/>
  <c r="O8" i="27"/>
  <c r="N8" i="27"/>
  <c r="M8" i="27"/>
  <c r="L8" i="27"/>
  <c r="J8" i="27"/>
  <c r="I8" i="27"/>
  <c r="H8" i="27"/>
  <c r="G8" i="27"/>
  <c r="F8" i="27"/>
  <c r="E8" i="27"/>
  <c r="D8" i="27"/>
  <c r="C8" i="27"/>
  <c r="Q7" i="27"/>
  <c r="P7" i="27"/>
  <c r="O7" i="27"/>
  <c r="N7" i="27"/>
  <c r="M7" i="27"/>
  <c r="L7" i="27"/>
  <c r="J7" i="27"/>
  <c r="I7" i="27"/>
  <c r="H7" i="27"/>
  <c r="G7" i="27"/>
  <c r="F7" i="27"/>
  <c r="E7" i="27"/>
  <c r="D7" i="27"/>
  <c r="C7" i="27"/>
  <c r="Q6" i="27"/>
  <c r="P6" i="27"/>
  <c r="O6" i="27"/>
  <c r="N6" i="27"/>
  <c r="M6" i="27"/>
  <c r="L6" i="27"/>
  <c r="J6" i="27"/>
  <c r="I6" i="27"/>
  <c r="H6" i="27"/>
  <c r="G6" i="27"/>
  <c r="F6" i="27"/>
  <c r="E6" i="27"/>
  <c r="D6" i="27"/>
  <c r="C6" i="27"/>
  <c r="Q5" i="27"/>
  <c r="P5" i="27"/>
  <c r="O5" i="27"/>
  <c r="N5" i="27"/>
  <c r="M5" i="27"/>
  <c r="L5" i="27"/>
  <c r="J5" i="27"/>
  <c r="I5" i="27"/>
  <c r="H5" i="27"/>
  <c r="G5" i="27"/>
  <c r="F5" i="27"/>
  <c r="E5" i="27"/>
  <c r="D5" i="27"/>
  <c r="C5" i="27"/>
  <c r="Q4" i="27"/>
  <c r="P4" i="27"/>
  <c r="O4" i="27"/>
  <c r="N4" i="27"/>
  <c r="M4" i="27"/>
  <c r="L4" i="27"/>
  <c r="J4" i="27"/>
  <c r="I4" i="27"/>
  <c r="H4" i="27"/>
  <c r="G4" i="27"/>
  <c r="F4" i="27"/>
  <c r="E4" i="27"/>
  <c r="D4" i="27"/>
  <c r="C4" i="27"/>
  <c r="Q3" i="27"/>
  <c r="P3" i="27"/>
  <c r="O3" i="27"/>
  <c r="N3" i="27"/>
  <c r="M3" i="27"/>
  <c r="L3" i="27"/>
  <c r="J3" i="27"/>
  <c r="I3" i="27"/>
  <c r="H3" i="27"/>
  <c r="G3" i="27"/>
  <c r="F3" i="27"/>
  <c r="E3" i="27"/>
  <c r="D3" i="27"/>
  <c r="C3" i="27"/>
  <c r="Q2" i="27"/>
  <c r="P2" i="27"/>
  <c r="O2" i="27"/>
  <c r="N2" i="27"/>
  <c r="M2" i="27"/>
  <c r="L2" i="27"/>
  <c r="J2" i="27"/>
  <c r="I2" i="27"/>
  <c r="H2" i="27"/>
  <c r="G2" i="27"/>
  <c r="F2" i="27"/>
  <c r="E2" i="27"/>
  <c r="D2" i="27"/>
  <c r="C2" i="27"/>
  <c r="B2" i="27"/>
  <c r="A2" i="27"/>
  <c r="BW22" i="26"/>
  <c r="BU22" i="26"/>
  <c r="BS22" i="26"/>
  <c r="BM22" i="26"/>
  <c r="BN22" i="26" s="1"/>
  <c r="BL22" i="26"/>
  <c r="BI22" i="26"/>
  <c r="BG22" i="26"/>
  <c r="BE22" i="26"/>
  <c r="BC22" i="26"/>
  <c r="BA22" i="26"/>
  <c r="AY22" i="26"/>
  <c r="AW22" i="26"/>
  <c r="AU22" i="26"/>
  <c r="AS22" i="26"/>
  <c r="AQ22" i="26"/>
  <c r="AO22" i="26"/>
  <c r="AM22" i="26"/>
  <c r="AK22" i="26"/>
  <c r="AI22" i="26"/>
  <c r="AG22" i="26"/>
  <c r="AE22" i="26"/>
  <c r="N16" i="28" s="1"/>
  <c r="AC22" i="26"/>
  <c r="N15" i="28" s="1"/>
  <c r="AA22" i="26"/>
  <c r="N14" i="28" s="1"/>
  <c r="Y22" i="26"/>
  <c r="N13" i="28" s="1"/>
  <c r="W22" i="26"/>
  <c r="N12" i="28" s="1"/>
  <c r="U22" i="26"/>
  <c r="N11" i="28" s="1"/>
  <c r="S22" i="26"/>
  <c r="N10" i="28" s="1"/>
  <c r="Q22" i="26"/>
  <c r="N9" i="28" s="1"/>
  <c r="O22" i="26"/>
  <c r="N8" i="28" s="1"/>
  <c r="M22" i="26"/>
  <c r="N7" i="28" s="1"/>
  <c r="K22" i="26"/>
  <c r="N6" i="28" s="1"/>
  <c r="I22" i="26"/>
  <c r="N5" i="28" s="1"/>
  <c r="G22" i="26"/>
  <c r="N4" i="28" s="1"/>
  <c r="E22" i="26"/>
  <c r="N3" i="28" s="1"/>
  <c r="C22" i="26"/>
  <c r="BW20" i="26"/>
  <c r="BU20" i="26"/>
  <c r="BS20" i="26"/>
  <c r="BM20" i="26"/>
  <c r="BN20" i="26" s="1"/>
  <c r="BL20" i="26"/>
  <c r="BI20" i="26"/>
  <c r="BG20" i="26"/>
  <c r="BE20" i="26"/>
  <c r="BC20" i="26"/>
  <c r="BA20" i="26"/>
  <c r="AY20" i="26"/>
  <c r="AW20" i="26"/>
  <c r="AU20" i="26"/>
  <c r="AS20" i="26"/>
  <c r="AQ20" i="26"/>
  <c r="AO20" i="26"/>
  <c r="AM20" i="26"/>
  <c r="AK20" i="26"/>
  <c r="AI20" i="26"/>
  <c r="AG20" i="26"/>
  <c r="AE20" i="26"/>
  <c r="M16" i="28" s="1"/>
  <c r="AC20" i="26"/>
  <c r="M15" i="28" s="1"/>
  <c r="AA20" i="26"/>
  <c r="M14" i="28" s="1"/>
  <c r="Y20" i="26"/>
  <c r="M13" i="28" s="1"/>
  <c r="W20" i="26"/>
  <c r="M12" i="28" s="1"/>
  <c r="U20" i="26"/>
  <c r="M11" i="28" s="1"/>
  <c r="S20" i="26"/>
  <c r="M10" i="28" s="1"/>
  <c r="Q20" i="26"/>
  <c r="M9" i="28" s="1"/>
  <c r="O20" i="26"/>
  <c r="M8" i="28" s="1"/>
  <c r="M20" i="26"/>
  <c r="M7" i="28" s="1"/>
  <c r="K20" i="26"/>
  <c r="M6" i="28" s="1"/>
  <c r="I20" i="26"/>
  <c r="M5" i="28" s="1"/>
  <c r="G20" i="26"/>
  <c r="M4" i="28" s="1"/>
  <c r="E20" i="26"/>
  <c r="M3" i="28" s="1"/>
  <c r="C20" i="26"/>
  <c r="BW18" i="26"/>
  <c r="BU18" i="26"/>
  <c r="BS18" i="26"/>
  <c r="BM18" i="26"/>
  <c r="BN18" i="26" s="1"/>
  <c r="BL18" i="26"/>
  <c r="BI18" i="26"/>
  <c r="BG18" i="26"/>
  <c r="BE18" i="26"/>
  <c r="BC18" i="26"/>
  <c r="BA18" i="26"/>
  <c r="AY18" i="26"/>
  <c r="AW18" i="26"/>
  <c r="AU18" i="26"/>
  <c r="AS18" i="26"/>
  <c r="AQ18" i="26"/>
  <c r="AO18" i="26"/>
  <c r="AM18" i="26"/>
  <c r="AK18" i="26"/>
  <c r="AI18" i="26"/>
  <c r="AG18" i="26"/>
  <c r="AE18" i="26"/>
  <c r="L16" i="28" s="1"/>
  <c r="AC18" i="26"/>
  <c r="L15" i="28" s="1"/>
  <c r="AA18" i="26"/>
  <c r="L14" i="28" s="1"/>
  <c r="Y18" i="26"/>
  <c r="L13" i="28" s="1"/>
  <c r="W18" i="26"/>
  <c r="L12" i="28" s="1"/>
  <c r="U18" i="26"/>
  <c r="L11" i="28" s="1"/>
  <c r="S18" i="26"/>
  <c r="L10" i="28" s="1"/>
  <c r="Q18" i="26"/>
  <c r="L9" i="28" s="1"/>
  <c r="O18" i="26"/>
  <c r="L8" i="28" s="1"/>
  <c r="M18" i="26"/>
  <c r="L7" i="28" s="1"/>
  <c r="K18" i="26"/>
  <c r="L6" i="28" s="1"/>
  <c r="I18" i="26"/>
  <c r="L5" i="28" s="1"/>
  <c r="G18" i="26"/>
  <c r="L4" i="28" s="1"/>
  <c r="E18" i="26"/>
  <c r="L3" i="28" s="1"/>
  <c r="C18" i="26"/>
  <c r="BX18" i="26" s="1"/>
  <c r="BW16" i="26"/>
  <c r="BU16" i="26"/>
  <c r="BS16" i="26"/>
  <c r="BM16" i="26"/>
  <c r="BN16" i="26" s="1"/>
  <c r="BL16" i="26"/>
  <c r="BI16" i="26"/>
  <c r="BG16" i="26"/>
  <c r="BE16" i="26"/>
  <c r="BC16" i="26"/>
  <c r="BA16" i="26"/>
  <c r="AY16" i="26"/>
  <c r="AW16" i="26"/>
  <c r="AU16" i="26"/>
  <c r="AS16" i="26"/>
  <c r="AQ16" i="26"/>
  <c r="AO16" i="26"/>
  <c r="AM16" i="26"/>
  <c r="AK16" i="26"/>
  <c r="AI16" i="26"/>
  <c r="AG16" i="26"/>
  <c r="AE16" i="26"/>
  <c r="K16" i="28" s="1"/>
  <c r="AC16" i="26"/>
  <c r="K15" i="28" s="1"/>
  <c r="AA16" i="26"/>
  <c r="K14" i="28" s="1"/>
  <c r="Y16" i="26"/>
  <c r="K13" i="28" s="1"/>
  <c r="W16" i="26"/>
  <c r="K12" i="28" s="1"/>
  <c r="U16" i="26"/>
  <c r="K11" i="28" s="1"/>
  <c r="S16" i="26"/>
  <c r="K10" i="28" s="1"/>
  <c r="Q16" i="26"/>
  <c r="K9" i="28" s="1"/>
  <c r="O16" i="26"/>
  <c r="K8" i="28" s="1"/>
  <c r="M16" i="26"/>
  <c r="K7" i="28" s="1"/>
  <c r="K16" i="26"/>
  <c r="K6" i="28" s="1"/>
  <c r="I16" i="26"/>
  <c r="K5" i="28" s="1"/>
  <c r="G16" i="26"/>
  <c r="K4" i="28" s="1"/>
  <c r="E16" i="26"/>
  <c r="K3" i="28" s="1"/>
  <c r="C16" i="26"/>
  <c r="BW14" i="26"/>
  <c r="BU14" i="26"/>
  <c r="BS14" i="26"/>
  <c r="BR14" i="26"/>
  <c r="BP14" i="26"/>
  <c r="BM14" i="26"/>
  <c r="BN14" i="26" s="1"/>
  <c r="BL14" i="26"/>
  <c r="BW13" i="26"/>
  <c r="BU13" i="26"/>
  <c r="BS13" i="26"/>
  <c r="BM13" i="26"/>
  <c r="BN13" i="26" s="1"/>
  <c r="BL13" i="26"/>
  <c r="BI13" i="26"/>
  <c r="BG13" i="26"/>
  <c r="BE13" i="26"/>
  <c r="BC13" i="26"/>
  <c r="BA13" i="26"/>
  <c r="AY13" i="26"/>
  <c r="AW13" i="26"/>
  <c r="AU13" i="26"/>
  <c r="AS13" i="26"/>
  <c r="AQ13" i="26"/>
  <c r="AO13" i="26"/>
  <c r="AM13" i="26"/>
  <c r="AK13" i="26"/>
  <c r="AI13" i="26"/>
  <c r="AG13" i="26"/>
  <c r="AE13" i="26"/>
  <c r="J16" i="28" s="1"/>
  <c r="AC13" i="26"/>
  <c r="J15" i="28" s="1"/>
  <c r="AA13" i="26"/>
  <c r="J14" i="28" s="1"/>
  <c r="Y13" i="26"/>
  <c r="J13" i="28" s="1"/>
  <c r="W13" i="26"/>
  <c r="J12" i="28" s="1"/>
  <c r="U13" i="26"/>
  <c r="J11" i="28" s="1"/>
  <c r="S13" i="26"/>
  <c r="J10" i="28" s="1"/>
  <c r="Q13" i="26"/>
  <c r="J9" i="28" s="1"/>
  <c r="O13" i="26"/>
  <c r="J8" i="28" s="1"/>
  <c r="M13" i="26"/>
  <c r="J7" i="28" s="1"/>
  <c r="K13" i="26"/>
  <c r="J6" i="28" s="1"/>
  <c r="I13" i="26"/>
  <c r="J5" i="28" s="1"/>
  <c r="G13" i="26"/>
  <c r="J4" i="28" s="1"/>
  <c r="E13" i="26"/>
  <c r="J3" i="28" s="1"/>
  <c r="C13" i="26"/>
  <c r="BR11" i="26"/>
  <c r="BP11" i="26"/>
  <c r="BH11" i="26"/>
  <c r="BF11" i="26"/>
  <c r="BD11" i="26"/>
  <c r="BB11" i="26"/>
  <c r="AZ11" i="26"/>
  <c r="AX11" i="26"/>
  <c r="AV11" i="26"/>
  <c r="AT11" i="26"/>
  <c r="AR11" i="26"/>
  <c r="AP11" i="26"/>
  <c r="AN11" i="26"/>
  <c r="AL11" i="26"/>
  <c r="AJ11" i="26"/>
  <c r="AH11" i="26"/>
  <c r="AF11" i="26"/>
  <c r="AD11" i="26"/>
  <c r="K16" i="27" s="1"/>
  <c r="AB11" i="26"/>
  <c r="K15" i="27" s="1"/>
  <c r="Z11" i="26"/>
  <c r="K14" i="27" s="1"/>
  <c r="X11" i="26"/>
  <c r="K13" i="27" s="1"/>
  <c r="V11" i="26"/>
  <c r="K12" i="27" s="1"/>
  <c r="T11" i="26"/>
  <c r="K11" i="27" s="1"/>
  <c r="R11" i="26"/>
  <c r="K10" i="27" s="1"/>
  <c r="P11" i="26"/>
  <c r="K9" i="27" s="1"/>
  <c r="N11" i="26"/>
  <c r="K8" i="27" s="1"/>
  <c r="L11" i="26"/>
  <c r="K7" i="27" s="1"/>
  <c r="J11" i="26"/>
  <c r="K6" i="27" s="1"/>
  <c r="H11" i="26"/>
  <c r="K5" i="27" s="1"/>
  <c r="F11" i="26"/>
  <c r="K4" i="27" s="1"/>
  <c r="D11" i="26"/>
  <c r="K3" i="27" s="1"/>
  <c r="B11" i="26"/>
  <c r="K2" i="27" s="1"/>
  <c r="BW10" i="26"/>
  <c r="BU10" i="26"/>
  <c r="BS10" i="26"/>
  <c r="BM10" i="26"/>
  <c r="BN10" i="26" s="1"/>
  <c r="BL10" i="26"/>
  <c r="BI10" i="26"/>
  <c r="BG10" i="26"/>
  <c r="BE10" i="26"/>
  <c r="BC10" i="26"/>
  <c r="BA10" i="26"/>
  <c r="AY10" i="26"/>
  <c r="AW10" i="26"/>
  <c r="AU10" i="26"/>
  <c r="AS10" i="26"/>
  <c r="AQ10" i="26"/>
  <c r="AO10" i="26"/>
  <c r="AM10" i="26"/>
  <c r="AK10" i="26"/>
  <c r="AI10" i="26"/>
  <c r="AG10" i="26"/>
  <c r="AE10" i="26"/>
  <c r="I16" i="28" s="1"/>
  <c r="AC10" i="26"/>
  <c r="I15" i="28" s="1"/>
  <c r="AA10" i="26"/>
  <c r="I14" i="28" s="1"/>
  <c r="Y10" i="26"/>
  <c r="I13" i="28" s="1"/>
  <c r="W10" i="26"/>
  <c r="I12" i="28" s="1"/>
  <c r="U10" i="26"/>
  <c r="I11" i="28" s="1"/>
  <c r="S10" i="26"/>
  <c r="I10" i="28" s="1"/>
  <c r="Q10" i="26"/>
  <c r="I9" i="28" s="1"/>
  <c r="O10" i="26"/>
  <c r="I8" i="28" s="1"/>
  <c r="M10" i="26"/>
  <c r="I7" i="28" s="1"/>
  <c r="K10" i="26"/>
  <c r="I6" i="28" s="1"/>
  <c r="I10" i="26"/>
  <c r="I5" i="28" s="1"/>
  <c r="G10" i="26"/>
  <c r="I4" i="28" s="1"/>
  <c r="E10" i="26"/>
  <c r="I3" i="28" s="1"/>
  <c r="C10" i="26"/>
  <c r="BW9" i="26"/>
  <c r="BU9" i="26"/>
  <c r="BS9" i="26"/>
  <c r="BM9" i="26"/>
  <c r="BN9" i="26" s="1"/>
  <c r="BL9" i="26"/>
  <c r="BI9" i="26"/>
  <c r="BG9" i="26"/>
  <c r="BE9" i="26"/>
  <c r="BC9" i="26"/>
  <c r="BA9" i="26"/>
  <c r="AY9" i="26"/>
  <c r="AW9" i="26"/>
  <c r="AU9" i="26"/>
  <c r="AS9" i="26"/>
  <c r="AQ9" i="26"/>
  <c r="AO9" i="26"/>
  <c r="AM9" i="26"/>
  <c r="AK9" i="26"/>
  <c r="AI9" i="26"/>
  <c r="AG9" i="26"/>
  <c r="AE9" i="26"/>
  <c r="H16" i="28" s="1"/>
  <c r="AC9" i="26"/>
  <c r="H15" i="28" s="1"/>
  <c r="AA9" i="26"/>
  <c r="H14" i="28" s="1"/>
  <c r="Y9" i="26"/>
  <c r="H13" i="28" s="1"/>
  <c r="W9" i="26"/>
  <c r="H12" i="28" s="1"/>
  <c r="U9" i="26"/>
  <c r="H11" i="28" s="1"/>
  <c r="S9" i="26"/>
  <c r="H10" i="28" s="1"/>
  <c r="Q9" i="26"/>
  <c r="H9" i="28" s="1"/>
  <c r="O9" i="26"/>
  <c r="H8" i="28" s="1"/>
  <c r="M9" i="26"/>
  <c r="H7" i="28" s="1"/>
  <c r="K9" i="26"/>
  <c r="H6" i="28" s="1"/>
  <c r="I9" i="26"/>
  <c r="H5" i="28" s="1"/>
  <c r="G9" i="26"/>
  <c r="H4" i="28" s="1"/>
  <c r="E9" i="26"/>
  <c r="H3" i="28" s="1"/>
  <c r="C9" i="26"/>
  <c r="BX9" i="26" s="1"/>
  <c r="BW8" i="26"/>
  <c r="BU8" i="26"/>
  <c r="BS8" i="26"/>
  <c r="BM8" i="26"/>
  <c r="BN8" i="26" s="1"/>
  <c r="BL8" i="26"/>
  <c r="BI8" i="26"/>
  <c r="BG8" i="26"/>
  <c r="BE8" i="26"/>
  <c r="BC8" i="26"/>
  <c r="BA8" i="26"/>
  <c r="AY8" i="26"/>
  <c r="AW8" i="26"/>
  <c r="AU8" i="26"/>
  <c r="AS8" i="26"/>
  <c r="AQ8" i="26"/>
  <c r="AO8" i="26"/>
  <c r="AM8" i="26"/>
  <c r="AK8" i="26"/>
  <c r="AI8" i="26"/>
  <c r="AG8" i="26"/>
  <c r="AE8" i="26"/>
  <c r="G16" i="28" s="1"/>
  <c r="AC8" i="26"/>
  <c r="G15" i="28" s="1"/>
  <c r="AA8" i="26"/>
  <c r="G14" i="28" s="1"/>
  <c r="Y8" i="26"/>
  <c r="G13" i="28" s="1"/>
  <c r="W8" i="26"/>
  <c r="G12" i="28" s="1"/>
  <c r="U8" i="26"/>
  <c r="G11" i="28" s="1"/>
  <c r="S8" i="26"/>
  <c r="G10" i="28" s="1"/>
  <c r="Q8" i="26"/>
  <c r="G9" i="28" s="1"/>
  <c r="O8" i="26"/>
  <c r="G8" i="28" s="1"/>
  <c r="M8" i="26"/>
  <c r="G7" i="28" s="1"/>
  <c r="K8" i="26"/>
  <c r="G6" i="28" s="1"/>
  <c r="I8" i="26"/>
  <c r="G5" i="28" s="1"/>
  <c r="G8" i="26"/>
  <c r="G4" i="28" s="1"/>
  <c r="E8" i="26"/>
  <c r="G3" i="28" s="1"/>
  <c r="C8" i="26"/>
  <c r="BW7" i="26"/>
  <c r="BU7" i="26"/>
  <c r="BS7" i="26"/>
  <c r="BM7" i="26"/>
  <c r="BN7" i="26" s="1"/>
  <c r="BL7" i="26"/>
  <c r="BI7" i="26"/>
  <c r="BG7" i="26"/>
  <c r="BE7" i="26"/>
  <c r="BC7" i="26"/>
  <c r="BA7" i="26"/>
  <c r="AY7" i="26"/>
  <c r="AW7" i="26"/>
  <c r="AU7" i="26"/>
  <c r="AS7" i="26"/>
  <c r="AQ7" i="26"/>
  <c r="AO7" i="26"/>
  <c r="AM7" i="26"/>
  <c r="AK7" i="26"/>
  <c r="AI7" i="26"/>
  <c r="AG7" i="26"/>
  <c r="AE7" i="26"/>
  <c r="F16" i="28" s="1"/>
  <c r="AC7" i="26"/>
  <c r="F15" i="28" s="1"/>
  <c r="AA7" i="26"/>
  <c r="F14" i="28" s="1"/>
  <c r="Y7" i="26"/>
  <c r="F13" i="28" s="1"/>
  <c r="W7" i="26"/>
  <c r="F12" i="28" s="1"/>
  <c r="U7" i="26"/>
  <c r="F11" i="28" s="1"/>
  <c r="S7" i="26"/>
  <c r="F10" i="28" s="1"/>
  <c r="Q7" i="26"/>
  <c r="F9" i="28" s="1"/>
  <c r="O7" i="26"/>
  <c r="F8" i="28" s="1"/>
  <c r="M7" i="26"/>
  <c r="F7" i="28" s="1"/>
  <c r="K7" i="26"/>
  <c r="F6" i="28" s="1"/>
  <c r="I7" i="26"/>
  <c r="F5" i="28" s="1"/>
  <c r="G7" i="26"/>
  <c r="F4" i="28" s="1"/>
  <c r="E7" i="26"/>
  <c r="F3" i="28" s="1"/>
  <c r="C7" i="26"/>
  <c r="BW6" i="26"/>
  <c r="BU6" i="26"/>
  <c r="BS6" i="26"/>
  <c r="BM6" i="26"/>
  <c r="BN6" i="26" s="1"/>
  <c r="BL6" i="26"/>
  <c r="BI6" i="26"/>
  <c r="BG6" i="26"/>
  <c r="BE6" i="26"/>
  <c r="BC6" i="26"/>
  <c r="BA6" i="26"/>
  <c r="AY6" i="26"/>
  <c r="AW6" i="26"/>
  <c r="AU6" i="26"/>
  <c r="AS6" i="26"/>
  <c r="AQ6" i="26"/>
  <c r="AO6" i="26"/>
  <c r="AM6" i="26"/>
  <c r="AK6" i="26"/>
  <c r="AI6" i="26"/>
  <c r="AG6" i="26"/>
  <c r="AE6" i="26"/>
  <c r="E16" i="28" s="1"/>
  <c r="AC6" i="26"/>
  <c r="E15" i="28" s="1"/>
  <c r="AA6" i="26"/>
  <c r="E14" i="28" s="1"/>
  <c r="Y6" i="26"/>
  <c r="E13" i="28" s="1"/>
  <c r="W6" i="26"/>
  <c r="E12" i="28" s="1"/>
  <c r="U6" i="26"/>
  <c r="E11" i="28" s="1"/>
  <c r="S6" i="26"/>
  <c r="E10" i="28" s="1"/>
  <c r="Q6" i="26"/>
  <c r="E9" i="28" s="1"/>
  <c r="O6" i="26"/>
  <c r="E8" i="28" s="1"/>
  <c r="M6" i="26"/>
  <c r="E7" i="28" s="1"/>
  <c r="K6" i="26"/>
  <c r="E6" i="28" s="1"/>
  <c r="I6" i="26"/>
  <c r="E5" i="28" s="1"/>
  <c r="G6" i="26"/>
  <c r="E4" i="28" s="1"/>
  <c r="E6" i="26"/>
  <c r="E3" i="28" s="1"/>
  <c r="C6" i="26"/>
  <c r="BX6" i="26" s="1"/>
  <c r="BW4" i="26"/>
  <c r="BU4" i="26"/>
  <c r="BS4" i="26"/>
  <c r="BR4" i="26"/>
  <c r="BP4" i="26"/>
  <c r="BM4" i="26"/>
  <c r="BN4" i="26" s="1"/>
  <c r="BL4" i="26"/>
  <c r="BW3" i="26"/>
  <c r="BU3" i="26"/>
  <c r="BS3" i="26"/>
  <c r="BM3" i="26"/>
  <c r="BN3" i="26" s="1"/>
  <c r="BL3" i="26"/>
  <c r="BI3" i="26"/>
  <c r="BG3" i="26"/>
  <c r="BE3" i="26"/>
  <c r="BC3" i="26"/>
  <c r="BA3" i="26"/>
  <c r="AY3" i="26"/>
  <c r="AW3" i="26"/>
  <c r="AU3" i="26"/>
  <c r="AS3" i="26"/>
  <c r="AQ3" i="26"/>
  <c r="AO3" i="26"/>
  <c r="AM3" i="26"/>
  <c r="AK3" i="26"/>
  <c r="AI3" i="26"/>
  <c r="AG3" i="26"/>
  <c r="AE3" i="26"/>
  <c r="D16" i="28" s="1"/>
  <c r="AC3" i="26"/>
  <c r="D15" i="28" s="1"/>
  <c r="AA3" i="26"/>
  <c r="D14" i="28" s="1"/>
  <c r="Y3" i="26"/>
  <c r="D13" i="28" s="1"/>
  <c r="W3" i="26"/>
  <c r="D12" i="28" s="1"/>
  <c r="U3" i="26"/>
  <c r="D11" i="28" s="1"/>
  <c r="S3" i="26"/>
  <c r="D10" i="28" s="1"/>
  <c r="Q3" i="26"/>
  <c r="D9" i="28" s="1"/>
  <c r="O3" i="26"/>
  <c r="D8" i="28" s="1"/>
  <c r="M3" i="26"/>
  <c r="D7" i="28" s="1"/>
  <c r="K3" i="26"/>
  <c r="D6" i="28" s="1"/>
  <c r="I3" i="26"/>
  <c r="D5" i="28" s="1"/>
  <c r="G3" i="26"/>
  <c r="D4" i="28" s="1"/>
  <c r="E3" i="26"/>
  <c r="D3" i="28" s="1"/>
  <c r="C3" i="26"/>
  <c r="B2" i="12"/>
  <c r="B2" i="14" s="1"/>
  <c r="A2" i="12"/>
  <c r="A2" i="14" s="1"/>
  <c r="A31" i="34" l="1"/>
  <c r="B31" i="34"/>
  <c r="A6" i="28"/>
  <c r="A2" i="28"/>
  <c r="A7" i="28"/>
  <c r="A5" i="28"/>
  <c r="A3" i="12"/>
  <c r="B8" i="27"/>
  <c r="B4" i="27"/>
  <c r="B12" i="27"/>
  <c r="B2" i="28"/>
  <c r="A3" i="28"/>
  <c r="A4" i="28"/>
  <c r="B5" i="28"/>
  <c r="B6" i="28"/>
  <c r="B7" i="28"/>
  <c r="A8" i="28"/>
  <c r="A9" i="28"/>
  <c r="A10" i="28"/>
  <c r="A11" i="28"/>
  <c r="A12" i="28"/>
  <c r="A13" i="28"/>
  <c r="A14" i="28"/>
  <c r="A15" i="28"/>
  <c r="A16" i="28"/>
  <c r="B16" i="27"/>
  <c r="B3" i="28"/>
  <c r="B4" i="28"/>
  <c r="B8" i="28"/>
  <c r="B9" i="28"/>
  <c r="B10" i="28"/>
  <c r="B11" i="28"/>
  <c r="B12" i="28"/>
  <c r="B13" i="28"/>
  <c r="B14" i="28"/>
  <c r="B15" i="28"/>
  <c r="B16" i="28"/>
  <c r="BV7" i="32"/>
  <c r="BT22" i="32"/>
  <c r="BT13" i="32"/>
  <c r="BV3" i="32"/>
  <c r="BT3" i="32"/>
  <c r="BT7" i="32"/>
  <c r="BR8" i="32"/>
  <c r="D2" i="34"/>
  <c r="F2" i="34"/>
  <c r="H2" i="34"/>
  <c r="D4" i="34"/>
  <c r="F4" i="34"/>
  <c r="BS11" i="32"/>
  <c r="BO11" i="32"/>
  <c r="BR3" i="32"/>
  <c r="BR9" i="32"/>
  <c r="BT10" i="32"/>
  <c r="BL11" i="32"/>
  <c r="BV13" i="32"/>
  <c r="BP13" i="32"/>
  <c r="BQ13" i="32" s="1"/>
  <c r="BV16" i="32"/>
  <c r="BP16" i="32"/>
  <c r="BQ16" i="32" s="1"/>
  <c r="BR18" i="32"/>
  <c r="BR20" i="32"/>
  <c r="BT20" i="32"/>
  <c r="K2" i="33"/>
  <c r="E2" i="34"/>
  <c r="G2" i="34"/>
  <c r="I2" i="34"/>
  <c r="J2" i="34"/>
  <c r="K2" i="34"/>
  <c r="L2" i="34"/>
  <c r="M2" i="34"/>
  <c r="N2" i="34"/>
  <c r="J3" i="34"/>
  <c r="J4" i="34"/>
  <c r="K4" i="34"/>
  <c r="L6" i="34"/>
  <c r="M8" i="34"/>
  <c r="BV16" i="26"/>
  <c r="BV7" i="26"/>
  <c r="BT22" i="26"/>
  <c r="BT10" i="26"/>
  <c r="BV3" i="26"/>
  <c r="BR8" i="26"/>
  <c r="BV13" i="26"/>
  <c r="BR20" i="26"/>
  <c r="H2" i="28"/>
  <c r="BT6" i="26"/>
  <c r="BR10" i="26"/>
  <c r="F2" i="28"/>
  <c r="BX10" i="26"/>
  <c r="E2" i="28"/>
  <c r="G2" i="28"/>
  <c r="I2" i="28"/>
  <c r="J2" i="28"/>
  <c r="K2" i="28"/>
  <c r="L2" i="28"/>
  <c r="M2" i="28"/>
  <c r="N2" i="28"/>
  <c r="BS11" i="26"/>
  <c r="BO11" i="26"/>
  <c r="BM11" i="26"/>
  <c r="BN11" i="26" s="1"/>
  <c r="D2" i="28"/>
  <c r="A4" i="34"/>
  <c r="A8" i="34"/>
  <c r="A12" i="34"/>
  <c r="A16" i="34"/>
  <c r="A20" i="34"/>
  <c r="A24" i="34"/>
  <c r="A28" i="34"/>
  <c r="B4" i="34"/>
  <c r="B8" i="34"/>
  <c r="B12" i="34"/>
  <c r="B16" i="34"/>
  <c r="B20" i="34"/>
  <c r="B24" i="34"/>
  <c r="B28" i="34"/>
  <c r="A5" i="34"/>
  <c r="A9" i="34"/>
  <c r="A13" i="34"/>
  <c r="A17" i="34"/>
  <c r="A21" i="34"/>
  <c r="A25" i="34"/>
  <c r="A29" i="34"/>
  <c r="B5" i="34"/>
  <c r="B9" i="34"/>
  <c r="B13" i="34"/>
  <c r="B17" i="34"/>
  <c r="B21" i="34"/>
  <c r="B25" i="34"/>
  <c r="B29" i="34"/>
  <c r="A2" i="34"/>
  <c r="A6" i="34"/>
  <c r="A10" i="34"/>
  <c r="A14" i="34"/>
  <c r="A18" i="34"/>
  <c r="A22" i="34"/>
  <c r="A26" i="34"/>
  <c r="A30" i="34"/>
  <c r="B2" i="34"/>
  <c r="B6" i="34"/>
  <c r="B10" i="34"/>
  <c r="B14" i="34"/>
  <c r="B18" i="34"/>
  <c r="B22" i="34"/>
  <c r="B26" i="34"/>
  <c r="B30" i="34"/>
  <c r="A3" i="34"/>
  <c r="A7" i="34"/>
  <c r="A11" i="34"/>
  <c r="A15" i="34"/>
  <c r="A19" i="34"/>
  <c r="A23" i="34"/>
  <c r="A27" i="34"/>
  <c r="B3" i="34"/>
  <c r="B7" i="34"/>
  <c r="B11" i="34"/>
  <c r="B15" i="34"/>
  <c r="B19" i="34"/>
  <c r="B23" i="34"/>
  <c r="B27" i="34"/>
  <c r="BR6" i="32"/>
  <c r="BT8" i="32"/>
  <c r="BV10" i="32"/>
  <c r="BU11" i="32"/>
  <c r="BT6" i="32"/>
  <c r="BV8" i="32"/>
  <c r="BP10" i="32"/>
  <c r="BQ10" i="32" s="1"/>
  <c r="BM11" i="32"/>
  <c r="BN11" i="32" s="1"/>
  <c r="BV22" i="32"/>
  <c r="BR7" i="32"/>
  <c r="BT9" i="32"/>
  <c r="BR13" i="32"/>
  <c r="BR16" i="32"/>
  <c r="BT18" i="32"/>
  <c r="BV20" i="32"/>
  <c r="BP22" i="32"/>
  <c r="BQ22" i="32" s="1"/>
  <c r="BP3" i="32"/>
  <c r="BQ3" i="32" s="1"/>
  <c r="BV6" i="32"/>
  <c r="BP8" i="32"/>
  <c r="BQ8" i="32" s="1"/>
  <c r="BR10" i="32"/>
  <c r="BP7" i="32"/>
  <c r="BQ7" i="32" s="1"/>
  <c r="BV9" i="32"/>
  <c r="BT16" i="32"/>
  <c r="BV18" i="32"/>
  <c r="BP20" i="32"/>
  <c r="BQ20" i="32" s="1"/>
  <c r="BR22" i="32"/>
  <c r="BP6" i="32"/>
  <c r="BQ6" i="32" s="1"/>
  <c r="BP9" i="32"/>
  <c r="BQ9" i="32" s="1"/>
  <c r="BP18" i="32"/>
  <c r="BQ18" i="32" s="1"/>
  <c r="A4" i="27"/>
  <c r="A8" i="27"/>
  <c r="A12" i="27"/>
  <c r="A16" i="27"/>
  <c r="A5" i="27"/>
  <c r="A9" i="27"/>
  <c r="A13" i="27"/>
  <c r="B5" i="27"/>
  <c r="B9" i="27"/>
  <c r="B13" i="27"/>
  <c r="A6" i="27"/>
  <c r="A10" i="27"/>
  <c r="A14" i="27"/>
  <c r="B6" i="27"/>
  <c r="B10" i="27"/>
  <c r="B14" i="27"/>
  <c r="A3" i="27"/>
  <c r="A7" i="27"/>
  <c r="A11" i="27"/>
  <c r="A15" i="27"/>
  <c r="B3" i="27"/>
  <c r="B7" i="27"/>
  <c r="B11" i="27"/>
  <c r="B15" i="27"/>
  <c r="BR6" i="26"/>
  <c r="BT8" i="26"/>
  <c r="BV10" i="26"/>
  <c r="BU11" i="26"/>
  <c r="BP3" i="26"/>
  <c r="BQ3" i="26" s="1"/>
  <c r="BX3" i="26"/>
  <c r="BP7" i="26"/>
  <c r="BQ7" i="26" s="1"/>
  <c r="BX7" i="26"/>
  <c r="BR9" i="26"/>
  <c r="BL11" i="26"/>
  <c r="BW11" i="26"/>
  <c r="BP13" i="26"/>
  <c r="BQ13" i="26" s="1"/>
  <c r="BX13" i="26"/>
  <c r="BP16" i="26"/>
  <c r="BQ16" i="26" s="1"/>
  <c r="BX16" i="26"/>
  <c r="BR18" i="26"/>
  <c r="BT20" i="26"/>
  <c r="BV22" i="26"/>
  <c r="BR3" i="26"/>
  <c r="BR7" i="26"/>
  <c r="BT9" i="26"/>
  <c r="BR13" i="26"/>
  <c r="BR16" i="26"/>
  <c r="BT18" i="26"/>
  <c r="BV20" i="26"/>
  <c r="BP22" i="26"/>
  <c r="BQ22" i="26" s="1"/>
  <c r="BX22" i="26"/>
  <c r="BP10" i="26"/>
  <c r="BQ10" i="26" s="1"/>
  <c r="BV6" i="26"/>
  <c r="BP8" i="26"/>
  <c r="BQ8" i="26" s="1"/>
  <c r="BX8" i="26"/>
  <c r="BV8" i="26"/>
  <c r="BT3" i="26"/>
  <c r="BT7" i="26"/>
  <c r="BV9" i="26"/>
  <c r="BT13" i="26"/>
  <c r="BT16" i="26"/>
  <c r="BV18" i="26"/>
  <c r="BP20" i="26"/>
  <c r="BQ20" i="26" s="1"/>
  <c r="BX20" i="26"/>
  <c r="BR22" i="26"/>
  <c r="BP6" i="26"/>
  <c r="BQ6" i="26" s="1"/>
  <c r="BP9" i="26"/>
  <c r="BQ9" i="26" s="1"/>
  <c r="BP18" i="26"/>
  <c r="BQ18" i="26" s="1"/>
  <c r="Q16" i="12"/>
  <c r="P16" i="12"/>
  <c r="O16" i="12"/>
  <c r="N16" i="12"/>
  <c r="M16" i="12"/>
  <c r="L16" i="12"/>
  <c r="J16" i="12"/>
  <c r="I16" i="12"/>
  <c r="H16" i="12"/>
  <c r="G16" i="12"/>
  <c r="F16" i="12"/>
  <c r="E16" i="12"/>
  <c r="C16" i="14" l="1"/>
  <c r="C15" i="14"/>
  <c r="C14" i="14"/>
  <c r="C13" i="14"/>
  <c r="C12" i="14"/>
  <c r="C11" i="14"/>
  <c r="C10" i="14"/>
  <c r="C9" i="14"/>
  <c r="C8" i="14"/>
  <c r="C7" i="14"/>
  <c r="C6" i="14"/>
  <c r="C5" i="14"/>
  <c r="C4" i="14"/>
  <c r="C3" i="14"/>
  <c r="C2" i="14"/>
  <c r="D16" i="12"/>
  <c r="D15" i="12"/>
  <c r="D14" i="12"/>
  <c r="D13" i="12"/>
  <c r="D12" i="12"/>
  <c r="D11" i="12"/>
  <c r="D10" i="12"/>
  <c r="D9" i="12"/>
  <c r="D8" i="12"/>
  <c r="D7" i="12"/>
  <c r="D6" i="12"/>
  <c r="D5" i="12"/>
  <c r="D4" i="12"/>
  <c r="D3" i="12"/>
  <c r="D2" i="12"/>
  <c r="C16" i="12"/>
  <c r="C15" i="12"/>
  <c r="C14" i="12"/>
  <c r="C13" i="12"/>
  <c r="C12" i="12"/>
  <c r="C11" i="12"/>
  <c r="C10" i="12"/>
  <c r="C9" i="12"/>
  <c r="C8" i="12"/>
  <c r="C7" i="12"/>
  <c r="C6" i="12"/>
  <c r="C5" i="12"/>
  <c r="C4" i="12"/>
  <c r="C3" i="12"/>
  <c r="C2" i="12"/>
  <c r="BL4" i="7"/>
  <c r="BN4" i="7"/>
  <c r="BP4" i="7"/>
  <c r="BR4" i="7"/>
  <c r="BS4" i="7"/>
  <c r="BU4" i="7"/>
  <c r="BW4" i="7"/>
  <c r="BL6" i="7"/>
  <c r="BM6" i="7"/>
  <c r="BN6" i="7" s="1"/>
  <c r="BS6" i="7"/>
  <c r="BU6" i="7"/>
  <c r="BW6" i="7"/>
  <c r="BL7" i="7"/>
  <c r="BM7" i="7"/>
  <c r="BN7" i="7" s="1"/>
  <c r="BS7" i="7"/>
  <c r="BU7" i="7"/>
  <c r="BW7" i="7"/>
  <c r="BL8" i="7"/>
  <c r="BM8" i="7"/>
  <c r="BN8" i="7" s="1"/>
  <c r="BS8" i="7"/>
  <c r="BU8" i="7"/>
  <c r="BW8" i="7"/>
  <c r="BL9" i="7"/>
  <c r="BM9" i="7"/>
  <c r="BN9" i="7" s="1"/>
  <c r="BS9" i="7"/>
  <c r="BU9" i="7"/>
  <c r="BW9" i="7"/>
  <c r="BL10" i="7"/>
  <c r="BM10" i="7"/>
  <c r="BN10" i="7" s="1"/>
  <c r="BS10" i="7"/>
  <c r="BU10" i="7"/>
  <c r="BW10" i="7"/>
  <c r="BP11" i="7"/>
  <c r="BR11" i="7"/>
  <c r="BL13" i="7"/>
  <c r="BM13" i="7"/>
  <c r="BN13" i="7" s="1"/>
  <c r="BS13" i="7"/>
  <c r="BU13" i="7"/>
  <c r="BW13" i="7"/>
  <c r="BL14" i="7"/>
  <c r="BM14" i="7"/>
  <c r="BN14" i="7" s="1"/>
  <c r="BP14" i="7"/>
  <c r="BR14" i="7"/>
  <c r="BS14" i="7"/>
  <c r="BU14" i="7"/>
  <c r="BW14" i="7"/>
  <c r="BL16" i="7"/>
  <c r="BM16" i="7"/>
  <c r="BN16" i="7" s="1"/>
  <c r="BS16" i="7"/>
  <c r="BU16" i="7"/>
  <c r="BW16" i="7"/>
  <c r="BL18" i="7"/>
  <c r="BM18" i="7"/>
  <c r="BN18" i="7" s="1"/>
  <c r="BS18" i="7"/>
  <c r="BU18" i="7"/>
  <c r="BW18" i="7"/>
  <c r="BL20" i="7"/>
  <c r="BM20" i="7"/>
  <c r="BN20" i="7" s="1"/>
  <c r="BS20" i="7"/>
  <c r="BU20" i="7"/>
  <c r="BW20" i="7"/>
  <c r="BL22" i="7"/>
  <c r="BM22" i="7"/>
  <c r="BN22" i="7" s="1"/>
  <c r="BS22" i="7"/>
  <c r="BU22" i="7"/>
  <c r="BW3" i="7"/>
  <c r="BU3" i="7"/>
  <c r="BS3" i="7"/>
  <c r="BN3" i="7"/>
  <c r="BL3" i="7"/>
  <c r="AE3" i="7" l="1"/>
  <c r="D16" i="14" s="1"/>
  <c r="AG3" i="7"/>
  <c r="AI3" i="7"/>
  <c r="AK3" i="7"/>
  <c r="AM3" i="7"/>
  <c r="AO3" i="7"/>
  <c r="AQ3" i="7"/>
  <c r="AS3" i="7"/>
  <c r="AU3" i="7"/>
  <c r="AW3" i="7"/>
  <c r="AY3" i="7"/>
  <c r="BA3" i="7"/>
  <c r="BC3" i="7"/>
  <c r="BE3" i="7"/>
  <c r="BG3" i="7"/>
  <c r="BI3" i="7"/>
  <c r="AE6" i="7"/>
  <c r="E16" i="14" s="1"/>
  <c r="AG6" i="7"/>
  <c r="AI6" i="7"/>
  <c r="AK6" i="7"/>
  <c r="AM6" i="7"/>
  <c r="AO6" i="7"/>
  <c r="AQ6" i="7"/>
  <c r="AS6" i="7"/>
  <c r="AU6" i="7"/>
  <c r="AW6" i="7"/>
  <c r="AY6" i="7"/>
  <c r="BA6" i="7"/>
  <c r="BC6" i="7"/>
  <c r="BE6" i="7"/>
  <c r="BG6" i="7"/>
  <c r="BI6" i="7"/>
  <c r="AE7" i="7"/>
  <c r="F16" i="14" s="1"/>
  <c r="AG7" i="7"/>
  <c r="AI7" i="7"/>
  <c r="AK7" i="7"/>
  <c r="AM7" i="7"/>
  <c r="AO7" i="7"/>
  <c r="AQ7" i="7"/>
  <c r="AS7" i="7"/>
  <c r="AU7" i="7"/>
  <c r="AW7" i="7"/>
  <c r="AY7" i="7"/>
  <c r="BA7" i="7"/>
  <c r="BC7" i="7"/>
  <c r="BE7" i="7"/>
  <c r="BG7" i="7"/>
  <c r="BI7" i="7"/>
  <c r="AE8" i="7"/>
  <c r="G16" i="14" s="1"/>
  <c r="AG8" i="7"/>
  <c r="AI8" i="7"/>
  <c r="AK8" i="7"/>
  <c r="AM8" i="7"/>
  <c r="AO8" i="7"/>
  <c r="AQ8" i="7"/>
  <c r="AS8" i="7"/>
  <c r="AU8" i="7"/>
  <c r="AW8" i="7"/>
  <c r="AY8" i="7"/>
  <c r="BA8" i="7"/>
  <c r="BC8" i="7"/>
  <c r="BE8" i="7"/>
  <c r="BG8" i="7"/>
  <c r="BI8" i="7"/>
  <c r="AE9" i="7"/>
  <c r="H16" i="14" s="1"/>
  <c r="AG9" i="7"/>
  <c r="AI9" i="7"/>
  <c r="AK9" i="7"/>
  <c r="AM9" i="7"/>
  <c r="AO9" i="7"/>
  <c r="AQ9" i="7"/>
  <c r="AS9" i="7"/>
  <c r="AU9" i="7"/>
  <c r="AW9" i="7"/>
  <c r="AY9" i="7"/>
  <c r="BA9" i="7"/>
  <c r="BC9" i="7"/>
  <c r="BE9" i="7"/>
  <c r="BG9" i="7"/>
  <c r="BI9" i="7"/>
  <c r="AE10" i="7"/>
  <c r="I16" i="14" s="1"/>
  <c r="AG10" i="7"/>
  <c r="AI10" i="7"/>
  <c r="AK10" i="7"/>
  <c r="AM10" i="7"/>
  <c r="AO10" i="7"/>
  <c r="AQ10" i="7"/>
  <c r="AS10" i="7"/>
  <c r="AU10" i="7"/>
  <c r="AW10" i="7"/>
  <c r="AY10" i="7"/>
  <c r="BA10" i="7"/>
  <c r="BC10" i="7"/>
  <c r="BE10" i="7"/>
  <c r="BG10" i="7"/>
  <c r="BI10" i="7"/>
  <c r="AD11" i="7"/>
  <c r="K16" i="12" s="1"/>
  <c r="AF11" i="7"/>
  <c r="AH11" i="7"/>
  <c r="AJ11" i="7"/>
  <c r="AL11" i="7"/>
  <c r="AN11" i="7"/>
  <c r="AP11" i="7"/>
  <c r="AR11" i="7"/>
  <c r="AT11" i="7"/>
  <c r="AV11" i="7"/>
  <c r="AX11" i="7"/>
  <c r="AZ11" i="7"/>
  <c r="BB11" i="7"/>
  <c r="BD11" i="7"/>
  <c r="BF11" i="7"/>
  <c r="BH11" i="7"/>
  <c r="AE13" i="7"/>
  <c r="J16" i="14" s="1"/>
  <c r="AG13" i="7"/>
  <c r="AI13" i="7"/>
  <c r="AK13" i="7"/>
  <c r="AM13" i="7"/>
  <c r="AO13" i="7"/>
  <c r="AQ13" i="7"/>
  <c r="AS13" i="7"/>
  <c r="AU13" i="7"/>
  <c r="AW13" i="7"/>
  <c r="AY13" i="7"/>
  <c r="BA13" i="7"/>
  <c r="BC13" i="7"/>
  <c r="BE13" i="7"/>
  <c r="BG13" i="7"/>
  <c r="BI13" i="7"/>
  <c r="AE16" i="7"/>
  <c r="K16" i="14" s="1"/>
  <c r="AG16" i="7"/>
  <c r="AI16" i="7"/>
  <c r="AK16" i="7"/>
  <c r="AM16" i="7"/>
  <c r="AO16" i="7"/>
  <c r="AQ16" i="7"/>
  <c r="AS16" i="7"/>
  <c r="AU16" i="7"/>
  <c r="AW16" i="7"/>
  <c r="AY16" i="7"/>
  <c r="BA16" i="7"/>
  <c r="BC16" i="7"/>
  <c r="BE16" i="7"/>
  <c r="BG16" i="7"/>
  <c r="BI16" i="7"/>
  <c r="AE18" i="7"/>
  <c r="L16" i="14" s="1"/>
  <c r="AG18" i="7"/>
  <c r="AI18" i="7"/>
  <c r="AK18" i="7"/>
  <c r="AM18" i="7"/>
  <c r="AO18" i="7"/>
  <c r="AQ18" i="7"/>
  <c r="AS18" i="7"/>
  <c r="AU18" i="7"/>
  <c r="AW18" i="7"/>
  <c r="AY18" i="7"/>
  <c r="BA18" i="7"/>
  <c r="BC18" i="7"/>
  <c r="BE18" i="7"/>
  <c r="BG18" i="7"/>
  <c r="BI18" i="7"/>
  <c r="AE20" i="7"/>
  <c r="M16" i="14" s="1"/>
  <c r="AG20" i="7"/>
  <c r="AI20" i="7"/>
  <c r="AK20" i="7"/>
  <c r="AM20" i="7"/>
  <c r="AO20" i="7"/>
  <c r="AQ20" i="7"/>
  <c r="AS20" i="7"/>
  <c r="AU20" i="7"/>
  <c r="AW20" i="7"/>
  <c r="AY20" i="7"/>
  <c r="BA20" i="7"/>
  <c r="BC20" i="7"/>
  <c r="BE20" i="7"/>
  <c r="BG20" i="7"/>
  <c r="BI20" i="7"/>
  <c r="AE22" i="7"/>
  <c r="N16" i="14" s="1"/>
  <c r="AG22" i="7"/>
  <c r="AI22" i="7"/>
  <c r="AK22" i="7"/>
  <c r="AM22" i="7"/>
  <c r="AO22" i="7"/>
  <c r="AQ22" i="7"/>
  <c r="AS22" i="7"/>
  <c r="AU22" i="7"/>
  <c r="AW22" i="7"/>
  <c r="AY22" i="7"/>
  <c r="BA22" i="7"/>
  <c r="BC22" i="7"/>
  <c r="BE22" i="7"/>
  <c r="BG22" i="7"/>
  <c r="BI22" i="7"/>
  <c r="B3" i="14" l="1"/>
  <c r="B4" i="14"/>
  <c r="B5" i="14"/>
  <c r="B6" i="14"/>
  <c r="B7" i="14"/>
  <c r="B8" i="14"/>
  <c r="B9" i="14"/>
  <c r="B10" i="14"/>
  <c r="B11" i="14"/>
  <c r="B12" i="14"/>
  <c r="B13" i="14"/>
  <c r="B14" i="14"/>
  <c r="B15" i="14"/>
  <c r="B16" i="14"/>
  <c r="B16" i="12"/>
  <c r="B15" i="12"/>
  <c r="B14" i="12"/>
  <c r="B13" i="12"/>
  <c r="B12" i="12"/>
  <c r="B11" i="12"/>
  <c r="B10" i="12"/>
  <c r="B9" i="12"/>
  <c r="B8" i="12"/>
  <c r="B7" i="12"/>
  <c r="B6" i="12"/>
  <c r="B5" i="12"/>
  <c r="B4" i="12"/>
  <c r="B3" i="12"/>
  <c r="A3" i="14"/>
  <c r="A4" i="14"/>
  <c r="A5" i="14"/>
  <c r="A6" i="14"/>
  <c r="A7" i="14"/>
  <c r="A8" i="14"/>
  <c r="A9" i="14"/>
  <c r="A10" i="14"/>
  <c r="A11" i="14"/>
  <c r="A12" i="14"/>
  <c r="A13" i="14"/>
  <c r="A14" i="14"/>
  <c r="A15" i="14"/>
  <c r="A16" i="14"/>
  <c r="A4" i="12"/>
  <c r="A5" i="12"/>
  <c r="A6" i="12"/>
  <c r="A7" i="12"/>
  <c r="A8" i="12"/>
  <c r="A9" i="12"/>
  <c r="A10" i="12"/>
  <c r="A11" i="12"/>
  <c r="A12" i="12"/>
  <c r="A13" i="12"/>
  <c r="A14" i="12"/>
  <c r="A15" i="12"/>
  <c r="A16" i="12"/>
  <c r="D11" i="7"/>
  <c r="F11" i="7"/>
  <c r="H11" i="7"/>
  <c r="K5" i="12" s="1"/>
  <c r="J11" i="7"/>
  <c r="K6" i="12" s="1"/>
  <c r="L11" i="7"/>
  <c r="K7" i="12" s="1"/>
  <c r="N11" i="7"/>
  <c r="P11" i="7"/>
  <c r="K9" i="12" s="1"/>
  <c r="R11" i="7"/>
  <c r="K10" i="12" s="1"/>
  <c r="T11" i="7"/>
  <c r="K11" i="12" s="1"/>
  <c r="V11" i="7"/>
  <c r="K12" i="12" s="1"/>
  <c r="X11" i="7"/>
  <c r="Z11" i="7"/>
  <c r="AB11" i="7"/>
  <c r="Q15" i="12"/>
  <c r="Q14" i="12"/>
  <c r="Q13" i="12"/>
  <c r="Q12" i="12"/>
  <c r="Q11" i="12"/>
  <c r="Q10" i="12"/>
  <c r="Q9" i="12"/>
  <c r="Q8" i="12"/>
  <c r="Q7" i="12"/>
  <c r="Q6" i="12"/>
  <c r="Q5" i="12"/>
  <c r="Q4" i="12"/>
  <c r="Q3" i="12"/>
  <c r="Q2" i="12"/>
  <c r="P15" i="12"/>
  <c r="P14" i="12"/>
  <c r="P13" i="12"/>
  <c r="P12" i="12"/>
  <c r="P11" i="12"/>
  <c r="P10" i="12"/>
  <c r="P9" i="12"/>
  <c r="P8" i="12"/>
  <c r="P7" i="12"/>
  <c r="P6" i="12"/>
  <c r="P5" i="12"/>
  <c r="P4" i="12"/>
  <c r="P3" i="12"/>
  <c r="P2" i="12"/>
  <c r="F15" i="12"/>
  <c r="F14" i="12"/>
  <c r="F13" i="12"/>
  <c r="F12" i="12"/>
  <c r="F11" i="12"/>
  <c r="F10" i="12"/>
  <c r="F9" i="12"/>
  <c r="F8" i="12"/>
  <c r="F7" i="12"/>
  <c r="F6" i="12"/>
  <c r="F5" i="12"/>
  <c r="F4" i="12"/>
  <c r="F3" i="12"/>
  <c r="F2" i="12"/>
  <c r="O15" i="12"/>
  <c r="N15" i="12"/>
  <c r="M15" i="12"/>
  <c r="L15" i="12"/>
  <c r="K15" i="12"/>
  <c r="J15" i="12"/>
  <c r="I15" i="12"/>
  <c r="H15" i="12"/>
  <c r="G15" i="12"/>
  <c r="E15" i="12"/>
  <c r="O14" i="12"/>
  <c r="N14" i="12"/>
  <c r="M14" i="12"/>
  <c r="L14" i="12"/>
  <c r="K14" i="12"/>
  <c r="J14" i="12"/>
  <c r="I14" i="12"/>
  <c r="H14" i="12"/>
  <c r="G14" i="12"/>
  <c r="E14" i="12"/>
  <c r="O13" i="12"/>
  <c r="N13" i="12"/>
  <c r="M13" i="12"/>
  <c r="L13" i="12"/>
  <c r="K13" i="12"/>
  <c r="J13" i="12"/>
  <c r="I13" i="12"/>
  <c r="H13" i="12"/>
  <c r="G13" i="12"/>
  <c r="E13" i="12"/>
  <c r="O12" i="12"/>
  <c r="N12" i="12"/>
  <c r="M12" i="12"/>
  <c r="L12" i="12"/>
  <c r="J12" i="12"/>
  <c r="I12" i="12"/>
  <c r="H12" i="12"/>
  <c r="G12" i="12"/>
  <c r="E12" i="12"/>
  <c r="O11" i="12"/>
  <c r="N11" i="12"/>
  <c r="M11" i="12"/>
  <c r="L11" i="12"/>
  <c r="J11" i="12"/>
  <c r="I11" i="12"/>
  <c r="H11" i="12"/>
  <c r="G11" i="12"/>
  <c r="E11" i="12"/>
  <c r="O10" i="12"/>
  <c r="N10" i="12"/>
  <c r="M10" i="12"/>
  <c r="L10" i="12"/>
  <c r="J10" i="12"/>
  <c r="I10" i="12"/>
  <c r="H10" i="12"/>
  <c r="G10" i="12"/>
  <c r="E10" i="12"/>
  <c r="O9" i="12"/>
  <c r="N9" i="12"/>
  <c r="M9" i="12"/>
  <c r="L9" i="12"/>
  <c r="J9" i="12"/>
  <c r="I9" i="12"/>
  <c r="H9" i="12"/>
  <c r="G9" i="12"/>
  <c r="E9" i="12"/>
  <c r="O8" i="12"/>
  <c r="N8" i="12"/>
  <c r="M8" i="12"/>
  <c r="L8" i="12"/>
  <c r="K8" i="12"/>
  <c r="J8" i="12"/>
  <c r="I8" i="12"/>
  <c r="H8" i="12"/>
  <c r="G8" i="12"/>
  <c r="E8" i="12"/>
  <c r="O7" i="12"/>
  <c r="N7" i="12"/>
  <c r="M7" i="12"/>
  <c r="L7" i="12"/>
  <c r="J7" i="12"/>
  <c r="I7" i="12"/>
  <c r="H7" i="12"/>
  <c r="G7" i="12"/>
  <c r="E7" i="12"/>
  <c r="O6" i="12"/>
  <c r="N6" i="12"/>
  <c r="M6" i="12"/>
  <c r="L6" i="12"/>
  <c r="J6" i="12"/>
  <c r="I6" i="12"/>
  <c r="H6" i="12"/>
  <c r="G6" i="12"/>
  <c r="E6" i="12"/>
  <c r="O5" i="12"/>
  <c r="N5" i="12"/>
  <c r="M5" i="12"/>
  <c r="L5" i="12"/>
  <c r="J5" i="12"/>
  <c r="I5" i="12"/>
  <c r="H5" i="12"/>
  <c r="G5" i="12"/>
  <c r="E5" i="12"/>
  <c r="O4" i="12"/>
  <c r="N4" i="12"/>
  <c r="M4" i="12"/>
  <c r="L4" i="12"/>
  <c r="K4" i="12"/>
  <c r="J4" i="12"/>
  <c r="I4" i="12"/>
  <c r="H4" i="12"/>
  <c r="G4" i="12"/>
  <c r="E4" i="12"/>
  <c r="O3" i="12"/>
  <c r="N3" i="12"/>
  <c r="M3" i="12"/>
  <c r="L3" i="12"/>
  <c r="J3" i="12"/>
  <c r="I3" i="12"/>
  <c r="H3" i="12"/>
  <c r="G3" i="12"/>
  <c r="E3" i="12"/>
  <c r="O2" i="12"/>
  <c r="N2" i="12"/>
  <c r="M2" i="12"/>
  <c r="L2" i="12"/>
  <c r="J2" i="12"/>
  <c r="I2" i="12"/>
  <c r="H2" i="12"/>
  <c r="G2" i="12"/>
  <c r="E2" i="12"/>
  <c r="C3" i="7"/>
  <c r="D2" i="14" s="1"/>
  <c r="E3" i="7"/>
  <c r="D3" i="14" s="1"/>
  <c r="G3" i="7"/>
  <c r="D4" i="14" s="1"/>
  <c r="I3" i="7"/>
  <c r="D5" i="14" s="1"/>
  <c r="K3" i="7"/>
  <c r="D6" i="14" s="1"/>
  <c r="M3" i="7"/>
  <c r="D7" i="14" s="1"/>
  <c r="O3" i="7"/>
  <c r="D8" i="14" s="1"/>
  <c r="Q3" i="7"/>
  <c r="D9" i="14" s="1"/>
  <c r="S3" i="7"/>
  <c r="D10" i="14" s="1"/>
  <c r="U3" i="7"/>
  <c r="D11" i="14" s="1"/>
  <c r="W3" i="7"/>
  <c r="D12" i="14" s="1"/>
  <c r="Y3" i="7"/>
  <c r="D13" i="14" s="1"/>
  <c r="AA3" i="7"/>
  <c r="D14" i="14" s="1"/>
  <c r="AC3" i="7"/>
  <c r="D15" i="14" s="1"/>
  <c r="E6" i="7"/>
  <c r="E3" i="14" s="1"/>
  <c r="G6" i="7"/>
  <c r="E4" i="14" s="1"/>
  <c r="I6" i="7"/>
  <c r="E5" i="14" s="1"/>
  <c r="K6" i="7"/>
  <c r="E6" i="14" s="1"/>
  <c r="M6" i="7"/>
  <c r="E7" i="14" s="1"/>
  <c r="O6" i="7"/>
  <c r="E8" i="14" s="1"/>
  <c r="Q6" i="7"/>
  <c r="E9" i="14" s="1"/>
  <c r="S6" i="7"/>
  <c r="E10" i="14" s="1"/>
  <c r="U6" i="7"/>
  <c r="E11" i="14" s="1"/>
  <c r="W6" i="7"/>
  <c r="E12" i="14" s="1"/>
  <c r="Y6" i="7"/>
  <c r="E13" i="14" s="1"/>
  <c r="AA6" i="7"/>
  <c r="E14" i="14" s="1"/>
  <c r="AC6" i="7"/>
  <c r="E15" i="14" s="1"/>
  <c r="E7" i="7"/>
  <c r="F3" i="14" s="1"/>
  <c r="G7" i="7"/>
  <c r="F4" i="14" s="1"/>
  <c r="I7" i="7"/>
  <c r="F5" i="14" s="1"/>
  <c r="K7" i="7"/>
  <c r="F6" i="14" s="1"/>
  <c r="M7" i="7"/>
  <c r="F7" i="14" s="1"/>
  <c r="O7" i="7"/>
  <c r="F8" i="14" s="1"/>
  <c r="Q7" i="7"/>
  <c r="F9" i="14" s="1"/>
  <c r="S7" i="7"/>
  <c r="F10" i="14" s="1"/>
  <c r="U7" i="7"/>
  <c r="F11" i="14" s="1"/>
  <c r="W7" i="7"/>
  <c r="F12" i="14" s="1"/>
  <c r="Y7" i="7"/>
  <c r="F13" i="14" s="1"/>
  <c r="AA7" i="7"/>
  <c r="F14" i="14" s="1"/>
  <c r="AC7" i="7"/>
  <c r="F15" i="14" s="1"/>
  <c r="E8" i="7"/>
  <c r="G3" i="14" s="1"/>
  <c r="G8" i="7"/>
  <c r="G4" i="14" s="1"/>
  <c r="I8" i="7"/>
  <c r="G5" i="14" s="1"/>
  <c r="K8" i="7"/>
  <c r="G6" i="14" s="1"/>
  <c r="M8" i="7"/>
  <c r="G7" i="14" s="1"/>
  <c r="O8" i="7"/>
  <c r="G8" i="14" s="1"/>
  <c r="Q8" i="7"/>
  <c r="G9" i="14" s="1"/>
  <c r="S8" i="7"/>
  <c r="G10" i="14" s="1"/>
  <c r="U8" i="7"/>
  <c r="G11" i="14" s="1"/>
  <c r="W8" i="7"/>
  <c r="G12" i="14" s="1"/>
  <c r="Y8" i="7"/>
  <c r="G13" i="14" s="1"/>
  <c r="AA8" i="7"/>
  <c r="G14" i="14" s="1"/>
  <c r="AC8" i="7"/>
  <c r="G15" i="14" s="1"/>
  <c r="E9" i="7"/>
  <c r="H3" i="14" s="1"/>
  <c r="G9" i="7"/>
  <c r="H4" i="14" s="1"/>
  <c r="I9" i="7"/>
  <c r="H5" i="14" s="1"/>
  <c r="K9" i="7"/>
  <c r="H6" i="14" s="1"/>
  <c r="M9" i="7"/>
  <c r="H7" i="14" s="1"/>
  <c r="O9" i="7"/>
  <c r="H8" i="14" s="1"/>
  <c r="Q9" i="7"/>
  <c r="H9" i="14" s="1"/>
  <c r="S9" i="7"/>
  <c r="H10" i="14" s="1"/>
  <c r="U9" i="7"/>
  <c r="H11" i="14" s="1"/>
  <c r="W9" i="7"/>
  <c r="H12" i="14" s="1"/>
  <c r="Y9" i="7"/>
  <c r="H13" i="14" s="1"/>
  <c r="AA9" i="7"/>
  <c r="H14" i="14" s="1"/>
  <c r="AC9" i="7"/>
  <c r="H15" i="14" s="1"/>
  <c r="E10" i="7"/>
  <c r="I3" i="14" s="1"/>
  <c r="G10" i="7"/>
  <c r="I4" i="14" s="1"/>
  <c r="I10" i="7"/>
  <c r="I5" i="14" s="1"/>
  <c r="K10" i="7"/>
  <c r="I6" i="14" s="1"/>
  <c r="M10" i="7"/>
  <c r="I7" i="14" s="1"/>
  <c r="O10" i="7"/>
  <c r="I8" i="14" s="1"/>
  <c r="Q10" i="7"/>
  <c r="I9" i="14" s="1"/>
  <c r="S10" i="7"/>
  <c r="I10" i="14" s="1"/>
  <c r="U10" i="7"/>
  <c r="I11" i="14" s="1"/>
  <c r="W10" i="7"/>
  <c r="I12" i="14" s="1"/>
  <c r="Y10" i="7"/>
  <c r="I13" i="14" s="1"/>
  <c r="AA10" i="7"/>
  <c r="I14" i="14" s="1"/>
  <c r="AC10" i="7"/>
  <c r="I15" i="14" s="1"/>
  <c r="E13" i="7"/>
  <c r="J3" i="14" s="1"/>
  <c r="G13" i="7"/>
  <c r="J4" i="14" s="1"/>
  <c r="I13" i="7"/>
  <c r="J5" i="14" s="1"/>
  <c r="J6" i="14"/>
  <c r="M13" i="7"/>
  <c r="J7" i="14" s="1"/>
  <c r="O13" i="7"/>
  <c r="J8" i="14" s="1"/>
  <c r="Q13" i="7"/>
  <c r="J9" i="14" s="1"/>
  <c r="S13" i="7"/>
  <c r="J10" i="14" s="1"/>
  <c r="U13" i="7"/>
  <c r="J11" i="14" s="1"/>
  <c r="W13" i="7"/>
  <c r="J12" i="14" s="1"/>
  <c r="Y13" i="7"/>
  <c r="J13" i="14" s="1"/>
  <c r="AA13" i="7"/>
  <c r="J14" i="14" s="1"/>
  <c r="AC13" i="7"/>
  <c r="J15" i="14" s="1"/>
  <c r="E16" i="7"/>
  <c r="K3" i="14" s="1"/>
  <c r="G16" i="7"/>
  <c r="K4" i="14" s="1"/>
  <c r="I16" i="7"/>
  <c r="K5" i="14" s="1"/>
  <c r="K16" i="7"/>
  <c r="K6" i="14" s="1"/>
  <c r="M16" i="7"/>
  <c r="K7" i="14" s="1"/>
  <c r="O16" i="7"/>
  <c r="K8" i="14" s="1"/>
  <c r="Q16" i="7"/>
  <c r="K9" i="14" s="1"/>
  <c r="S16" i="7"/>
  <c r="K10" i="14" s="1"/>
  <c r="U16" i="7"/>
  <c r="K11" i="14" s="1"/>
  <c r="W16" i="7"/>
  <c r="K12" i="14" s="1"/>
  <c r="Y16" i="7"/>
  <c r="K13" i="14" s="1"/>
  <c r="AA16" i="7"/>
  <c r="K14" i="14" s="1"/>
  <c r="AC16" i="7"/>
  <c r="K15" i="14" s="1"/>
  <c r="E18" i="7"/>
  <c r="L3" i="14" s="1"/>
  <c r="G18" i="7"/>
  <c r="L4" i="14" s="1"/>
  <c r="I18" i="7"/>
  <c r="L5" i="14" s="1"/>
  <c r="K18" i="7"/>
  <c r="L6" i="14" s="1"/>
  <c r="M18" i="7"/>
  <c r="L7" i="14" s="1"/>
  <c r="O18" i="7"/>
  <c r="L8" i="14" s="1"/>
  <c r="Q18" i="7"/>
  <c r="L9" i="14" s="1"/>
  <c r="S18" i="7"/>
  <c r="L10" i="14" s="1"/>
  <c r="U18" i="7"/>
  <c r="L11" i="14" s="1"/>
  <c r="W18" i="7"/>
  <c r="L12" i="14" s="1"/>
  <c r="Y18" i="7"/>
  <c r="L13" i="14" s="1"/>
  <c r="AA18" i="7"/>
  <c r="L14" i="14" s="1"/>
  <c r="AC18" i="7"/>
  <c r="L15" i="14" s="1"/>
  <c r="E20" i="7"/>
  <c r="M3" i="14" s="1"/>
  <c r="G20" i="7"/>
  <c r="M4" i="14" s="1"/>
  <c r="I20" i="7"/>
  <c r="M5" i="14" s="1"/>
  <c r="K20" i="7"/>
  <c r="M6" i="14" s="1"/>
  <c r="M20" i="7"/>
  <c r="M7" i="14" s="1"/>
  <c r="O20" i="7"/>
  <c r="M8" i="14" s="1"/>
  <c r="Q20" i="7"/>
  <c r="M9" i="14" s="1"/>
  <c r="S20" i="7"/>
  <c r="M10" i="14" s="1"/>
  <c r="U20" i="7"/>
  <c r="M11" i="14" s="1"/>
  <c r="W20" i="7"/>
  <c r="M12" i="14" s="1"/>
  <c r="Y20" i="7"/>
  <c r="M13" i="14" s="1"/>
  <c r="AA20" i="7"/>
  <c r="M14" i="14" s="1"/>
  <c r="AC20" i="7"/>
  <c r="M15" i="14" s="1"/>
  <c r="E22" i="7"/>
  <c r="N3" i="14" s="1"/>
  <c r="G22" i="7"/>
  <c r="N4" i="14" s="1"/>
  <c r="I22" i="7"/>
  <c r="N5" i="14" s="1"/>
  <c r="K22" i="7"/>
  <c r="N6" i="14" s="1"/>
  <c r="M22" i="7"/>
  <c r="N7" i="14" s="1"/>
  <c r="O22" i="7"/>
  <c r="N8" i="14" s="1"/>
  <c r="Q22" i="7"/>
  <c r="N9" i="14" s="1"/>
  <c r="S22" i="7"/>
  <c r="N10" i="14" s="1"/>
  <c r="U22" i="7"/>
  <c r="N11" i="14" s="1"/>
  <c r="W22" i="7"/>
  <c r="N12" i="14" s="1"/>
  <c r="Y22" i="7"/>
  <c r="N13" i="14" s="1"/>
  <c r="AA22" i="7"/>
  <c r="N14" i="14" s="1"/>
  <c r="AC22" i="7"/>
  <c r="N15" i="14" s="1"/>
  <c r="B11" i="7"/>
  <c r="C22" i="7"/>
  <c r="C20" i="7"/>
  <c r="C18" i="7"/>
  <c r="C16" i="7"/>
  <c r="C13" i="7"/>
  <c r="C7" i="7"/>
  <c r="F2" i="14" s="1"/>
  <c r="C8" i="7"/>
  <c r="C9" i="7"/>
  <c r="C10" i="7"/>
  <c r="I2" i="14" s="1"/>
  <c r="C6" i="7"/>
  <c r="K2" i="12" l="1"/>
  <c r="BO11" i="7"/>
  <c r="BP8" i="7"/>
  <c r="BQ8" i="7" s="1"/>
  <c r="BT8" i="7"/>
  <c r="BV8" i="7"/>
  <c r="BX8" i="7"/>
  <c r="BR8" i="7"/>
  <c r="BX9" i="7"/>
  <c r="BP9" i="7"/>
  <c r="BQ9" i="7" s="1"/>
  <c r="BR9" i="7"/>
  <c r="BT9" i="7"/>
  <c r="BV9" i="7"/>
  <c r="BV7" i="7"/>
  <c r="BP7" i="7"/>
  <c r="BQ7" i="7" s="1"/>
  <c r="BX7" i="7"/>
  <c r="BT7" i="7"/>
  <c r="BR7" i="7"/>
  <c r="M2" i="14"/>
  <c r="BX20" i="7"/>
  <c r="BP20" i="7"/>
  <c r="BQ20" i="7" s="1"/>
  <c r="BR20" i="7"/>
  <c r="BT20" i="7"/>
  <c r="BV20" i="7"/>
  <c r="G2" i="14"/>
  <c r="J2" i="14"/>
  <c r="BV13" i="7"/>
  <c r="BX13" i="7"/>
  <c r="BP13" i="7"/>
  <c r="BQ13" i="7" s="1"/>
  <c r="BT13" i="7"/>
  <c r="BR13" i="7"/>
  <c r="N2" i="14"/>
  <c r="BX22" i="7"/>
  <c r="BP22" i="7"/>
  <c r="BQ22" i="7" s="1"/>
  <c r="BR22" i="7"/>
  <c r="BV22" i="7"/>
  <c r="BT22" i="7"/>
  <c r="L2" i="14"/>
  <c r="BX18" i="7"/>
  <c r="BP18" i="7"/>
  <c r="BQ18" i="7" s="1"/>
  <c r="BR18" i="7"/>
  <c r="BT18" i="7"/>
  <c r="BV18" i="7"/>
  <c r="BR3" i="7"/>
  <c r="BP3" i="7"/>
  <c r="BX3" i="7"/>
  <c r="BV3" i="7"/>
  <c r="BT3" i="7"/>
  <c r="BR6" i="7"/>
  <c r="BT6" i="7"/>
  <c r="BV6" i="7"/>
  <c r="BP6" i="7"/>
  <c r="BQ6" i="7" s="1"/>
  <c r="BX6" i="7"/>
  <c r="BT10" i="7"/>
  <c r="BV10" i="7"/>
  <c r="BR10" i="7"/>
  <c r="BX10" i="7"/>
  <c r="BP10" i="7"/>
  <c r="BQ10" i="7" s="1"/>
  <c r="K2" i="14"/>
  <c r="BV16" i="7"/>
  <c r="BX16" i="7"/>
  <c r="BP16" i="7"/>
  <c r="BQ16" i="7" s="1"/>
  <c r="BT16" i="7"/>
  <c r="BR16" i="7"/>
  <c r="BS11" i="7"/>
  <c r="BW11" i="7"/>
  <c r="BU11" i="7"/>
  <c r="BM11" i="7"/>
  <c r="BN11" i="7" s="1"/>
  <c r="BL11" i="7"/>
  <c r="E2" i="14"/>
  <c r="K3" i="12"/>
  <c r="H2" i="14"/>
  <c r="BQ3" i="7" l="1"/>
</calcChain>
</file>

<file path=xl/sharedStrings.xml><?xml version="1.0" encoding="utf-8"?>
<sst xmlns="http://schemas.openxmlformats.org/spreadsheetml/2006/main" count="919" uniqueCount="67">
  <si>
    <t>MEAN</t>
  </si>
  <si>
    <t>SD</t>
  </si>
  <si>
    <t>N</t>
  </si>
  <si>
    <t>–</t>
  </si>
  <si>
    <t>Body length</t>
  </si>
  <si>
    <t>Papilla on leg IV length</t>
  </si>
  <si>
    <t>Number of teeth on the collar</t>
  </si>
  <si>
    <t>Holotype</t>
  </si>
  <si>
    <t>1 (HOL)</t>
  </si>
  <si>
    <t>CHARACTER</t>
  </si>
  <si>
    <t>RANGE</t>
  </si>
  <si>
    <t>SPECIMEN</t>
  </si>
  <si>
    <t>µm</t>
  </si>
  <si>
    <t>Claw 1 lengths</t>
  </si>
  <si>
    <t>Claw 2 lengths</t>
  </si>
  <si>
    <t>Claw 3 lengths</t>
  </si>
  <si>
    <t>Claw 4 lengths</t>
  </si>
  <si>
    <t>Head appendages lengths</t>
  </si>
  <si>
    <r>
      <t xml:space="preserve">     Cirrus </t>
    </r>
    <r>
      <rPr>
        <i/>
        <sz val="10"/>
        <rFont val="Calibri"/>
        <family val="2"/>
        <charset val="238"/>
      </rPr>
      <t>internus</t>
    </r>
  </si>
  <si>
    <t xml:space="preserve">     Cephalic papilla</t>
  </si>
  <si>
    <r>
      <t xml:space="preserve">     Cirrus </t>
    </r>
    <r>
      <rPr>
        <i/>
        <sz val="10"/>
        <rFont val="Calibri"/>
        <family val="2"/>
        <charset val="238"/>
      </rPr>
      <t>externus</t>
    </r>
  </si>
  <si>
    <r>
      <t xml:space="preserve">     Cirrus </t>
    </r>
    <r>
      <rPr>
        <i/>
        <sz val="10"/>
        <rFont val="Calibri"/>
        <family val="2"/>
        <charset val="238"/>
      </rPr>
      <t>A</t>
    </r>
  </si>
  <si>
    <t xml:space="preserve">     Clava</t>
  </si>
  <si>
    <t>Body appendages lengths</t>
  </si>
  <si>
    <t>Scapular plate length</t>
  </si>
  <si>
    <t xml:space="preserve">     Branch</t>
  </si>
  <si>
    <r>
      <t xml:space="preserve">     Cirrus </t>
    </r>
    <r>
      <rPr>
        <i/>
        <sz val="10"/>
        <rFont val="Calibri"/>
        <family val="2"/>
        <charset val="238"/>
      </rPr>
      <t>A</t>
    </r>
    <r>
      <rPr>
        <sz val="10"/>
        <rFont val="Calibri"/>
        <family val="2"/>
        <charset val="238"/>
      </rPr>
      <t>/Body length ratio</t>
    </r>
  </si>
  <si>
    <t>sc</t>
  </si>
  <si>
    <t>Individual</t>
  </si>
  <si>
    <r>
      <t xml:space="preserve">Cirrus </t>
    </r>
    <r>
      <rPr>
        <i/>
        <sz val="10"/>
        <rFont val="Calibri"/>
        <family val="2"/>
        <charset val="238"/>
      </rPr>
      <t>internus</t>
    </r>
  </si>
  <si>
    <t>Cephalic papilla</t>
  </si>
  <si>
    <r>
      <t xml:space="preserve">Cirrus </t>
    </r>
    <r>
      <rPr>
        <i/>
        <sz val="10"/>
        <rFont val="Calibri"/>
        <family val="2"/>
        <charset val="238"/>
      </rPr>
      <t>externus</t>
    </r>
  </si>
  <si>
    <t>Clava</t>
  </si>
  <si>
    <r>
      <t xml:space="preserve">Cirrus </t>
    </r>
    <r>
      <rPr>
        <i/>
        <sz val="10"/>
        <rFont val="Calibri"/>
        <family val="2"/>
        <charset val="238"/>
      </rPr>
      <t>A</t>
    </r>
  </si>
  <si>
    <r>
      <t xml:space="preserve">Cirrus </t>
    </r>
    <r>
      <rPr>
        <i/>
        <sz val="10"/>
        <rFont val="Calibri"/>
        <family val="2"/>
        <charset val="238"/>
      </rPr>
      <t>A</t>
    </r>
    <r>
      <rPr>
        <sz val="10"/>
        <rFont val="Calibri"/>
        <family val="2"/>
        <charset val="238"/>
      </rPr>
      <t>/Body length ratio</t>
    </r>
  </si>
  <si>
    <t>INSTRUCTIONS and TERMS OF USE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</si>
  <si>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</si>
  <si>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</si>
  <si>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</si>
  <si>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The template caluclates the </t>
    </r>
    <r>
      <rPr>
        <i/>
        <sz val="12"/>
        <rFont val="Calibri"/>
        <family val="2"/>
        <charset val="238"/>
      </rPr>
      <t>sc</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"males", "juveniles" and "larvae".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</si>
  <si>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</si>
  <si>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This is a morphometric template for species of the Tardigrada Order </t>
    </r>
    <r>
      <rPr>
        <b/>
        <sz val="12"/>
        <rFont val="Calibri"/>
        <family val="2"/>
        <charset val="238"/>
      </rPr>
      <t>Echiniscoidea.</t>
    </r>
  </si>
  <si>
    <t>Data from sheets "females", "males", "juveniles" and "larvae" are automatically copied to the four remaining "stats" sheets. Data in those sheets are arranged for statistical analyses in the majority of statistical software.</t>
  </si>
  <si>
    <t>Species</t>
  </si>
  <si>
    <t>Population</t>
  </si>
  <si>
    <t>Claw 1 branch</t>
  </si>
  <si>
    <t>Claw 2 branch</t>
  </si>
  <si>
    <t>Claw 3 branch</t>
  </si>
  <si>
    <t>Claw 4 branch</t>
  </si>
  <si>
    <r>
      <t xml:space="preserve">This template can be freely used but each published use must be credited as </t>
    </r>
    <r>
      <rPr>
        <b/>
        <sz val="12"/>
        <rFont val="Calibri"/>
        <family val="2"/>
        <charset val="238"/>
      </rPr>
      <t xml:space="preserve">Morphometric data were handled using the Echiniscoidea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</si>
  <si>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Type series</t>
  </si>
  <si>
    <t>Author</t>
  </si>
  <si>
    <t>Date</t>
  </si>
  <si>
    <t>Sheets "females", "males", "juveniles" and "larvae" automatically calculate basic statistics (number of measurements, range, mean and SD). The table with these statistics is placed after the last (30th) specimen. The summary table can be then copied and pasted directly to MS Word.</t>
  </si>
  <si>
    <t>1 (ALLOTYPE)</t>
  </si>
  <si>
    <t>Allotype</t>
  </si>
  <si>
    <t xml:space="preserve">Number of pores </t>
  </si>
  <si>
    <t>Scapular plate</t>
  </si>
  <si>
    <t>Caudal plate</t>
  </si>
  <si>
    <t>Median II plate</t>
  </si>
  <si>
    <t>Segmental II plate</t>
  </si>
  <si>
    <t>Number of pores</t>
  </si>
  <si>
    <t>Bryodelphax nigripunctatus</t>
  </si>
  <si>
    <t>ES.264</t>
  </si>
  <si>
    <t>YES</t>
  </si>
  <si>
    <t>Katarzyna Vončina</t>
  </si>
  <si>
    <t>26.08.2018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</si>
</sst>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name val="Arial"/>
      <charset val="238"/>
    </font>
    <font>
      <sz val="10"/>
      <name val="Calibri"/>
      <family val="2"/>
      <charset val="238"/>
    </font>
    <font>
      <i/>
      <sz val="10"/>
      <name val="Calibri"/>
      <family val="2"/>
      <charset val="238"/>
    </font>
    <font>
      <sz val="10"/>
      <name val="Arial"/>
      <family val="2"/>
      <charset val="238"/>
    </font>
    <font>
      <sz val="10"/>
      <name val="Arial CE"/>
      <charset val="238"/>
    </font>
    <font>
      <i/>
      <sz val="10"/>
      <name val="Arial CE"/>
      <charset val="238"/>
    </font>
    <font>
      <b/>
      <sz val="10"/>
      <name val="Arial CE"/>
      <charset val="238"/>
    </font>
    <font>
      <b/>
      <sz val="12"/>
      <name val="Calibri"/>
      <family val="2"/>
      <charset val="238"/>
    </font>
    <font>
      <sz val="12"/>
      <name val="Calibri"/>
      <family val="2"/>
      <charset val="238"/>
    </font>
    <font>
      <i/>
      <sz val="12"/>
      <name val="Calibri"/>
      <family val="2"/>
      <charset val="238"/>
    </font>
    <font>
      <u/>
      <sz val="10"/>
      <color theme="10"/>
      <name val="Arial CE"/>
      <charset val="238"/>
    </font>
    <font>
      <i/>
      <sz val="10"/>
      <color rgb="FF0000CC"/>
      <name val="Calibri"/>
      <family val="2"/>
      <charset val="238"/>
      <scheme val="minor"/>
    </font>
    <font>
      <b/>
      <sz val="10"/>
      <name val="Calibri"/>
      <family val="2"/>
      <charset val="238"/>
      <scheme val="minor"/>
    </font>
    <font>
      <sz val="10"/>
      <name val="Calibri"/>
      <family val="2"/>
      <charset val="238"/>
      <scheme val="minor"/>
    </font>
    <font>
      <i/>
      <sz val="10"/>
      <name val="Calibri"/>
      <family val="2"/>
      <charset val="238"/>
      <scheme val="minor"/>
    </font>
    <font>
      <b/>
      <i/>
      <sz val="10"/>
      <name val="Calibri"/>
      <family val="2"/>
      <charset val="238"/>
      <scheme val="minor"/>
    </font>
    <font>
      <sz val="10"/>
      <color rgb="FF008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b/>
      <sz val="14"/>
      <color rgb="FFFF0000"/>
      <name val="Calibri"/>
      <family val="2"/>
      <charset val="238"/>
      <scheme val="minor"/>
    </font>
    <font>
      <b/>
      <sz val="10"/>
      <color rgb="FF008000"/>
      <name val="Calibri"/>
      <family val="2"/>
      <charset val="238"/>
      <scheme val="minor"/>
    </font>
    <font>
      <b/>
      <i/>
      <sz val="10"/>
      <color rgb="FF0000CC"/>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
      <b/>
      <sz val="16"/>
      <name val="Arial"/>
      <family val="2"/>
      <charset val="238"/>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diagonal/>
    </border>
    <border>
      <left/>
      <right style="thin">
        <color indexed="64"/>
      </right>
      <top/>
      <bottom/>
      <diagonal/>
    </border>
    <border>
      <left style="thin">
        <color indexed="64"/>
      </left>
      <right/>
      <top/>
      <bottom/>
      <diagonal/>
    </border>
    <border>
      <left/>
      <right style="double">
        <color indexed="64"/>
      </right>
      <top/>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double">
        <color indexed="64"/>
      </right>
      <top style="medium">
        <color indexed="64"/>
      </top>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style="thin">
        <color indexed="64"/>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double">
        <color indexed="64"/>
      </left>
      <right/>
      <top/>
      <bottom/>
      <diagonal/>
    </border>
  </borders>
  <cellStyleXfs count="6">
    <xf numFmtId="0" fontId="0" fillId="0" borderId="0"/>
    <xf numFmtId="0" fontId="10" fillId="0" borderId="0" applyNumberFormat="0" applyFill="0" applyBorder="0" applyAlignment="0" applyProtection="0">
      <alignment vertical="top"/>
      <protection locked="0"/>
    </xf>
    <xf numFmtId="0" fontId="4" fillId="0" borderId="0"/>
    <xf numFmtId="9" fontId="3" fillId="0" borderId="0" applyFont="0" applyFill="0" applyBorder="0" applyAlignment="0" applyProtection="0"/>
    <xf numFmtId="9" fontId="4" fillId="0" borderId="0" applyFont="0" applyFill="0" applyBorder="0" applyAlignment="0" applyProtection="0"/>
    <xf numFmtId="0" fontId="4" fillId="0" borderId="0"/>
  </cellStyleXfs>
  <cellXfs count="133">
    <xf numFmtId="0" fontId="0" fillId="0" borderId="0" xfId="0"/>
    <xf numFmtId="1" fontId="11" fillId="0" borderId="1" xfId="0" applyNumberFormat="1" applyFont="1" applyFill="1" applyBorder="1" applyAlignment="1" applyProtection="1">
      <alignment horizontal="center" vertical="top"/>
    </xf>
    <xf numFmtId="164" fontId="11" fillId="0" borderId="2" xfId="0" applyNumberFormat="1" applyFont="1" applyFill="1" applyBorder="1" applyAlignment="1" applyProtection="1">
      <alignment horizontal="center" vertical="top"/>
    </xf>
    <xf numFmtId="164" fontId="11" fillId="2" borderId="3" xfId="0" applyNumberFormat="1" applyFont="1" applyFill="1" applyBorder="1" applyAlignment="1" applyProtection="1">
      <alignment horizontal="center" vertical="top"/>
    </xf>
    <xf numFmtId="164" fontId="11" fillId="0" borderId="1" xfId="0" applyNumberFormat="1" applyFont="1" applyFill="1" applyBorder="1" applyAlignment="1" applyProtection="1">
      <alignment horizontal="center" vertical="top"/>
    </xf>
    <xf numFmtId="0" fontId="12" fillId="0" borderId="1" xfId="0" applyFont="1" applyFill="1" applyBorder="1" applyAlignment="1" applyProtection="1">
      <alignment horizontal="right" vertical="top"/>
      <protection locked="0"/>
    </xf>
    <xf numFmtId="0" fontId="13" fillId="0" borderId="0" xfId="0" applyFont="1" applyFill="1" applyBorder="1" applyAlignment="1" applyProtection="1">
      <alignment horizontal="center" vertical="top"/>
      <protection locked="0"/>
    </xf>
    <xf numFmtId="0" fontId="12" fillId="0" borderId="1" xfId="0" applyFont="1" applyFill="1" applyBorder="1" applyAlignment="1" applyProtection="1">
      <alignment horizontal="left" vertical="top"/>
      <protection locked="0"/>
    </xf>
    <xf numFmtId="0" fontId="13" fillId="0" borderId="1" xfId="0" applyFont="1" applyFill="1" applyBorder="1" applyAlignment="1" applyProtection="1">
      <alignment horizontal="center" vertical="top"/>
      <protection locked="0"/>
    </xf>
    <xf numFmtId="0" fontId="11" fillId="0" borderId="1" xfId="0" applyFont="1" applyFill="1" applyBorder="1" applyAlignment="1" applyProtection="1">
      <alignment horizontal="center" vertical="top"/>
      <protection locked="0"/>
    </xf>
    <xf numFmtId="0" fontId="13" fillId="0" borderId="1" xfId="0" applyFont="1" applyFill="1" applyBorder="1" applyAlignment="1" applyProtection="1">
      <alignment horizontal="left" vertical="top" wrapText="1"/>
      <protection locked="0"/>
    </xf>
    <xf numFmtId="1" fontId="13" fillId="0" borderId="1" xfId="0" applyNumberFormat="1" applyFont="1" applyFill="1" applyBorder="1" applyAlignment="1" applyProtection="1">
      <alignment horizontal="center" vertical="top"/>
      <protection locked="0"/>
    </xf>
    <xf numFmtId="1" fontId="13" fillId="0" borderId="0" xfId="0" applyNumberFormat="1" applyFont="1" applyFill="1" applyBorder="1" applyAlignment="1" applyProtection="1">
      <alignment horizontal="center" vertical="top"/>
      <protection locked="0"/>
    </xf>
    <xf numFmtId="0" fontId="13" fillId="0" borderId="1" xfId="0" applyFont="1" applyFill="1" applyBorder="1" applyAlignment="1" applyProtection="1">
      <alignment horizontal="left" vertical="top"/>
      <protection locked="0"/>
    </xf>
    <xf numFmtId="164" fontId="13" fillId="0" borderId="2" xfId="0" applyNumberFormat="1" applyFont="1" applyFill="1" applyBorder="1" applyAlignment="1" applyProtection="1">
      <alignment horizontal="center" vertical="top"/>
      <protection locked="0"/>
    </xf>
    <xf numFmtId="0" fontId="13" fillId="0" borderId="0" xfId="0" applyFont="1" applyFill="1" applyBorder="1" applyAlignment="1" applyProtection="1">
      <alignment horizontal="left" vertical="top"/>
      <protection locked="0"/>
    </xf>
    <xf numFmtId="0" fontId="13" fillId="0" borderId="4" xfId="0" applyFont="1" applyFill="1" applyBorder="1" applyAlignment="1" applyProtection="1">
      <alignment horizontal="left" vertical="top"/>
      <protection locked="0"/>
    </xf>
    <xf numFmtId="164" fontId="13" fillId="2" borderId="3" xfId="0" applyNumberFormat="1" applyFont="1" applyFill="1" applyBorder="1" applyAlignment="1" applyProtection="1">
      <alignment horizontal="center" vertical="top"/>
      <protection locked="0"/>
    </xf>
    <xf numFmtId="164" fontId="13" fillId="0" borderId="5" xfId="0" applyNumberFormat="1" applyFont="1" applyFill="1" applyBorder="1" applyAlignment="1" applyProtection="1">
      <alignment horizontal="center" vertical="top"/>
      <protection locked="0"/>
    </xf>
    <xf numFmtId="164" fontId="13" fillId="0" borderId="1" xfId="0" applyNumberFormat="1" applyFont="1" applyFill="1" applyBorder="1" applyAlignment="1" applyProtection="1">
      <alignment horizontal="center" vertical="top"/>
      <protection locked="0"/>
    </xf>
    <xf numFmtId="1" fontId="13" fillId="0" borderId="6" xfId="0" applyNumberFormat="1" applyFont="1" applyFill="1" applyBorder="1" applyAlignment="1" applyProtection="1">
      <alignment horizontal="center" vertical="top"/>
    </xf>
    <xf numFmtId="1" fontId="13" fillId="0" borderId="0" xfId="0" applyNumberFormat="1" applyFont="1" applyFill="1" applyBorder="1" applyAlignment="1" applyProtection="1">
      <alignment horizontal="right" vertical="center"/>
    </xf>
    <xf numFmtId="1" fontId="13" fillId="0" borderId="0" xfId="0" applyNumberFormat="1" applyFont="1" applyFill="1" applyBorder="1" applyAlignment="1" applyProtection="1">
      <alignment horizontal="center" vertical="center"/>
    </xf>
    <xf numFmtId="1" fontId="13" fillId="0" borderId="0" xfId="0" applyNumberFormat="1" applyFont="1" applyFill="1" applyBorder="1" applyAlignment="1" applyProtection="1">
      <alignment horizontal="left" vertical="center"/>
    </xf>
    <xf numFmtId="1" fontId="14" fillId="0" borderId="0" xfId="0" applyNumberFormat="1" applyFont="1" applyFill="1" applyBorder="1" applyAlignment="1" applyProtection="1">
      <alignment horizontal="right" vertical="center"/>
    </xf>
    <xf numFmtId="1" fontId="14" fillId="0" borderId="0" xfId="0" applyNumberFormat="1" applyFont="1" applyFill="1" applyBorder="1" applyAlignment="1" applyProtection="1">
      <alignment horizontal="center" vertical="center"/>
    </xf>
    <xf numFmtId="1" fontId="14" fillId="0" borderId="7" xfId="0" applyNumberFormat="1" applyFont="1" applyFill="1" applyBorder="1" applyAlignment="1" applyProtection="1">
      <alignment horizontal="left" vertical="center"/>
    </xf>
    <xf numFmtId="1" fontId="13" fillId="0" borderId="8" xfId="0" applyNumberFormat="1" applyFont="1" applyFill="1" applyBorder="1" applyAlignment="1" applyProtection="1">
      <alignment horizontal="center" vertical="center"/>
    </xf>
    <xf numFmtId="1" fontId="14" fillId="0" borderId="7" xfId="0" applyNumberFormat="1" applyFont="1" applyFill="1" applyBorder="1" applyAlignment="1" applyProtection="1">
      <alignment horizontal="center" vertical="center"/>
    </xf>
    <xf numFmtId="1" fontId="14" fillId="0" borderId="9" xfId="0" applyNumberFormat="1" applyFont="1" applyFill="1" applyBorder="1" applyAlignment="1" applyProtection="1">
      <alignment horizontal="center" vertical="center"/>
    </xf>
    <xf numFmtId="0" fontId="13" fillId="0" borderId="6" xfId="0" applyFont="1" applyFill="1" applyBorder="1" applyAlignment="1" applyProtection="1">
      <alignment horizontal="center" vertical="top"/>
    </xf>
    <xf numFmtId="164" fontId="13" fillId="0" borderId="0" xfId="0" applyNumberFormat="1" applyFont="1" applyFill="1" applyBorder="1" applyAlignment="1" applyProtection="1">
      <alignment horizontal="right" vertical="center"/>
    </xf>
    <xf numFmtId="164" fontId="13" fillId="0" borderId="0" xfId="0" applyNumberFormat="1" applyFont="1" applyFill="1" applyBorder="1" applyAlignment="1" applyProtection="1">
      <alignment horizontal="center" vertical="center"/>
    </xf>
    <xf numFmtId="164" fontId="13" fillId="0" borderId="0" xfId="0" applyNumberFormat="1" applyFont="1" applyFill="1" applyBorder="1" applyAlignment="1" applyProtection="1">
      <alignment horizontal="left" vertical="center"/>
    </xf>
    <xf numFmtId="164" fontId="14" fillId="0" borderId="0" xfId="0" applyNumberFormat="1" applyFont="1" applyFill="1" applyBorder="1" applyAlignment="1" applyProtection="1">
      <alignment horizontal="right" vertical="center"/>
    </xf>
    <xf numFmtId="164" fontId="14" fillId="0" borderId="0" xfId="0" applyNumberFormat="1" applyFont="1" applyFill="1" applyBorder="1" applyAlignment="1" applyProtection="1">
      <alignment horizontal="center" vertical="center"/>
    </xf>
    <xf numFmtId="164" fontId="14" fillId="0" borderId="7" xfId="0" applyNumberFormat="1" applyFont="1" applyFill="1" applyBorder="1" applyAlignment="1" applyProtection="1">
      <alignment horizontal="left" vertical="center"/>
    </xf>
    <xf numFmtId="164" fontId="13" fillId="0" borderId="8" xfId="0" applyNumberFormat="1" applyFont="1" applyFill="1" applyBorder="1" applyAlignment="1" applyProtection="1">
      <alignment horizontal="center" vertical="center"/>
    </xf>
    <xf numFmtId="164" fontId="14" fillId="0" borderId="7" xfId="0" applyNumberFormat="1" applyFont="1" applyFill="1" applyBorder="1" applyAlignment="1" applyProtection="1">
      <alignment horizontal="center" vertical="center"/>
    </xf>
    <xf numFmtId="164" fontId="14" fillId="0" borderId="9" xfId="0" applyNumberFormat="1" applyFont="1" applyFill="1" applyBorder="1" applyAlignment="1" applyProtection="1">
      <alignment horizontal="center" vertical="center"/>
    </xf>
    <xf numFmtId="9" fontId="13" fillId="0" borderId="0" xfId="3" applyFont="1" applyFill="1" applyBorder="1" applyAlignment="1" applyProtection="1">
      <alignment horizontal="right" vertical="center"/>
    </xf>
    <xf numFmtId="9" fontId="13" fillId="0" borderId="0" xfId="3" applyFont="1" applyFill="1" applyBorder="1" applyAlignment="1" applyProtection="1">
      <alignment horizontal="left" vertical="center"/>
    </xf>
    <xf numFmtId="9" fontId="13" fillId="0" borderId="8" xfId="3" applyFont="1" applyFill="1" applyBorder="1" applyAlignment="1" applyProtection="1">
      <alignment horizontal="center" vertical="center"/>
    </xf>
    <xf numFmtId="9" fontId="13" fillId="0" borderId="0" xfId="3" applyFont="1" applyFill="1" applyBorder="1" applyAlignment="1" applyProtection="1">
      <alignment horizontal="center" vertical="center"/>
    </xf>
    <xf numFmtId="1" fontId="13" fillId="0" borderId="0" xfId="0" applyNumberFormat="1" applyFont="1" applyFill="1" applyBorder="1" applyAlignment="1" applyProtection="1">
      <alignment horizontal="left" vertical="top" wrapText="1"/>
    </xf>
    <xf numFmtId="0" fontId="13" fillId="0" borderId="0" xfId="0" applyFont="1" applyFill="1" applyBorder="1" applyAlignment="1" applyProtection="1">
      <alignment horizontal="left" vertical="top"/>
    </xf>
    <xf numFmtId="0" fontId="13" fillId="0" borderId="0" xfId="0" applyFont="1" applyFill="1" applyBorder="1" applyAlignment="1" applyProtection="1">
      <alignment horizontal="left" vertical="top" wrapText="1"/>
    </xf>
    <xf numFmtId="0" fontId="12" fillId="0" borderId="10" xfId="0" applyFont="1" applyFill="1" applyBorder="1" applyAlignment="1" applyProtection="1">
      <alignment horizontal="center" vertical="top"/>
    </xf>
    <xf numFmtId="0" fontId="15" fillId="0" borderId="11" xfId="0" applyFont="1" applyFill="1" applyBorder="1" applyAlignment="1" applyProtection="1">
      <alignment horizontal="center" vertical="top"/>
    </xf>
    <xf numFmtId="0" fontId="15" fillId="0" borderId="12" xfId="0" applyFont="1" applyFill="1" applyBorder="1" applyAlignment="1" applyProtection="1">
      <alignment horizontal="center" vertical="top"/>
    </xf>
    <xf numFmtId="0" fontId="15" fillId="0" borderId="10" xfId="0" applyFont="1" applyFill="1" applyBorder="1" applyAlignment="1" applyProtection="1">
      <alignment horizontal="center" vertical="top"/>
    </xf>
    <xf numFmtId="0" fontId="4" fillId="0" borderId="0" xfId="2" applyAlignment="1">
      <alignment horizontal="center" vertical="center" wrapText="1"/>
    </xf>
    <xf numFmtId="0" fontId="6" fillId="0" borderId="0" xfId="2" applyFont="1" applyAlignment="1">
      <alignment horizontal="center" vertical="center" wrapText="1"/>
    </xf>
    <xf numFmtId="0" fontId="4" fillId="0" borderId="1" xfId="2" applyBorder="1" applyAlignment="1">
      <alignment horizontal="center" vertical="center" wrapText="1"/>
    </xf>
    <xf numFmtId="9" fontId="16" fillId="0" borderId="1" xfId="3" applyFont="1" applyFill="1" applyBorder="1" applyAlignment="1" applyProtection="1">
      <alignment horizontal="center" vertical="top"/>
    </xf>
    <xf numFmtId="0" fontId="4" fillId="0" borderId="0" xfId="2" applyAlignment="1">
      <alignment vertical="top"/>
    </xf>
    <xf numFmtId="0" fontId="4" fillId="0" borderId="0" xfId="2"/>
    <xf numFmtId="0" fontId="17" fillId="3" borderId="13" xfId="2" applyFont="1" applyFill="1" applyBorder="1" applyAlignment="1">
      <alignment horizontal="center" vertical="top" wrapText="1"/>
    </xf>
    <xf numFmtId="0" fontId="18" fillId="3" borderId="14" xfId="2" applyFont="1" applyFill="1" applyBorder="1" applyAlignment="1">
      <alignment horizontal="left" vertical="top" wrapText="1"/>
    </xf>
    <xf numFmtId="0" fontId="17" fillId="3" borderId="15" xfId="2" applyFont="1" applyFill="1" applyBorder="1" applyAlignment="1">
      <alignment horizontal="center" vertical="top" wrapText="1"/>
    </xf>
    <xf numFmtId="0" fontId="18" fillId="3" borderId="16" xfId="2" applyFont="1" applyFill="1" applyBorder="1" applyAlignment="1">
      <alignment horizontal="left" vertical="top" wrapText="1"/>
    </xf>
    <xf numFmtId="0" fontId="18" fillId="3" borderId="17" xfId="2" applyFont="1" applyFill="1" applyBorder="1" applyAlignment="1">
      <alignment horizontal="left" vertical="top" wrapText="1"/>
    </xf>
    <xf numFmtId="0" fontId="19" fillId="4" borderId="15" xfId="2" applyFont="1" applyFill="1" applyBorder="1" applyAlignment="1">
      <alignment horizontal="center" vertical="top" wrapText="1"/>
    </xf>
    <xf numFmtId="0" fontId="17" fillId="3" borderId="18" xfId="2" applyFont="1" applyFill="1" applyBorder="1" applyAlignment="1">
      <alignment horizontal="center" vertical="top" wrapText="1"/>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Border="1" applyAlignment="1">
      <alignment horizontal="center" vertical="center" wrapText="1"/>
    </xf>
    <xf numFmtId="0" fontId="13" fillId="0" borderId="1" xfId="0" applyFont="1" applyFill="1" applyBorder="1" applyAlignment="1" applyProtection="1">
      <alignment horizontal="center" vertical="top" wrapText="1"/>
      <protection locked="0"/>
    </xf>
    <xf numFmtId="0" fontId="18" fillId="4" borderId="17" xfId="0" applyFont="1" applyFill="1" applyBorder="1" applyAlignment="1">
      <alignment horizontal="left" vertical="top" wrapText="1"/>
    </xf>
    <xf numFmtId="0" fontId="4" fillId="3" borderId="28" xfId="1" applyFont="1" applyFill="1" applyBorder="1" applyAlignment="1" applyProtection="1">
      <alignment horizontal="left" vertical="top" wrapText="1"/>
    </xf>
    <xf numFmtId="1" fontId="13" fillId="0" borderId="0" xfId="0" applyNumberFormat="1" applyFont="1" applyFill="1" applyBorder="1" applyAlignment="1">
      <alignment horizontal="center" vertical="center"/>
    </xf>
    <xf numFmtId="0" fontId="13" fillId="5" borderId="0" xfId="0" applyFont="1" applyFill="1" applyBorder="1" applyAlignment="1">
      <alignment vertical="top"/>
    </xf>
    <xf numFmtId="9" fontId="21" fillId="5" borderId="27" xfId="3" applyFont="1" applyFill="1" applyBorder="1" applyAlignment="1">
      <alignment horizontal="center"/>
    </xf>
    <xf numFmtId="164" fontId="22" fillId="5" borderId="27" xfId="0" applyNumberFormat="1" applyFont="1" applyFill="1" applyBorder="1" applyAlignment="1">
      <alignment horizontal="center"/>
    </xf>
    <xf numFmtId="9" fontId="16" fillId="5" borderId="27" xfId="3" applyFont="1" applyFill="1" applyBorder="1" applyAlignment="1">
      <alignment horizontal="center"/>
    </xf>
    <xf numFmtId="164" fontId="11" fillId="5" borderId="27" xfId="0" applyNumberFormat="1" applyFont="1" applyFill="1" applyBorder="1" applyAlignment="1">
      <alignment horizontal="center"/>
    </xf>
    <xf numFmtId="0" fontId="13" fillId="0" borderId="0" xfId="0" applyFont="1" applyFill="1" applyBorder="1" applyAlignment="1">
      <alignment horizontal="center"/>
    </xf>
    <xf numFmtId="0" fontId="13" fillId="0" borderId="0" xfId="0" applyFont="1" applyFill="1" applyBorder="1" applyAlignment="1">
      <alignment horizontal="left"/>
    </xf>
    <xf numFmtId="0" fontId="13" fillId="0" borderId="0" xfId="0" applyFont="1" applyFill="1" applyBorder="1" applyAlignment="1">
      <alignment horizontal="center" vertical="center"/>
    </xf>
    <xf numFmtId="164" fontId="13" fillId="0" borderId="0" xfId="0" applyNumberFormat="1" applyFont="1" applyFill="1" applyBorder="1" applyAlignment="1">
      <alignment horizontal="right" vertical="center"/>
    </xf>
    <xf numFmtId="164" fontId="13" fillId="0" borderId="0" xfId="0" applyNumberFormat="1" applyFont="1" applyFill="1" applyBorder="1" applyAlignment="1">
      <alignment horizontal="left" vertical="center"/>
    </xf>
    <xf numFmtId="164" fontId="14" fillId="0" borderId="0" xfId="0" applyNumberFormat="1" applyFont="1" applyFill="1" applyBorder="1" applyAlignment="1">
      <alignment horizontal="right" vertical="center"/>
    </xf>
    <xf numFmtId="164" fontId="14" fillId="0" borderId="0" xfId="0" applyNumberFormat="1" applyFont="1" applyFill="1" applyBorder="1" applyAlignment="1">
      <alignment horizontal="center" vertical="center"/>
    </xf>
    <xf numFmtId="164" fontId="14" fillId="0" borderId="0" xfId="0" applyNumberFormat="1" applyFont="1" applyFill="1" applyBorder="1" applyAlignment="1">
      <alignment horizontal="left" vertical="center"/>
    </xf>
    <xf numFmtId="164" fontId="13" fillId="0" borderId="0" xfId="0" applyNumberFormat="1" applyFont="1" applyFill="1" applyBorder="1" applyAlignment="1">
      <alignment horizontal="center" vertical="center"/>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12" fillId="0" borderId="10" xfId="0" applyFont="1" applyFill="1" applyBorder="1" applyAlignment="1" applyProtection="1">
      <alignment horizontal="center" vertical="top"/>
    </xf>
    <xf numFmtId="0" fontId="15" fillId="0" borderId="10" xfId="0" applyFont="1" applyFill="1" applyBorder="1" applyAlignment="1" applyProtection="1">
      <alignment horizontal="center" vertical="top"/>
    </xf>
    <xf numFmtId="0" fontId="15" fillId="0" borderId="11" xfId="0" applyFont="1" applyFill="1" applyBorder="1" applyAlignment="1" applyProtection="1">
      <alignment horizontal="center" vertical="top"/>
    </xf>
    <xf numFmtId="164" fontId="4" fillId="0" borderId="5" xfId="2" applyNumberFormat="1" applyFill="1" applyBorder="1" applyAlignment="1">
      <alignment horizontal="center" vertical="center" wrapText="1"/>
    </xf>
    <xf numFmtId="9" fontId="4" fillId="0" borderId="5" xfId="3" applyFont="1" applyFill="1" applyBorder="1" applyAlignment="1">
      <alignment horizontal="center" vertical="center" wrapText="1"/>
    </xf>
    <xf numFmtId="0" fontId="4" fillId="0" borderId="1" xfId="2" applyFill="1" applyBorder="1" applyAlignment="1">
      <alignment horizontal="center" vertical="center" wrapText="1"/>
    </xf>
    <xf numFmtId="9" fontId="4" fillId="0" borderId="1" xfId="3" applyFont="1" applyFill="1" applyBorder="1" applyAlignment="1">
      <alignment horizontal="center" vertical="center" wrapText="1"/>
    </xf>
    <xf numFmtId="164" fontId="4" fillId="0" borderId="1" xfId="2" applyNumberFormat="1" applyFill="1" applyBorder="1" applyAlignment="1">
      <alignment horizontal="center" vertical="center" wrapText="1"/>
    </xf>
    <xf numFmtId="164" fontId="5" fillId="0" borderId="5" xfId="2" applyNumberFormat="1" applyFont="1" applyFill="1" applyBorder="1" applyAlignment="1">
      <alignment horizontal="center" vertical="center" wrapText="1"/>
    </xf>
    <xf numFmtId="164" fontId="5" fillId="0" borderId="1" xfId="2" applyNumberFormat="1" applyFont="1" applyFill="1" applyBorder="1" applyAlignment="1">
      <alignment horizontal="center" vertical="center" wrapText="1"/>
    </xf>
    <xf numFmtId="0" fontId="23" fillId="6" borderId="0" xfId="5" applyFont="1" applyFill="1" applyAlignment="1">
      <alignment vertical="top"/>
    </xf>
    <xf numFmtId="0" fontId="24" fillId="7" borderId="0" xfId="5" applyFont="1" applyFill="1"/>
    <xf numFmtId="49" fontId="25" fillId="6" borderId="0" xfId="5" applyNumberFormat="1" applyFont="1" applyFill="1" applyAlignment="1">
      <alignment horizontal="right" vertical="top"/>
    </xf>
    <xf numFmtId="49" fontId="26" fillId="6" borderId="0" xfId="5" applyNumberFormat="1" applyFont="1" applyFill="1" applyAlignment="1">
      <alignment horizontal="right" vertical="top"/>
    </xf>
    <xf numFmtId="0" fontId="23" fillId="7" borderId="0" xfId="5" applyFont="1" applyFill="1" applyAlignment="1">
      <alignment vertical="top"/>
    </xf>
    <xf numFmtId="49" fontId="26" fillId="7" borderId="0" xfId="5" applyNumberFormat="1" applyFont="1" applyFill="1" applyAlignment="1">
      <alignment horizontal="right" vertical="top"/>
    </xf>
    <xf numFmtId="49" fontId="4" fillId="0" borderId="0" xfId="2" applyNumberFormat="1"/>
    <xf numFmtId="1" fontId="4" fillId="0" borderId="1" xfId="2" applyNumberFormat="1" applyFont="1" applyBorder="1" applyAlignment="1">
      <alignment horizontal="left" vertical="center" wrapText="1"/>
    </xf>
    <xf numFmtId="1" fontId="0" fillId="0" borderId="1" xfId="0" applyNumberFormat="1" applyBorder="1" applyAlignment="1">
      <alignment horizontal="left" vertical="center" wrapText="1"/>
    </xf>
    <xf numFmtId="0" fontId="13" fillId="0" borderId="0" xfId="0" applyFont="1" applyFill="1" applyBorder="1" applyAlignment="1" applyProtection="1">
      <alignment vertical="top"/>
      <protection locked="0"/>
    </xf>
    <xf numFmtId="164" fontId="14" fillId="0" borderId="0" xfId="0" applyNumberFormat="1" applyFont="1" applyFill="1" applyBorder="1" applyAlignment="1" applyProtection="1">
      <alignment horizontal="left" vertical="center"/>
    </xf>
    <xf numFmtId="0" fontId="13" fillId="0" borderId="0" xfId="0" applyFont="1" applyFill="1" applyBorder="1" applyAlignment="1">
      <alignment horizontal="center" vertical="top"/>
    </xf>
    <xf numFmtId="164" fontId="13" fillId="0" borderId="4" xfId="0" applyNumberFormat="1" applyFont="1" applyFill="1" applyBorder="1" applyAlignment="1" applyProtection="1">
      <alignment horizontal="center" vertical="top"/>
      <protection locked="0"/>
    </xf>
    <xf numFmtId="164" fontId="13" fillId="2" borderId="1" xfId="0" applyNumberFormat="1" applyFont="1" applyFill="1" applyBorder="1" applyAlignment="1" applyProtection="1">
      <alignment horizontal="center" vertical="top"/>
      <protection locked="0"/>
    </xf>
    <xf numFmtId="1" fontId="13" fillId="0" borderId="29" xfId="0" applyNumberFormat="1" applyFont="1" applyFill="1" applyBorder="1" applyAlignment="1" applyProtection="1">
      <alignment horizontal="center" vertical="top"/>
      <protection locked="0"/>
    </xf>
    <xf numFmtId="164" fontId="13" fillId="0" borderId="30" xfId="0" applyNumberFormat="1" applyFont="1" applyFill="1" applyBorder="1" applyAlignment="1" applyProtection="1">
      <alignment horizontal="center" vertical="center"/>
    </xf>
    <xf numFmtId="49" fontId="27" fillId="6" borderId="0" xfId="5" applyNumberFormat="1" applyFont="1" applyFill="1" applyAlignment="1">
      <alignment horizontal="right" vertical="top"/>
    </xf>
    <xf numFmtId="0" fontId="5" fillId="0" borderId="1" xfId="2" applyFont="1" applyBorder="1" applyAlignment="1">
      <alignment horizontal="left" vertical="center"/>
    </xf>
    <xf numFmtId="1" fontId="5" fillId="0" borderId="1" xfId="2" applyNumberFormat="1" applyFont="1" applyBorder="1" applyAlignment="1">
      <alignment horizontal="left" vertical="center"/>
    </xf>
    <xf numFmtId="0" fontId="5" fillId="0" borderId="0" xfId="2" applyFont="1" applyAlignment="1">
      <alignment horizontal="left" vertical="center"/>
    </xf>
    <xf numFmtId="0" fontId="20" fillId="3" borderId="19" xfId="2" applyFont="1" applyFill="1" applyBorder="1" applyAlignment="1">
      <alignment horizontal="center" vertical="center" wrapText="1"/>
    </xf>
    <xf numFmtId="0" fontId="20" fillId="3" borderId="20" xfId="2" applyFont="1" applyFill="1" applyBorder="1" applyAlignment="1">
      <alignment horizontal="center" vertical="center" wrapText="1"/>
    </xf>
    <xf numFmtId="0" fontId="12" fillId="0" borderId="21" xfId="0" applyFont="1" applyFill="1" applyBorder="1" applyAlignment="1" applyProtection="1">
      <alignment horizontal="center" vertical="top"/>
    </xf>
    <xf numFmtId="0" fontId="12" fillId="0" borderId="22" xfId="0" applyFont="1" applyFill="1" applyBorder="1" applyAlignment="1" applyProtection="1">
      <alignment horizontal="center" vertical="top"/>
    </xf>
    <xf numFmtId="0" fontId="12" fillId="0" borderId="23" xfId="0" applyFont="1" applyFill="1" applyBorder="1" applyAlignment="1" applyProtection="1">
      <alignment horizontal="center" vertical="top"/>
    </xf>
    <xf numFmtId="0" fontId="12" fillId="0" borderId="10" xfId="0" applyFont="1" applyFill="1" applyBorder="1" applyAlignment="1" applyProtection="1">
      <alignment horizontal="center" vertical="top"/>
    </xf>
    <xf numFmtId="0" fontId="15" fillId="0" borderId="10" xfId="0" applyFont="1" applyFill="1" applyBorder="1" applyAlignment="1" applyProtection="1">
      <alignment horizontal="center" vertical="top"/>
    </xf>
    <xf numFmtId="0" fontId="15" fillId="0" borderId="11" xfId="0" applyFont="1" applyFill="1" applyBorder="1" applyAlignment="1" applyProtection="1">
      <alignment horizontal="center" vertical="top"/>
    </xf>
    <xf numFmtId="0" fontId="12" fillId="0" borderId="24" xfId="0" applyFont="1" applyFill="1" applyBorder="1" applyAlignment="1" applyProtection="1">
      <alignment horizontal="left" vertical="top"/>
    </xf>
    <xf numFmtId="0" fontId="12" fillId="0" borderId="12" xfId="0" applyFont="1" applyFill="1" applyBorder="1" applyAlignment="1" applyProtection="1">
      <alignment horizontal="left" vertical="top"/>
    </xf>
    <xf numFmtId="0" fontId="12" fillId="0" borderId="25" xfId="0" applyFont="1" applyFill="1" applyBorder="1" applyAlignment="1" applyProtection="1">
      <alignment horizontal="center" vertical="top"/>
    </xf>
    <xf numFmtId="0" fontId="12" fillId="0" borderId="26" xfId="0" applyFont="1" applyFill="1" applyBorder="1" applyAlignment="1" applyProtection="1">
      <alignment horizontal="center" vertical="top"/>
    </xf>
    <xf numFmtId="0" fontId="12" fillId="0" borderId="1" xfId="0" applyFont="1" applyFill="1" applyBorder="1" applyAlignment="1" applyProtection="1">
      <alignment horizontal="center" vertical="top"/>
      <protection locked="0"/>
    </xf>
    <xf numFmtId="1" fontId="12" fillId="0" borderId="1" xfId="0" applyNumberFormat="1" applyFont="1" applyFill="1" applyBorder="1" applyAlignment="1" applyProtection="1">
      <alignment horizontal="center" vertical="top"/>
      <protection locked="0"/>
    </xf>
  </cellXfs>
  <cellStyles count="6">
    <cellStyle name="Hiperłącze" xfId="1" builtinId="8"/>
    <cellStyle name="Normal 2" xfId="2" xr:uid="{00000000-0005-0000-0000-000001000000}"/>
    <cellStyle name="Normalny" xfId="0" builtinId="0"/>
    <cellStyle name="Normalny 2" xfId="5" xr:uid="{00000000-0005-0000-0000-000003000000}"/>
    <cellStyle name="Percent 2" xfId="4" xr:uid="{00000000-0005-0000-0000-000004000000}"/>
    <cellStyle name="Procentowy" xfId="3" builtinId="5"/>
  </cellStyles>
  <dxfs count="0"/>
  <tableStyles count="0" defaultTableStyle="TableStyleMedium9" defaultPivotStyle="PivotStyleLight16"/>
  <colors>
    <mruColors>
      <color rgb="FF66FF66"/>
      <color rgb="FF00FF00"/>
      <color rgb="FF00CC00"/>
      <color rgb="FF006600"/>
      <color rgb="FF0000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Echiniscoidea%20ver.%201.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4"/>
  <sheetViews>
    <sheetView tabSelected="1" topLeftCell="C1" workbookViewId="0">
      <selection activeCell="B2" sqref="B2:C2"/>
    </sheetView>
  </sheetViews>
  <sheetFormatPr defaultColWidth="9.140625" defaultRowHeight="12.75" x14ac:dyDescent="0.2"/>
  <cols>
    <col min="1" max="1" width="3" style="56" customWidth="1"/>
    <col min="2" max="2" width="3.7109375" style="55" customWidth="1"/>
    <col min="3" max="3" width="115.7109375" style="56" customWidth="1"/>
    <col min="4" max="16384" width="9.140625" style="56"/>
  </cols>
  <sheetData>
    <row r="1" spans="2:3" ht="13.5" thickBot="1" x14ac:dyDescent="0.25"/>
    <row r="2" spans="2:3" ht="19.5" thickBot="1" x14ac:dyDescent="0.25">
      <c r="B2" s="119" t="s">
        <v>35</v>
      </c>
      <c r="C2" s="120"/>
    </row>
    <row r="3" spans="2:3" ht="15.75" x14ac:dyDescent="0.2">
      <c r="B3" s="57">
        <v>1</v>
      </c>
      <c r="C3" s="58" t="s">
        <v>41</v>
      </c>
    </row>
    <row r="4" spans="2:3" ht="63" x14ac:dyDescent="0.2">
      <c r="B4" s="59">
        <v>2</v>
      </c>
      <c r="C4" s="60" t="s">
        <v>39</v>
      </c>
    </row>
    <row r="5" spans="2:3" ht="47.25" x14ac:dyDescent="0.2">
      <c r="B5" s="57">
        <v>3</v>
      </c>
      <c r="C5" s="60" t="s">
        <v>53</v>
      </c>
    </row>
    <row r="6" spans="2:3" ht="47.25" x14ac:dyDescent="0.2">
      <c r="B6" s="59">
        <v>4</v>
      </c>
      <c r="C6" s="60" t="s">
        <v>40</v>
      </c>
    </row>
    <row r="7" spans="2:3" ht="31.5" x14ac:dyDescent="0.2">
      <c r="B7" s="57">
        <v>5</v>
      </c>
      <c r="C7" s="60" t="s">
        <v>38</v>
      </c>
    </row>
    <row r="8" spans="2:3" ht="31.5" x14ac:dyDescent="0.2">
      <c r="B8" s="59">
        <v>6</v>
      </c>
      <c r="C8" s="60" t="s">
        <v>42</v>
      </c>
    </row>
    <row r="9" spans="2:3" ht="31.5" x14ac:dyDescent="0.2">
      <c r="B9" s="57">
        <v>7</v>
      </c>
      <c r="C9" s="61" t="s">
        <v>36</v>
      </c>
    </row>
    <row r="10" spans="2:3" ht="78.75" x14ac:dyDescent="0.2">
      <c r="B10" s="62">
        <v>8</v>
      </c>
      <c r="C10" s="69" t="s">
        <v>49</v>
      </c>
    </row>
    <row r="11" spans="2:3" ht="16.5" thickBot="1" x14ac:dyDescent="0.25">
      <c r="B11" s="63">
        <v>9</v>
      </c>
      <c r="C11" s="70" t="s">
        <v>37</v>
      </c>
    </row>
    <row r="14" spans="2:3" x14ac:dyDescent="0.2">
      <c r="C14" s="105"/>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FF66"/>
  </sheetPr>
  <dimension ref="A1:Q2"/>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4.140625" style="118" bestFit="1" customWidth="1"/>
    <col min="2" max="2" width="16.85546875" style="66" customWidth="1"/>
    <col min="3" max="3" width="9.140625" style="52"/>
    <col min="4" max="4" width="9.140625" style="51" customWidth="1"/>
    <col min="5" max="10" width="9.140625" style="51"/>
    <col min="11" max="11" width="11.28515625" style="51" customWidth="1"/>
    <col min="12" max="13" width="9.140625" style="51"/>
    <col min="14" max="17" width="6.7109375" style="51" customWidth="1"/>
    <col min="18" max="16384" width="9.140625" style="51"/>
  </cols>
  <sheetData>
    <row r="1" spans="1:17" ht="38.25" x14ac:dyDescent="0.2">
      <c r="A1" s="116" t="s">
        <v>43</v>
      </c>
      <c r="B1" s="67" t="s">
        <v>44</v>
      </c>
      <c r="C1" s="53" t="s">
        <v>28</v>
      </c>
      <c r="D1" s="68" t="s">
        <v>4</v>
      </c>
      <c r="E1" s="68" t="s">
        <v>24</v>
      </c>
      <c r="F1" s="68" t="s">
        <v>29</v>
      </c>
      <c r="G1" s="68" t="s">
        <v>30</v>
      </c>
      <c r="H1" s="68" t="s">
        <v>31</v>
      </c>
      <c r="I1" s="68" t="s">
        <v>32</v>
      </c>
      <c r="J1" s="68" t="s">
        <v>33</v>
      </c>
      <c r="K1" s="68" t="s">
        <v>34</v>
      </c>
      <c r="L1" s="68" t="s">
        <v>5</v>
      </c>
      <c r="M1" s="68" t="s">
        <v>6</v>
      </c>
      <c r="N1" s="68" t="s">
        <v>45</v>
      </c>
      <c r="O1" s="68" t="s">
        <v>46</v>
      </c>
      <c r="P1" s="68" t="s">
        <v>47</v>
      </c>
      <c r="Q1" s="68" t="s">
        <v>48</v>
      </c>
    </row>
    <row r="2" spans="1:17" x14ac:dyDescent="0.2">
      <c r="A2" s="117" t="str">
        <f>'general info'!D2</f>
        <v>Bryodelphax nigripunctatus</v>
      </c>
      <c r="B2" s="106" t="str">
        <f>'general info'!D3</f>
        <v>ES.264</v>
      </c>
      <c r="C2" s="86">
        <f>larvae!B1</f>
        <v>1</v>
      </c>
      <c r="D2" s="87">
        <f>IF(larvae!B3&gt;0,larvae!B3,"")</f>
        <v>82.78</v>
      </c>
      <c r="E2" s="92" t="str">
        <f>IF(larvae!B4&gt;0,larvae!B4,"")</f>
        <v/>
      </c>
      <c r="F2" s="92">
        <f>IF(larvae!B6&gt;0,larvae!B6,"")</f>
        <v>4.78</v>
      </c>
      <c r="G2" s="92">
        <f>IF(larvae!B7&gt;0,larvae!B7,"")</f>
        <v>2.5</v>
      </c>
      <c r="H2" s="92">
        <f>IF(larvae!B8&gt;0,larvae!B8,"")</f>
        <v>9.27</v>
      </c>
      <c r="I2" s="92">
        <f>IF(larvae!B9&gt;0,larvae!B9,"")</f>
        <v>1.34</v>
      </c>
      <c r="J2" s="92">
        <f>IF(larvae!B10&gt;0,larvae!B10,"")</f>
        <v>16.88</v>
      </c>
      <c r="K2" s="93">
        <f>IF(larvae!B11&gt;0,larvae!B11,"")</f>
        <v>0.20391398888620438</v>
      </c>
      <c r="L2" s="92" t="str">
        <f>IF(larvae!B13&gt;0,larvae!B13,"")</f>
        <v/>
      </c>
      <c r="M2" s="92" t="str">
        <f>IF(larvae!B14&gt;0,larvae!B14,"")</f>
        <v/>
      </c>
      <c r="N2" s="92" t="str">
        <f>IF(larvae!B16&gt;0,larvae!B16,"")</f>
        <v/>
      </c>
      <c r="O2" s="92">
        <f>IF(larvae!B18&gt;0,larvae!B18,"")</f>
        <v>4.59</v>
      </c>
      <c r="P2" s="92">
        <f>IF(larvae!B20&gt;0,larvae!B20,"")</f>
        <v>5.3</v>
      </c>
      <c r="Q2" s="94">
        <f>IF(larvae!B22&gt;0,larvae!B22,"")</f>
        <v>6.42</v>
      </c>
    </row>
  </sheetData>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66FF66"/>
  </sheetPr>
  <dimension ref="A1:N31"/>
  <sheetViews>
    <sheetView zoomScaleNormal="100" workbookViewId="0">
      <pane xSplit="3" ySplit="1" topLeftCell="D2" activePane="bottomRight" state="frozen"/>
      <selection pane="topRight"/>
      <selection pane="bottomLeft"/>
      <selection pane="bottomRight" activeCell="A7" sqref="A7"/>
    </sheetView>
  </sheetViews>
  <sheetFormatPr defaultColWidth="9.140625" defaultRowHeight="12.75" x14ac:dyDescent="0.2"/>
  <cols>
    <col min="1" max="1" width="24.140625" style="118" bestFit="1" customWidth="1"/>
    <col min="2" max="2" width="16.85546875" style="66" customWidth="1"/>
    <col min="3" max="3" width="9.140625" style="52"/>
    <col min="4" max="4" width="9.140625" style="51" customWidth="1"/>
    <col min="5" max="10" width="9.140625" style="51"/>
    <col min="11" max="14" width="6.7109375" style="51" customWidth="1"/>
    <col min="15" max="16384" width="9.140625" style="51"/>
  </cols>
  <sheetData>
    <row r="1" spans="1:14" ht="38.25" x14ac:dyDescent="0.2">
      <c r="A1" s="116" t="s">
        <v>43</v>
      </c>
      <c r="B1" s="67" t="s">
        <v>44</v>
      </c>
      <c r="C1" s="53" t="s">
        <v>28</v>
      </c>
      <c r="D1" s="68" t="s">
        <v>4</v>
      </c>
      <c r="E1" s="68" t="s">
        <v>29</v>
      </c>
      <c r="F1" s="68" t="s">
        <v>30</v>
      </c>
      <c r="G1" s="68" t="s">
        <v>31</v>
      </c>
      <c r="H1" s="68" t="s">
        <v>32</v>
      </c>
      <c r="I1" s="68" t="s">
        <v>33</v>
      </c>
      <c r="J1" s="68" t="s">
        <v>5</v>
      </c>
      <c r="K1" s="68" t="s">
        <v>45</v>
      </c>
      <c r="L1" s="68" t="s">
        <v>46</v>
      </c>
      <c r="M1" s="68" t="s">
        <v>47</v>
      </c>
      <c r="N1" s="68" t="s">
        <v>48</v>
      </c>
    </row>
    <row r="2" spans="1:14" x14ac:dyDescent="0.2">
      <c r="A2" s="116" t="str">
        <f>'larvae_stats (μm)'!A$2</f>
        <v>Bryodelphax nigripunctatus</v>
      </c>
      <c r="B2" s="64" t="str">
        <f>'larvae_stats (μm)'!B$2</f>
        <v>ES.264</v>
      </c>
      <c r="C2" s="86">
        <f>larvae!B1</f>
        <v>1</v>
      </c>
      <c r="D2" s="88" t="str">
        <f>IF(larvae!C3&gt;0,larvae!C3,"")</f>
        <v/>
      </c>
      <c r="E2" s="97" t="str">
        <f>IF(larvae!C6&gt;0,larvae!C6,"")</f>
        <v/>
      </c>
      <c r="F2" s="97" t="str">
        <f>IF(larvae!C7&gt;0,larvae!C7,"")</f>
        <v/>
      </c>
      <c r="G2" s="97" t="str">
        <f>IF(larvae!C8&gt;0,larvae!C8,"")</f>
        <v/>
      </c>
      <c r="H2" s="97" t="str">
        <f>IF(larvae!C9&gt;0,larvae!C9,"")</f>
        <v/>
      </c>
      <c r="I2" s="97" t="str">
        <f>IF(larvae!C10&gt;0,larvae!C10,"")</f>
        <v/>
      </c>
      <c r="J2" s="97" t="str">
        <f>IF(larvae!C13&gt;0,larvae!C13,"")</f>
        <v/>
      </c>
      <c r="K2" s="97" t="str">
        <f>IF(larvae!C16&gt;0,larvae!C16,"")</f>
        <v/>
      </c>
      <c r="L2" s="97" t="str">
        <f>IF(larvae!C18&gt;0,larvae!C18,"")</f>
        <v/>
      </c>
      <c r="M2" s="97" t="str">
        <f>IF(larvae!C20&gt;0,larvae!C20,"")</f>
        <v/>
      </c>
      <c r="N2" s="98" t="str">
        <f>IF(larvae!C22&gt;0,larvae!C22,"")</f>
        <v/>
      </c>
    </row>
    <row r="3" spans="1:14" x14ac:dyDescent="0.2">
      <c r="A3" s="116" t="str">
        <f>'larvae_stats (μm)'!A$2</f>
        <v>Bryodelphax nigripunctatus</v>
      </c>
      <c r="B3" s="64" t="str">
        <f>'larvae_stats (μm)'!B$2</f>
        <v>ES.264</v>
      </c>
      <c r="C3" s="86">
        <f>larvae!D1</f>
        <v>2</v>
      </c>
      <c r="D3" s="88" t="str">
        <f>IF(larvae!E3&gt;0,larvae!E3,"")</f>
        <v/>
      </c>
      <c r="E3" s="98" t="str">
        <f>IF(larvae!E6&gt;0,larvae!E6,"")</f>
        <v/>
      </c>
      <c r="F3" s="98" t="str">
        <f>IF(larvae!E7&gt;0,larvae!E7,"")</f>
        <v/>
      </c>
      <c r="G3" s="98" t="str">
        <f>IF(larvae!E8&gt;0,larvae!E8,"")</f>
        <v/>
      </c>
      <c r="H3" s="98" t="str">
        <f>IF(larvae!E9&gt;0,larvae!E9,"")</f>
        <v/>
      </c>
      <c r="I3" s="98" t="str">
        <f>IF(larvae!E10&gt;0,larvae!E10,"")</f>
        <v/>
      </c>
      <c r="J3" s="98" t="str">
        <f>IF(larvae!E13&gt;0,larvae!E13,"")</f>
        <v/>
      </c>
      <c r="K3" s="98" t="str">
        <f>IF(larvae!E16&gt;0,larvae!E16,"")</f>
        <v/>
      </c>
      <c r="L3" s="98" t="str">
        <f>IF(larvae!E18&gt;0,larvae!E18,"")</f>
        <v/>
      </c>
      <c r="M3" s="98" t="str">
        <f>IF(larvae!E20&gt;0,larvae!E20,"")</f>
        <v/>
      </c>
      <c r="N3" s="98" t="str">
        <f>IF(larvae!E22&gt;0,larvae!E22,"")</f>
        <v/>
      </c>
    </row>
    <row r="4" spans="1:14" x14ac:dyDescent="0.2">
      <c r="A4" s="116" t="str">
        <f>'larvae_stats (μm)'!A$2</f>
        <v>Bryodelphax nigripunctatus</v>
      </c>
      <c r="B4" s="64" t="str">
        <f>'larvae_stats (μm)'!B$2</f>
        <v>ES.264</v>
      </c>
      <c r="C4" s="86">
        <f>larvae!F1</f>
        <v>3</v>
      </c>
      <c r="D4" s="88" t="str">
        <f>IF(larvae!G3&gt;0,larvae!G3,"")</f>
        <v/>
      </c>
      <c r="E4" s="98" t="str">
        <f>IF(larvae!G6&gt;0,larvae!G6,"")</f>
        <v/>
      </c>
      <c r="F4" s="98" t="str">
        <f>IF(larvae!G7&gt;0,larvae!G7,"")</f>
        <v/>
      </c>
      <c r="G4" s="98" t="str">
        <f>IF(larvae!G8&gt;0,larvae!G8,"")</f>
        <v/>
      </c>
      <c r="H4" s="98" t="str">
        <f>IF(larvae!G9&gt;0,larvae!G9,"")</f>
        <v/>
      </c>
      <c r="I4" s="98" t="str">
        <f>IF(larvae!G10&gt;0,larvae!G10,"")</f>
        <v/>
      </c>
      <c r="J4" s="98" t="str">
        <f>IF(larvae!G13&gt;0,larvae!G13,"")</f>
        <v/>
      </c>
      <c r="K4" s="98" t="str">
        <f>IF(larvae!G16&gt;0,larvae!G16,"")</f>
        <v/>
      </c>
      <c r="L4" s="98" t="str">
        <f>IF(larvae!G18&gt;0,larvae!G18,"")</f>
        <v/>
      </c>
      <c r="M4" s="98" t="str">
        <f>IF(larvae!G20&gt;0,larvae!G20,"")</f>
        <v/>
      </c>
      <c r="N4" s="98" t="str">
        <f>IF(larvae!G22&gt;0,larvae!G22,"")</f>
        <v/>
      </c>
    </row>
    <row r="5" spans="1:14" x14ac:dyDescent="0.2">
      <c r="A5" s="116" t="str">
        <f>'larvae_stats (μm)'!A$2</f>
        <v>Bryodelphax nigripunctatus</v>
      </c>
      <c r="B5" s="64" t="str">
        <f>'larvae_stats (μm)'!B$2</f>
        <v>ES.264</v>
      </c>
      <c r="C5" s="86">
        <f>larvae!H1</f>
        <v>4</v>
      </c>
      <c r="D5" s="88" t="str">
        <f>IF(larvae!I3&gt;0,larvae!I3,"")</f>
        <v/>
      </c>
      <c r="E5" s="98" t="str">
        <f>IF(larvae!I6&gt;0,larvae!I6,"")</f>
        <v/>
      </c>
      <c r="F5" s="98" t="str">
        <f>IF(larvae!I7&gt;0,larvae!I7,"")</f>
        <v/>
      </c>
      <c r="G5" s="98" t="str">
        <f>IF(larvae!I8&gt;0,larvae!I8,"")</f>
        <v/>
      </c>
      <c r="H5" s="98" t="str">
        <f>IF(larvae!I9&gt;0,larvae!I9,"")</f>
        <v/>
      </c>
      <c r="I5" s="98" t="str">
        <f>IF(larvae!I10&gt;0,larvae!I10,"")</f>
        <v/>
      </c>
      <c r="J5" s="98" t="str">
        <f>IF(larvae!I13&gt;0,larvae!I13,"")</f>
        <v/>
      </c>
      <c r="K5" s="98" t="str">
        <f>IF(larvae!I16&gt;0,larvae!I16,"")</f>
        <v/>
      </c>
      <c r="L5" s="98" t="str">
        <f>IF(larvae!I18&gt;0,larvae!I18,"")</f>
        <v/>
      </c>
      <c r="M5" s="98" t="str">
        <f>IF(larvae!I20&gt;0,larvae!I20,"")</f>
        <v/>
      </c>
      <c r="N5" s="98" t="str">
        <f>IF(larvae!I22&gt;0,larvae!I22,"")</f>
        <v/>
      </c>
    </row>
    <row r="6" spans="1:14" x14ac:dyDescent="0.2">
      <c r="A6" s="116" t="str">
        <f>'larvae_stats (μm)'!A$2</f>
        <v>Bryodelphax nigripunctatus</v>
      </c>
      <c r="B6" s="64" t="str">
        <f>'larvae_stats (μm)'!B$2</f>
        <v>ES.264</v>
      </c>
      <c r="C6" s="86">
        <f>larvae!J1</f>
        <v>5</v>
      </c>
      <c r="D6" s="88" t="str">
        <f>IF(larvae!K3&gt;0,larvae!K3,"")</f>
        <v/>
      </c>
      <c r="E6" s="98" t="str">
        <f>IF(larvae!K6&gt;0,larvae!K6,"")</f>
        <v/>
      </c>
      <c r="F6" s="98" t="str">
        <f>IF(larvae!K7&gt;0,larvae!K7,"")</f>
        <v/>
      </c>
      <c r="G6" s="98" t="str">
        <f>IF(larvae!K8&gt;0,larvae!K8,"")</f>
        <v/>
      </c>
      <c r="H6" s="98" t="str">
        <f>IF(larvae!K9&gt;0,larvae!K9,"")</f>
        <v/>
      </c>
      <c r="I6" s="98" t="str">
        <f>IF(larvae!K10&gt;0,larvae!K10,"")</f>
        <v/>
      </c>
      <c r="J6" s="98" t="str">
        <f>IF(larvae!K13&gt;0,larvae!K13,"")</f>
        <v/>
      </c>
      <c r="K6" s="98" t="str">
        <f>IF(larvae!K16&gt;0,larvae!K16,"")</f>
        <v/>
      </c>
      <c r="L6" s="98" t="str">
        <f>IF(larvae!K18&gt;0,larvae!K18,"")</f>
        <v/>
      </c>
      <c r="M6" s="98" t="str">
        <f>IF(larvae!K20&gt;0,larvae!K20,"")</f>
        <v/>
      </c>
      <c r="N6" s="98" t="str">
        <f>IF(larvae!K22&gt;0,larvae!K22,"")</f>
        <v/>
      </c>
    </row>
    <row r="7" spans="1:14" x14ac:dyDescent="0.2">
      <c r="A7" s="116" t="str">
        <f>'larvae_stats (μm)'!A$2</f>
        <v>Bryodelphax nigripunctatus</v>
      </c>
      <c r="B7" s="64" t="str">
        <f>'larvae_stats (μm)'!B$2</f>
        <v>ES.264</v>
      </c>
      <c r="C7" s="86">
        <f>larvae!L1</f>
        <v>6</v>
      </c>
      <c r="D7" s="88" t="str">
        <f>IF(larvae!M3&gt;0,larvae!M3,"")</f>
        <v/>
      </c>
      <c r="E7" s="98" t="str">
        <f>IF(larvae!M6&gt;0,larvae!M6,"")</f>
        <v/>
      </c>
      <c r="F7" s="98" t="str">
        <f>IF(larvae!M7&gt;0,larvae!M7,"")</f>
        <v/>
      </c>
      <c r="G7" s="98" t="str">
        <f>IF(larvae!M8&gt;0,larvae!M8,"")</f>
        <v/>
      </c>
      <c r="H7" s="98" t="str">
        <f>IF(larvae!M9&gt;0,larvae!M9,"")</f>
        <v/>
      </c>
      <c r="I7" s="98" t="str">
        <f>IF(larvae!M10&gt;0,larvae!M10,"")</f>
        <v/>
      </c>
      <c r="J7" s="98" t="str">
        <f>IF(larvae!M13&gt;0,larvae!M13,"")</f>
        <v/>
      </c>
      <c r="K7" s="98" t="str">
        <f>IF(larvae!M16&gt;0,larvae!M16,"")</f>
        <v/>
      </c>
      <c r="L7" s="98" t="str">
        <f>IF(larvae!M18&gt;0,larvae!M18,"")</f>
        <v/>
      </c>
      <c r="M7" s="98" t="str">
        <f>IF(larvae!M20&gt;0,larvae!M20,"")</f>
        <v/>
      </c>
      <c r="N7" s="98" t="str">
        <f>IF(larvae!M22&gt;0,larvae!M22,"")</f>
        <v/>
      </c>
    </row>
    <row r="8" spans="1:14" x14ac:dyDescent="0.2">
      <c r="A8" s="116" t="str">
        <f>'larvae_stats (μm)'!A$2</f>
        <v>Bryodelphax nigripunctatus</v>
      </c>
      <c r="B8" s="64" t="str">
        <f>'larvae_stats (μm)'!B$2</f>
        <v>ES.264</v>
      </c>
      <c r="C8" s="86">
        <f>larvae!N1</f>
        <v>7</v>
      </c>
      <c r="D8" s="88" t="str">
        <f>IF(larvae!O3&gt;0,larvae!O3,"")</f>
        <v/>
      </c>
      <c r="E8" s="98" t="str">
        <f>IF(larvae!O6&gt;0,larvae!O6,"")</f>
        <v/>
      </c>
      <c r="F8" s="98" t="str">
        <f>IF(larvae!O7&gt;0,larvae!O7,"")</f>
        <v/>
      </c>
      <c r="G8" s="98" t="str">
        <f>IF(larvae!O8&gt;0,larvae!O8,"")</f>
        <v/>
      </c>
      <c r="H8" s="98" t="str">
        <f>IF(larvae!O9&gt;0,larvae!O9,"")</f>
        <v/>
      </c>
      <c r="I8" s="98" t="str">
        <f>IF(larvae!O10&gt;0,larvae!O10,"")</f>
        <v/>
      </c>
      <c r="J8" s="98" t="str">
        <f>IF(larvae!O13&gt;0,larvae!O13,"")</f>
        <v/>
      </c>
      <c r="K8" s="98" t="str">
        <f>IF(larvae!O16&gt;0,larvae!O16,"")</f>
        <v/>
      </c>
      <c r="L8" s="98" t="str">
        <f>IF(larvae!O18&gt;0,larvae!O18,"")</f>
        <v/>
      </c>
      <c r="M8" s="98" t="str">
        <f>IF(larvae!O20&gt;0,larvae!O20,"")</f>
        <v/>
      </c>
      <c r="N8" s="98" t="str">
        <f>IF(larvae!O22&gt;0,larvae!O22,"")</f>
        <v/>
      </c>
    </row>
    <row r="9" spans="1:14" x14ac:dyDescent="0.2">
      <c r="A9" s="116" t="str">
        <f>'larvae_stats (μm)'!A$2</f>
        <v>Bryodelphax nigripunctatus</v>
      </c>
      <c r="B9" s="64" t="str">
        <f>'larvae_stats (μm)'!B$2</f>
        <v>ES.264</v>
      </c>
      <c r="C9" s="86">
        <f>larvae!P1</f>
        <v>8</v>
      </c>
      <c r="D9" s="88" t="str">
        <f>IF(larvae!Q3&gt;0,larvae!Q3,"")</f>
        <v/>
      </c>
      <c r="E9" s="98" t="str">
        <f>IF(larvae!Q6&gt;0,larvae!Q6,"")</f>
        <v/>
      </c>
      <c r="F9" s="98" t="str">
        <f>IF(larvae!Q7&gt;0,larvae!Q7,"")</f>
        <v/>
      </c>
      <c r="G9" s="98" t="str">
        <f>IF(larvae!Q8&gt;0,larvae!Q8,"")</f>
        <v/>
      </c>
      <c r="H9" s="98" t="str">
        <f>IF(larvae!Q9&gt;0,larvae!Q9,"")</f>
        <v/>
      </c>
      <c r="I9" s="98" t="str">
        <f>IF(larvae!Q10&gt;0,larvae!Q10,"")</f>
        <v/>
      </c>
      <c r="J9" s="98" t="str">
        <f>IF(larvae!Q13&gt;0,larvae!Q13,"")</f>
        <v/>
      </c>
      <c r="K9" s="98" t="str">
        <f>IF(larvae!Q16&gt;0,larvae!Q16,"")</f>
        <v/>
      </c>
      <c r="L9" s="98" t="str">
        <f>IF(larvae!Q18&gt;0,larvae!Q18,"")</f>
        <v/>
      </c>
      <c r="M9" s="98" t="str">
        <f>IF(larvae!Q20&gt;0,larvae!Q20,"")</f>
        <v/>
      </c>
      <c r="N9" s="98" t="str">
        <f>IF(larvae!Q22&gt;0,larvae!Q22,"")</f>
        <v/>
      </c>
    </row>
    <row r="10" spans="1:14" x14ac:dyDescent="0.2">
      <c r="A10" s="116" t="str">
        <f>'larvae_stats (μm)'!A$2</f>
        <v>Bryodelphax nigripunctatus</v>
      </c>
      <c r="B10" s="64" t="str">
        <f>'larvae_stats (μm)'!B$2</f>
        <v>ES.264</v>
      </c>
      <c r="C10" s="86">
        <f>larvae!R1</f>
        <v>9</v>
      </c>
      <c r="D10" s="88" t="str">
        <f>IF(larvae!S3&gt;0,larvae!S3,"")</f>
        <v/>
      </c>
      <c r="E10" s="98" t="str">
        <f>IF(larvae!S6&gt;0,larvae!S6,"")</f>
        <v/>
      </c>
      <c r="F10" s="98" t="str">
        <f>IF(larvae!S7&gt;0,larvae!S7,"")</f>
        <v/>
      </c>
      <c r="G10" s="98" t="str">
        <f>IF(larvae!S8&gt;0,larvae!S8,"")</f>
        <v/>
      </c>
      <c r="H10" s="98" t="str">
        <f>IF(larvae!S9&gt;0,larvae!S9,"")</f>
        <v/>
      </c>
      <c r="I10" s="98" t="str">
        <f>IF(larvae!S10&gt;0,larvae!S10,"")</f>
        <v/>
      </c>
      <c r="J10" s="98" t="str">
        <f>IF(larvae!S13&gt;0,larvae!S13,"")</f>
        <v/>
      </c>
      <c r="K10" s="98" t="str">
        <f>IF(larvae!S16&gt;0,larvae!S16,"")</f>
        <v/>
      </c>
      <c r="L10" s="98" t="str">
        <f>IF(larvae!S18&gt;0,larvae!S18,"")</f>
        <v/>
      </c>
      <c r="M10" s="98" t="str">
        <f>IF(larvae!S20&gt;0,larvae!S20,"")</f>
        <v/>
      </c>
      <c r="N10" s="98" t="str">
        <f>IF(larvae!S22&gt;0,larvae!S22,"")</f>
        <v/>
      </c>
    </row>
    <row r="11" spans="1:14" x14ac:dyDescent="0.2">
      <c r="A11" s="116" t="str">
        <f>'larvae_stats (μm)'!A$2</f>
        <v>Bryodelphax nigripunctatus</v>
      </c>
      <c r="B11" s="64" t="str">
        <f>'larvae_stats (μm)'!B$2</f>
        <v>ES.264</v>
      </c>
      <c r="C11" s="86">
        <f>larvae!T1</f>
        <v>10</v>
      </c>
      <c r="D11" s="88" t="str">
        <f>IF(larvae!U3&gt;0,larvae!U3,"")</f>
        <v/>
      </c>
      <c r="E11" s="98" t="str">
        <f>IF(larvae!U6&gt;0,larvae!U6,"")</f>
        <v/>
      </c>
      <c r="F11" s="98" t="str">
        <f>IF(larvae!U7&gt;0,larvae!U7,"")</f>
        <v/>
      </c>
      <c r="G11" s="98" t="str">
        <f>IF(larvae!U8&gt;0,larvae!U8,"")</f>
        <v/>
      </c>
      <c r="H11" s="98" t="str">
        <f>IF(larvae!U9&gt;0,larvae!U9,"")</f>
        <v/>
      </c>
      <c r="I11" s="98" t="str">
        <f>IF(larvae!U10&gt;0,larvae!U10,"")</f>
        <v/>
      </c>
      <c r="J11" s="98" t="str">
        <f>IF(larvae!U13&gt;0,larvae!U13,"")</f>
        <v/>
      </c>
      <c r="K11" s="98" t="str">
        <f>IF(larvae!U16&gt;0,larvae!U16,"")</f>
        <v/>
      </c>
      <c r="L11" s="98" t="str">
        <f>IF(larvae!U18&gt;0,larvae!U18,"")</f>
        <v/>
      </c>
      <c r="M11" s="98" t="str">
        <f>IF(larvae!U20&gt;0,larvae!U20,"")</f>
        <v/>
      </c>
      <c r="N11" s="98" t="str">
        <f>IF(larvae!U22&gt;0,larvae!U22,"")</f>
        <v/>
      </c>
    </row>
    <row r="12" spans="1:14" x14ac:dyDescent="0.2">
      <c r="A12" s="116" t="str">
        <f>'larvae_stats (μm)'!A$2</f>
        <v>Bryodelphax nigripunctatus</v>
      </c>
      <c r="B12" s="64" t="str">
        <f>'larvae_stats (μm)'!B$2</f>
        <v>ES.264</v>
      </c>
      <c r="C12" s="86">
        <f>larvae!V1</f>
        <v>11</v>
      </c>
      <c r="D12" s="88" t="str">
        <f>IF(larvae!W3&gt;0,larvae!W3,"")</f>
        <v/>
      </c>
      <c r="E12" s="98" t="str">
        <f>IF(larvae!W6&gt;0,larvae!W6,"")</f>
        <v/>
      </c>
      <c r="F12" s="98" t="str">
        <f>IF(larvae!W7&gt;0,larvae!W7,"")</f>
        <v/>
      </c>
      <c r="G12" s="98" t="str">
        <f>IF(larvae!W8&gt;0,larvae!W8,"")</f>
        <v/>
      </c>
      <c r="H12" s="98" t="str">
        <f>IF(larvae!W9&gt;0,larvae!W9,"")</f>
        <v/>
      </c>
      <c r="I12" s="98" t="str">
        <f>IF(larvae!W10&gt;0,larvae!W10,"")</f>
        <v/>
      </c>
      <c r="J12" s="98" t="str">
        <f>IF(larvae!W13&gt;0,larvae!W13,"")</f>
        <v/>
      </c>
      <c r="K12" s="98" t="str">
        <f>IF(larvae!W16&gt;0,larvae!W16,"")</f>
        <v/>
      </c>
      <c r="L12" s="98" t="str">
        <f>IF(larvae!W18&gt;0,larvae!W18,"")</f>
        <v/>
      </c>
      <c r="M12" s="98" t="str">
        <f>IF(larvae!W20&gt;0,larvae!W20,"")</f>
        <v/>
      </c>
      <c r="N12" s="98" t="str">
        <f>IF(larvae!W22&gt;0,larvae!W22,"")</f>
        <v/>
      </c>
    </row>
    <row r="13" spans="1:14" x14ac:dyDescent="0.2">
      <c r="A13" s="116" t="str">
        <f>'larvae_stats (μm)'!A$2</f>
        <v>Bryodelphax nigripunctatus</v>
      </c>
      <c r="B13" s="64" t="str">
        <f>'larvae_stats (μm)'!B$2</f>
        <v>ES.264</v>
      </c>
      <c r="C13" s="86">
        <f>larvae!X1</f>
        <v>12</v>
      </c>
      <c r="D13" s="88" t="str">
        <f>IF(larvae!Y3&gt;0,larvae!Y3,"")</f>
        <v/>
      </c>
      <c r="E13" s="98" t="str">
        <f>IF(larvae!Y6&gt;0,larvae!Y6,"")</f>
        <v/>
      </c>
      <c r="F13" s="98" t="str">
        <f>IF(larvae!Y7&gt;0,larvae!Y7,"")</f>
        <v/>
      </c>
      <c r="G13" s="98" t="str">
        <f>IF(larvae!Y8&gt;0,larvae!Y8,"")</f>
        <v/>
      </c>
      <c r="H13" s="98" t="str">
        <f>IF(larvae!Y9&gt;0,larvae!Y9,"")</f>
        <v/>
      </c>
      <c r="I13" s="98" t="str">
        <f>IF(larvae!Y10&gt;0,larvae!Y10,"")</f>
        <v/>
      </c>
      <c r="J13" s="98" t="str">
        <f>IF(larvae!Y13&gt;0,larvae!Y13,"")</f>
        <v/>
      </c>
      <c r="K13" s="98" t="str">
        <f>IF(larvae!Y16&gt;0,larvae!Y16,"")</f>
        <v/>
      </c>
      <c r="L13" s="98" t="str">
        <f>IF(larvae!Y18&gt;0,larvae!Y18,"")</f>
        <v/>
      </c>
      <c r="M13" s="98" t="str">
        <f>IF(larvae!Y20&gt;0,larvae!Y20,"")</f>
        <v/>
      </c>
      <c r="N13" s="98" t="str">
        <f>IF(larvae!Y22&gt;0,larvae!Y22,"")</f>
        <v/>
      </c>
    </row>
    <row r="14" spans="1:14" x14ac:dyDescent="0.2">
      <c r="A14" s="116" t="str">
        <f>'larvae_stats (μm)'!A$2</f>
        <v>Bryodelphax nigripunctatus</v>
      </c>
      <c r="B14" s="64" t="str">
        <f>'larvae_stats (μm)'!B$2</f>
        <v>ES.264</v>
      </c>
      <c r="C14" s="86">
        <f>larvae!Z1</f>
        <v>13</v>
      </c>
      <c r="D14" s="88" t="str">
        <f>IF(larvae!AA3&gt;0,larvae!AA3,"")</f>
        <v/>
      </c>
      <c r="E14" s="98" t="str">
        <f>IF(larvae!AA6&gt;0,larvae!AA6,"")</f>
        <v/>
      </c>
      <c r="F14" s="98" t="str">
        <f>IF(larvae!AA7&gt;0,larvae!AA7,"")</f>
        <v/>
      </c>
      <c r="G14" s="98" t="str">
        <f>IF(larvae!AA8&gt;0,larvae!AA8,"")</f>
        <v/>
      </c>
      <c r="H14" s="98" t="str">
        <f>IF(larvae!AA9&gt;0,larvae!AA9,"")</f>
        <v/>
      </c>
      <c r="I14" s="98" t="str">
        <f>IF(larvae!AA10&gt;0,larvae!AA10,"")</f>
        <v/>
      </c>
      <c r="J14" s="98" t="str">
        <f>IF(larvae!AA13&gt;0,larvae!AA13,"")</f>
        <v/>
      </c>
      <c r="K14" s="98" t="str">
        <f>IF(larvae!AA16&gt;0,larvae!AA16,"")</f>
        <v/>
      </c>
      <c r="L14" s="98" t="str">
        <f>IF(larvae!AA18&gt;0,larvae!AA18,"")</f>
        <v/>
      </c>
      <c r="M14" s="98" t="str">
        <f>IF(larvae!AA20&gt;0,larvae!AA20,"")</f>
        <v/>
      </c>
      <c r="N14" s="98" t="str">
        <f>IF(larvae!AA22&gt;0,larvae!AA22,"")</f>
        <v/>
      </c>
    </row>
    <row r="15" spans="1:14" x14ac:dyDescent="0.2">
      <c r="A15" s="116" t="str">
        <f>'larvae_stats (μm)'!A$2</f>
        <v>Bryodelphax nigripunctatus</v>
      </c>
      <c r="B15" s="64" t="str">
        <f>'larvae_stats (μm)'!B$2</f>
        <v>ES.264</v>
      </c>
      <c r="C15" s="86">
        <f>larvae!AB1</f>
        <v>14</v>
      </c>
      <c r="D15" s="88" t="str">
        <f>IF(larvae!AC3&gt;0,larvae!AC3,"")</f>
        <v/>
      </c>
      <c r="E15" s="98" t="str">
        <f>IF(larvae!AC6&gt;0,larvae!AC6,"")</f>
        <v/>
      </c>
      <c r="F15" s="98" t="str">
        <f>IF(larvae!AC7&gt;0,larvae!AC7,"")</f>
        <v/>
      </c>
      <c r="G15" s="98" t="str">
        <f>IF(larvae!AC8&gt;0,larvae!AC8,"")</f>
        <v/>
      </c>
      <c r="H15" s="98" t="str">
        <f>IF(larvae!AC9&gt;0,larvae!AC9,"")</f>
        <v/>
      </c>
      <c r="I15" s="98" t="str">
        <f>IF(larvae!AC10&gt;0,larvae!AC10,"")</f>
        <v/>
      </c>
      <c r="J15" s="98" t="str">
        <f>IF(larvae!AC13&gt;0,larvae!AC13,"")</f>
        <v/>
      </c>
      <c r="K15" s="98" t="str">
        <f>IF(larvae!AC16&gt;0,larvae!AC16,"")</f>
        <v/>
      </c>
      <c r="L15" s="98" t="str">
        <f>IF(larvae!AC18&gt;0,larvae!AC18,"")</f>
        <v/>
      </c>
      <c r="M15" s="98" t="str">
        <f>IF(larvae!AC20&gt;0,larvae!AC20,"")</f>
        <v/>
      </c>
      <c r="N15" s="98" t="str">
        <f>IF(larvae!AC22&gt;0,larvae!AC22,"")</f>
        <v/>
      </c>
    </row>
    <row r="16" spans="1:14" x14ac:dyDescent="0.2">
      <c r="A16" s="116" t="str">
        <f>'larvae_stats (μm)'!A$2</f>
        <v>Bryodelphax nigripunctatus</v>
      </c>
      <c r="B16" s="64" t="str">
        <f>'larvae_stats (μm)'!B$2</f>
        <v>ES.264</v>
      </c>
      <c r="C16" s="86">
        <f>larvae!AD1</f>
        <v>15</v>
      </c>
      <c r="D16" s="88" t="str">
        <f>IF(larvae!AE3&gt;0,larvae!AE3,"")</f>
        <v/>
      </c>
      <c r="E16" s="98" t="str">
        <f>IF(larvae!AE6&gt;0,larvae!AE6,"")</f>
        <v/>
      </c>
      <c r="F16" s="98" t="str">
        <f>IF(larvae!AE7&gt;0,larvae!AE7,"")</f>
        <v/>
      </c>
      <c r="G16" s="98" t="str">
        <f>IF(larvae!AE8&gt;0,larvae!AE8,"")</f>
        <v/>
      </c>
      <c r="H16" s="98" t="str">
        <f>IF(larvae!AE9&gt;0,larvae!AE9,"")</f>
        <v/>
      </c>
      <c r="I16" s="98" t="str">
        <f>IF(larvae!AE10&gt;0,larvae!AE10,"")</f>
        <v/>
      </c>
      <c r="J16" s="98" t="str">
        <f>IF(larvae!AE13&gt;0,larvae!AE13,"")</f>
        <v/>
      </c>
      <c r="K16" s="98" t="str">
        <f>IF(larvae!AE16&gt;0,larvae!AE16,"")</f>
        <v/>
      </c>
      <c r="L16" s="98" t="str">
        <f>IF(larvae!AE18&gt;0,larvae!AE18,"")</f>
        <v/>
      </c>
      <c r="M16" s="98" t="str">
        <f>IF(larvae!AE20&gt;0,larvae!AE20,"")</f>
        <v/>
      </c>
      <c r="N16" s="98" t="str">
        <f>IF(larvae!AE22&gt;0,larvae!AE22,"")</f>
        <v/>
      </c>
    </row>
    <row r="17" spans="1:14" x14ac:dyDescent="0.2">
      <c r="A17" s="116" t="str">
        <f>'larvae_stats (μm)'!A$2</f>
        <v>Bryodelphax nigripunctatus</v>
      </c>
      <c r="B17" s="64" t="str">
        <f>'larvae_stats (μm)'!B$2</f>
        <v>ES.264</v>
      </c>
      <c r="C17" s="86">
        <f>larvae!AF1</f>
        <v>16</v>
      </c>
      <c r="D17" s="88" t="str">
        <f>IF(larvae!AG3&gt;0,larvae!AG3,"")</f>
        <v/>
      </c>
      <c r="E17" s="98" t="str">
        <f>IF(larvae!AG6&gt;0,larvae!AG6,"")</f>
        <v/>
      </c>
      <c r="F17" s="98" t="str">
        <f>IF(larvae!AG7&gt;0,larvae!AG7,"")</f>
        <v/>
      </c>
      <c r="G17" s="98" t="str">
        <f>IF(larvae!AG8&gt;0,larvae!AG8,"")</f>
        <v/>
      </c>
      <c r="H17" s="98" t="str">
        <f>IF(larvae!AG9&gt;0,larvae!AG9,"")</f>
        <v/>
      </c>
      <c r="I17" s="98" t="str">
        <f>IF(larvae!AG10&gt;0,larvae!AG10,"")</f>
        <v/>
      </c>
      <c r="J17" s="98" t="str">
        <f>IF(larvae!AG13&gt;0,larvae!AG13,"")</f>
        <v/>
      </c>
      <c r="K17" s="98" t="str">
        <f>IF(larvae!AG16&gt;0,larvae!AG16,"")</f>
        <v/>
      </c>
      <c r="L17" s="98" t="str">
        <f>IF(larvae!AG18&gt;0,larvae!AG18,"")</f>
        <v/>
      </c>
      <c r="M17" s="98" t="str">
        <f>IF(larvae!AG20&gt;0,larvae!AG20,"")</f>
        <v/>
      </c>
      <c r="N17" s="98" t="str">
        <f>IF(larvae!AG22&gt;0,larvae!AG22,"")</f>
        <v/>
      </c>
    </row>
    <row r="18" spans="1:14" x14ac:dyDescent="0.2">
      <c r="A18" s="116" t="str">
        <f>'larvae_stats (μm)'!A$2</f>
        <v>Bryodelphax nigripunctatus</v>
      </c>
      <c r="B18" s="64" t="str">
        <f>'larvae_stats (μm)'!B$2</f>
        <v>ES.264</v>
      </c>
      <c r="C18" s="86">
        <f>larvae!AH1</f>
        <v>17</v>
      </c>
      <c r="D18" s="88" t="str">
        <f>IF(larvae!AI3&gt;0,larvae!AI3,"")</f>
        <v/>
      </c>
      <c r="E18" s="98" t="str">
        <f>IF(larvae!AI6&gt;0,larvae!AI6,"")</f>
        <v/>
      </c>
      <c r="F18" s="98" t="str">
        <f>IF(larvae!AI7&gt;0,larvae!AI7,"")</f>
        <v/>
      </c>
      <c r="G18" s="98" t="str">
        <f>IF(larvae!AI8&gt;0,larvae!AI8,"")</f>
        <v/>
      </c>
      <c r="H18" s="98" t="str">
        <f>IF(larvae!AI9&gt;0,larvae!AI9,"")</f>
        <v/>
      </c>
      <c r="I18" s="98" t="str">
        <f>IF(larvae!AI10&gt;0,larvae!AI10,"")</f>
        <v/>
      </c>
      <c r="J18" s="98" t="str">
        <f>IF(larvae!AI13&gt;0,larvae!AI13,"")</f>
        <v/>
      </c>
      <c r="K18" s="98" t="str">
        <f>IF(larvae!AI16&gt;0,larvae!AI16,"")</f>
        <v/>
      </c>
      <c r="L18" s="98" t="str">
        <f>IF(larvae!AI18&gt;0,larvae!AI18,"")</f>
        <v/>
      </c>
      <c r="M18" s="98" t="str">
        <f>IF(larvae!AI20&gt;0,larvae!AI20,"")</f>
        <v/>
      </c>
      <c r="N18" s="98" t="str">
        <f>IF(larvae!AI22&gt;0,larvae!AI22,"")</f>
        <v/>
      </c>
    </row>
    <row r="19" spans="1:14" x14ac:dyDescent="0.2">
      <c r="A19" s="116" t="str">
        <f>'larvae_stats (μm)'!A$2</f>
        <v>Bryodelphax nigripunctatus</v>
      </c>
      <c r="B19" s="64" t="str">
        <f>'larvae_stats (μm)'!B$2</f>
        <v>ES.264</v>
      </c>
      <c r="C19" s="86">
        <f>larvae!AJ1</f>
        <v>18</v>
      </c>
      <c r="D19" s="88" t="str">
        <f>IF(larvae!AK3&gt;0,larvae!AK3,"")</f>
        <v/>
      </c>
      <c r="E19" s="98" t="str">
        <f>IF(larvae!AK6&gt;0,larvae!AK6,"")</f>
        <v/>
      </c>
      <c r="F19" s="98" t="str">
        <f>IF(larvae!AK7&gt;0,larvae!AK7,"")</f>
        <v/>
      </c>
      <c r="G19" s="98" t="str">
        <f>IF(larvae!AK8&gt;0,larvae!AK8,"")</f>
        <v/>
      </c>
      <c r="H19" s="98" t="str">
        <f>IF(larvae!AK9&gt;0,larvae!AK9,"")</f>
        <v/>
      </c>
      <c r="I19" s="98" t="str">
        <f>IF(larvae!AK10&gt;0,larvae!AK10,"")</f>
        <v/>
      </c>
      <c r="J19" s="98" t="str">
        <f>IF(larvae!AK13&gt;0,larvae!AK13,"")</f>
        <v/>
      </c>
      <c r="K19" s="98" t="str">
        <f>IF(larvae!AK16&gt;0,larvae!AK16,"")</f>
        <v/>
      </c>
      <c r="L19" s="98" t="str">
        <f>IF(larvae!AK18&gt;0,larvae!AK18,"")</f>
        <v/>
      </c>
      <c r="M19" s="98" t="str">
        <f>IF(larvae!AK20&gt;0,larvae!AK20,"")</f>
        <v/>
      </c>
      <c r="N19" s="98" t="str">
        <f>IF(larvae!AK22&gt;0,larvae!AK22,"")</f>
        <v/>
      </c>
    </row>
    <row r="20" spans="1:14" x14ac:dyDescent="0.2">
      <c r="A20" s="116" t="str">
        <f>'larvae_stats (μm)'!A$2</f>
        <v>Bryodelphax nigripunctatus</v>
      </c>
      <c r="B20" s="64" t="str">
        <f>'larvae_stats (μm)'!B$2</f>
        <v>ES.264</v>
      </c>
      <c r="C20" s="86">
        <f>larvae!AL1</f>
        <v>19</v>
      </c>
      <c r="D20" s="88" t="str">
        <f>IF(larvae!AM3&gt;0,larvae!AM3,"")</f>
        <v/>
      </c>
      <c r="E20" s="98" t="str">
        <f>IF(larvae!AM6&gt;0,larvae!AM6,"")</f>
        <v/>
      </c>
      <c r="F20" s="98" t="str">
        <f>IF(larvae!AM7&gt;0,larvae!AM7,"")</f>
        <v/>
      </c>
      <c r="G20" s="98" t="str">
        <f>IF(larvae!AM8&gt;0,larvae!AM8,"")</f>
        <v/>
      </c>
      <c r="H20" s="98" t="str">
        <f>IF(larvae!AM9&gt;0,larvae!AM9,"")</f>
        <v/>
      </c>
      <c r="I20" s="98" t="str">
        <f>IF(larvae!AM10&gt;0,larvae!AM10,"")</f>
        <v/>
      </c>
      <c r="J20" s="98" t="str">
        <f>IF(larvae!AM13&gt;0,larvae!AM13,"")</f>
        <v/>
      </c>
      <c r="K20" s="98" t="str">
        <f>IF(larvae!AM16&gt;0,larvae!AM16,"")</f>
        <v/>
      </c>
      <c r="L20" s="98" t="str">
        <f>IF(larvae!AM18&gt;0,larvae!AM18,"")</f>
        <v/>
      </c>
      <c r="M20" s="98" t="str">
        <f>IF(larvae!AM20&gt;0,larvae!AM20,"")</f>
        <v/>
      </c>
      <c r="N20" s="98" t="str">
        <f>IF(larvae!AM22&gt;0,larvae!AM22,"")</f>
        <v/>
      </c>
    </row>
    <row r="21" spans="1:14" x14ac:dyDescent="0.2">
      <c r="A21" s="116" t="str">
        <f>'larvae_stats (μm)'!A$2</f>
        <v>Bryodelphax nigripunctatus</v>
      </c>
      <c r="B21" s="64" t="str">
        <f>'larvae_stats (μm)'!B$2</f>
        <v>ES.264</v>
      </c>
      <c r="C21" s="86">
        <f>larvae!AN1</f>
        <v>20</v>
      </c>
      <c r="D21" s="88" t="str">
        <f>IF(larvae!AO3&gt;0,larvae!AO3,"")</f>
        <v/>
      </c>
      <c r="E21" s="98" t="str">
        <f>IF(larvae!AO6&gt;0,larvae!AO6,"")</f>
        <v/>
      </c>
      <c r="F21" s="98" t="str">
        <f>IF(larvae!AO7&gt;0,larvae!AO7,"")</f>
        <v/>
      </c>
      <c r="G21" s="98" t="str">
        <f>IF(larvae!AO8&gt;0,larvae!AO8,"")</f>
        <v/>
      </c>
      <c r="H21" s="98" t="str">
        <f>IF(larvae!AO9&gt;0,larvae!AO9,"")</f>
        <v/>
      </c>
      <c r="I21" s="98" t="str">
        <f>IF(larvae!AO10&gt;0,larvae!AO10,"")</f>
        <v/>
      </c>
      <c r="J21" s="98" t="str">
        <f>IF(larvae!AO13&gt;0,larvae!AO13,"")</f>
        <v/>
      </c>
      <c r="K21" s="98" t="str">
        <f>IF(larvae!AO16&gt;0,larvae!AO16,"")</f>
        <v/>
      </c>
      <c r="L21" s="98" t="str">
        <f>IF(larvae!AO18&gt;0,larvae!AO18,"")</f>
        <v/>
      </c>
      <c r="M21" s="98" t="str">
        <f>IF(larvae!AO20&gt;0,larvae!AO20,"")</f>
        <v/>
      </c>
      <c r="N21" s="98" t="str">
        <f>IF(larvae!AO22&gt;0,larvae!AO22,"")</f>
        <v/>
      </c>
    </row>
    <row r="22" spans="1:14" x14ac:dyDescent="0.2">
      <c r="A22" s="116" t="str">
        <f>'larvae_stats (μm)'!A$2</f>
        <v>Bryodelphax nigripunctatus</v>
      </c>
      <c r="B22" s="64" t="str">
        <f>'larvae_stats (μm)'!B$2</f>
        <v>ES.264</v>
      </c>
      <c r="C22" s="86">
        <f>larvae!AP1</f>
        <v>21</v>
      </c>
      <c r="D22" s="88" t="str">
        <f>IF(larvae!AQ3&gt;0,larvae!AQ3,"")</f>
        <v/>
      </c>
      <c r="E22" s="98" t="str">
        <f>IF(larvae!AQ6&gt;0,larvae!AQ6,"")</f>
        <v/>
      </c>
      <c r="F22" s="98" t="str">
        <f>IF(larvae!AQ7&gt;0,larvae!AQ7,"")</f>
        <v/>
      </c>
      <c r="G22" s="98" t="str">
        <f>IF(larvae!AQ8&gt;0,larvae!AQ8,"")</f>
        <v/>
      </c>
      <c r="H22" s="98" t="str">
        <f>IF(larvae!AQ9&gt;0,larvae!AQ9,"")</f>
        <v/>
      </c>
      <c r="I22" s="98" t="str">
        <f>IF(larvae!AQ10&gt;0,larvae!AQ10,"")</f>
        <v/>
      </c>
      <c r="J22" s="98" t="str">
        <f>IF(larvae!AQ13&gt;0,larvae!AQ13,"")</f>
        <v/>
      </c>
      <c r="K22" s="98" t="str">
        <f>IF(larvae!AQ16&gt;0,larvae!AQ16,"")</f>
        <v/>
      </c>
      <c r="L22" s="98" t="str">
        <f>IF(larvae!AQ18&gt;0,larvae!AQ18,"")</f>
        <v/>
      </c>
      <c r="M22" s="98" t="str">
        <f>IF(larvae!AQ20&gt;0,larvae!AQ20,"")</f>
        <v/>
      </c>
      <c r="N22" s="98" t="str">
        <f>IF(larvae!AQ22&gt;0,larvae!AQ22,"")</f>
        <v/>
      </c>
    </row>
    <row r="23" spans="1:14" x14ac:dyDescent="0.2">
      <c r="A23" s="116" t="str">
        <f>'larvae_stats (μm)'!A$2</f>
        <v>Bryodelphax nigripunctatus</v>
      </c>
      <c r="B23" s="64" t="str">
        <f>'larvae_stats (μm)'!B$2</f>
        <v>ES.264</v>
      </c>
      <c r="C23" s="86">
        <f>larvae!AR1</f>
        <v>22</v>
      </c>
      <c r="D23" s="88" t="str">
        <f>IF(larvae!AS3&gt;0,larvae!AS3,"")</f>
        <v/>
      </c>
      <c r="E23" s="98" t="str">
        <f>IF(larvae!AS6&gt;0,larvae!AS6,"")</f>
        <v/>
      </c>
      <c r="F23" s="98" t="str">
        <f>IF(larvae!AS7&gt;0,larvae!AS7,"")</f>
        <v/>
      </c>
      <c r="G23" s="98" t="str">
        <f>IF(larvae!AS8&gt;0,larvae!AS8,"")</f>
        <v/>
      </c>
      <c r="H23" s="98" t="str">
        <f>IF(larvae!AS9&gt;0,larvae!AS9,"")</f>
        <v/>
      </c>
      <c r="I23" s="98" t="str">
        <f>IF(larvae!AS10&gt;0,larvae!AS10,"")</f>
        <v/>
      </c>
      <c r="J23" s="98" t="str">
        <f>IF(larvae!AS13&gt;0,larvae!AS13,"")</f>
        <v/>
      </c>
      <c r="K23" s="98" t="str">
        <f>IF(larvae!AS16&gt;0,larvae!AS16,"")</f>
        <v/>
      </c>
      <c r="L23" s="98" t="str">
        <f>IF(larvae!AS18&gt;0,larvae!AS18,"")</f>
        <v/>
      </c>
      <c r="M23" s="98" t="str">
        <f>IF(larvae!AS20&gt;0,larvae!AS20,"")</f>
        <v/>
      </c>
      <c r="N23" s="98" t="str">
        <f>IF(larvae!AS22&gt;0,larvae!AS22,"")</f>
        <v/>
      </c>
    </row>
    <row r="24" spans="1:14" x14ac:dyDescent="0.2">
      <c r="A24" s="116" t="str">
        <f>'larvae_stats (μm)'!A$2</f>
        <v>Bryodelphax nigripunctatus</v>
      </c>
      <c r="B24" s="64" t="str">
        <f>'larvae_stats (μm)'!B$2</f>
        <v>ES.264</v>
      </c>
      <c r="C24" s="86">
        <f>larvae!AT1</f>
        <v>23</v>
      </c>
      <c r="D24" s="88" t="str">
        <f>IF(larvae!AU3&gt;0,larvae!AU3,"")</f>
        <v/>
      </c>
      <c r="E24" s="98" t="str">
        <f>IF(larvae!AU6&gt;0,larvae!AU6,"")</f>
        <v/>
      </c>
      <c r="F24" s="98" t="str">
        <f>IF(larvae!AU7&gt;0,larvae!AU7,"")</f>
        <v/>
      </c>
      <c r="G24" s="98" t="str">
        <f>IF(larvae!AU8&gt;0,larvae!AU8,"")</f>
        <v/>
      </c>
      <c r="H24" s="98" t="str">
        <f>IF(larvae!AU9&gt;0,larvae!AU9,"")</f>
        <v/>
      </c>
      <c r="I24" s="98" t="str">
        <f>IF(larvae!AU10&gt;0,larvae!AU10,"")</f>
        <v/>
      </c>
      <c r="J24" s="98" t="str">
        <f>IF(larvae!AU13&gt;0,larvae!AU13,"")</f>
        <v/>
      </c>
      <c r="K24" s="98" t="str">
        <f>IF(larvae!AU16&gt;0,larvae!AU16,"")</f>
        <v/>
      </c>
      <c r="L24" s="98" t="str">
        <f>IF(larvae!AU18&gt;0,larvae!AU18,"")</f>
        <v/>
      </c>
      <c r="M24" s="98" t="str">
        <f>IF(larvae!AU20&gt;0,larvae!AU20,"")</f>
        <v/>
      </c>
      <c r="N24" s="98" t="str">
        <f>IF(larvae!AU22&gt;0,larvae!AU22,"")</f>
        <v/>
      </c>
    </row>
    <row r="25" spans="1:14" x14ac:dyDescent="0.2">
      <c r="A25" s="116" t="str">
        <f>'larvae_stats (μm)'!A$2</f>
        <v>Bryodelphax nigripunctatus</v>
      </c>
      <c r="B25" s="64" t="str">
        <f>'larvae_stats (μm)'!B$2</f>
        <v>ES.264</v>
      </c>
      <c r="C25" s="86">
        <f>larvae!AV1</f>
        <v>24</v>
      </c>
      <c r="D25" s="88" t="str">
        <f>IF(larvae!AW3&gt;0,larvae!AW3,"")</f>
        <v/>
      </c>
      <c r="E25" s="98" t="str">
        <f>IF(larvae!AW6&gt;0,larvae!AW6,"")</f>
        <v/>
      </c>
      <c r="F25" s="98" t="str">
        <f>IF(larvae!AW7&gt;0,larvae!AW7,"")</f>
        <v/>
      </c>
      <c r="G25" s="98" t="str">
        <f>IF(larvae!AW8&gt;0,larvae!AW8,"")</f>
        <v/>
      </c>
      <c r="H25" s="98" t="str">
        <f>IF(larvae!AW9&gt;0,larvae!AW9,"")</f>
        <v/>
      </c>
      <c r="I25" s="98" t="str">
        <f>IF(larvae!AW10&gt;0,larvae!AW10,"")</f>
        <v/>
      </c>
      <c r="J25" s="98" t="str">
        <f>IF(larvae!AW13&gt;0,larvae!AW13,"")</f>
        <v/>
      </c>
      <c r="K25" s="98" t="str">
        <f>IF(larvae!AW16&gt;0,larvae!AW16,"")</f>
        <v/>
      </c>
      <c r="L25" s="98" t="str">
        <f>IF(larvae!AW18&gt;0,larvae!AW18,"")</f>
        <v/>
      </c>
      <c r="M25" s="98" t="str">
        <f>IF(larvae!AW20&gt;0,larvae!AW20,"")</f>
        <v/>
      </c>
      <c r="N25" s="98" t="str">
        <f>IF(larvae!AW22&gt;0,larvae!AW22,"")</f>
        <v/>
      </c>
    </row>
    <row r="26" spans="1:14" x14ac:dyDescent="0.2">
      <c r="A26" s="116" t="str">
        <f>'larvae_stats (μm)'!A$2</f>
        <v>Bryodelphax nigripunctatus</v>
      </c>
      <c r="B26" s="64" t="str">
        <f>'larvae_stats (μm)'!B$2</f>
        <v>ES.264</v>
      </c>
      <c r="C26" s="86">
        <f>larvae!AX1</f>
        <v>25</v>
      </c>
      <c r="D26" s="88" t="str">
        <f>IF(larvae!AY3&gt;0,larvae!AY3,"")</f>
        <v/>
      </c>
      <c r="E26" s="98" t="str">
        <f>IF(larvae!AY6&gt;0,larvae!AY6,"")</f>
        <v/>
      </c>
      <c r="F26" s="98" t="str">
        <f>IF(larvae!AY7&gt;0,larvae!AY7,"")</f>
        <v/>
      </c>
      <c r="G26" s="98" t="str">
        <f>IF(larvae!AY8&gt;0,larvae!AY8,"")</f>
        <v/>
      </c>
      <c r="H26" s="98" t="str">
        <f>IF(larvae!AY9&gt;0,larvae!AY9,"")</f>
        <v/>
      </c>
      <c r="I26" s="98" t="str">
        <f>IF(larvae!AY10&gt;0,larvae!AY10,"")</f>
        <v/>
      </c>
      <c r="J26" s="98" t="str">
        <f>IF(larvae!AY13&gt;0,larvae!AY13,"")</f>
        <v/>
      </c>
      <c r="K26" s="98" t="str">
        <f>IF(larvae!AY16&gt;0,larvae!AY16,"")</f>
        <v/>
      </c>
      <c r="L26" s="98" t="str">
        <f>IF(larvae!AY18&gt;0,larvae!AY18,"")</f>
        <v/>
      </c>
      <c r="M26" s="98" t="str">
        <f>IF(larvae!AY20&gt;0,larvae!AY20,"")</f>
        <v/>
      </c>
      <c r="N26" s="98" t="str">
        <f>IF(larvae!AY22&gt;0,larvae!AY22,"")</f>
        <v/>
      </c>
    </row>
    <row r="27" spans="1:14" x14ac:dyDescent="0.2">
      <c r="A27" s="116" t="str">
        <f>'larvae_stats (μm)'!A$2</f>
        <v>Bryodelphax nigripunctatus</v>
      </c>
      <c r="B27" s="64" t="str">
        <f>'larvae_stats (μm)'!B$2</f>
        <v>ES.264</v>
      </c>
      <c r="C27" s="86">
        <f>larvae!AZ1</f>
        <v>26</v>
      </c>
      <c r="D27" s="88" t="str">
        <f>IF(larvae!BA3&gt;0,larvae!BA3,"")</f>
        <v/>
      </c>
      <c r="E27" s="98" t="str">
        <f>IF(larvae!BA6&gt;0,larvae!BA6,"")</f>
        <v/>
      </c>
      <c r="F27" s="98" t="str">
        <f>IF(larvae!BA7&gt;0,larvae!BA7,"")</f>
        <v/>
      </c>
      <c r="G27" s="98" t="str">
        <f>IF(larvae!BA8&gt;0,larvae!BA8,"")</f>
        <v/>
      </c>
      <c r="H27" s="98" t="str">
        <f>IF(larvae!BA9&gt;0,larvae!BA9,"")</f>
        <v/>
      </c>
      <c r="I27" s="98" t="str">
        <f>IF(larvae!BA10&gt;0,larvae!BA10,"")</f>
        <v/>
      </c>
      <c r="J27" s="98" t="str">
        <f>IF(larvae!BA13&gt;0,larvae!BA13,"")</f>
        <v/>
      </c>
      <c r="K27" s="98" t="str">
        <f>IF(larvae!BA16&gt;0,larvae!BA16,"")</f>
        <v/>
      </c>
      <c r="L27" s="98" t="str">
        <f>IF(larvae!BA18&gt;0,larvae!BA18,"")</f>
        <v/>
      </c>
      <c r="M27" s="98" t="str">
        <f>IF(larvae!BA20&gt;0,larvae!BA20,"")</f>
        <v/>
      </c>
      <c r="N27" s="98" t="str">
        <f>IF(larvae!BA22&gt;0,larvae!BA22,"")</f>
        <v/>
      </c>
    </row>
    <row r="28" spans="1:14" x14ac:dyDescent="0.2">
      <c r="A28" s="116" t="str">
        <f>'larvae_stats (μm)'!A$2</f>
        <v>Bryodelphax nigripunctatus</v>
      </c>
      <c r="B28" s="64" t="str">
        <f>'larvae_stats (μm)'!B$2</f>
        <v>ES.264</v>
      </c>
      <c r="C28" s="86">
        <f>larvae!BB1</f>
        <v>27</v>
      </c>
      <c r="D28" s="88" t="str">
        <f>IF(larvae!BC3&gt;0,larvae!BC3,"")</f>
        <v/>
      </c>
      <c r="E28" s="98" t="str">
        <f>IF(larvae!BC6&gt;0,larvae!BC6,"")</f>
        <v/>
      </c>
      <c r="F28" s="98" t="str">
        <f>IF(larvae!BC7&gt;0,larvae!BC7,"")</f>
        <v/>
      </c>
      <c r="G28" s="98" t="str">
        <f>IF(larvae!BC8&gt;0,larvae!BC8,"")</f>
        <v/>
      </c>
      <c r="H28" s="98" t="str">
        <f>IF(larvae!BC9&gt;0,larvae!BC9,"")</f>
        <v/>
      </c>
      <c r="I28" s="98" t="str">
        <f>IF(larvae!BC10&gt;0,larvae!BC10,"")</f>
        <v/>
      </c>
      <c r="J28" s="98" t="str">
        <f>IF(larvae!BC13&gt;0,larvae!BC13,"")</f>
        <v/>
      </c>
      <c r="K28" s="98" t="str">
        <f>IF(larvae!BC16&gt;0,larvae!BC16,"")</f>
        <v/>
      </c>
      <c r="L28" s="98" t="str">
        <f>IF(larvae!BC18&gt;0,larvae!BC18,"")</f>
        <v/>
      </c>
      <c r="M28" s="98" t="str">
        <f>IF(larvae!BC20&gt;0,larvae!BC20,"")</f>
        <v/>
      </c>
      <c r="N28" s="98" t="str">
        <f>IF(larvae!BC22&gt;0,larvae!BC22,"")</f>
        <v/>
      </c>
    </row>
    <row r="29" spans="1:14" x14ac:dyDescent="0.2">
      <c r="A29" s="116" t="str">
        <f>'larvae_stats (μm)'!A$2</f>
        <v>Bryodelphax nigripunctatus</v>
      </c>
      <c r="B29" s="64" t="str">
        <f>'larvae_stats (μm)'!B$2</f>
        <v>ES.264</v>
      </c>
      <c r="C29" s="86">
        <f>larvae!BD1</f>
        <v>28</v>
      </c>
      <c r="D29" s="88" t="str">
        <f>IF(larvae!BE3&gt;0,larvae!BE3,"")</f>
        <v/>
      </c>
      <c r="E29" s="98" t="str">
        <f>IF(larvae!BE6&gt;0,larvae!BE6,"")</f>
        <v/>
      </c>
      <c r="F29" s="98" t="str">
        <f>IF(larvae!BE7&gt;0,larvae!BE7,"")</f>
        <v/>
      </c>
      <c r="G29" s="98" t="str">
        <f>IF(larvae!BE8&gt;0,larvae!BE8,"")</f>
        <v/>
      </c>
      <c r="H29" s="98" t="str">
        <f>IF(larvae!BE9&gt;0,larvae!BE9,"")</f>
        <v/>
      </c>
      <c r="I29" s="98" t="str">
        <f>IF(larvae!BE10&gt;0,larvae!BE10,"")</f>
        <v/>
      </c>
      <c r="J29" s="98" t="str">
        <f>IF(larvae!BE13&gt;0,larvae!BE13,"")</f>
        <v/>
      </c>
      <c r="K29" s="98" t="str">
        <f>IF(larvae!BE16&gt;0,larvae!BE16,"")</f>
        <v/>
      </c>
      <c r="L29" s="98" t="str">
        <f>IF(larvae!BE18&gt;0,larvae!BE18,"")</f>
        <v/>
      </c>
      <c r="M29" s="98" t="str">
        <f>IF(larvae!BE20&gt;0,larvae!BE20,"")</f>
        <v/>
      </c>
      <c r="N29" s="98" t="str">
        <f>IF(larvae!BE22&gt;0,larvae!BE22,"")</f>
        <v/>
      </c>
    </row>
    <row r="30" spans="1:14" x14ac:dyDescent="0.2">
      <c r="A30" s="116" t="str">
        <f>'larvae_stats (μm)'!A$2</f>
        <v>Bryodelphax nigripunctatus</v>
      </c>
      <c r="B30" s="64" t="str">
        <f>'larvae_stats (μm)'!B$2</f>
        <v>ES.264</v>
      </c>
      <c r="C30" s="86">
        <f>larvae!BF1</f>
        <v>29</v>
      </c>
      <c r="D30" s="88" t="str">
        <f>IF(larvae!BG3&gt;0,larvae!BG3,"")</f>
        <v/>
      </c>
      <c r="E30" s="98" t="str">
        <f>IF(larvae!BG6&gt;0,larvae!BG6,"")</f>
        <v/>
      </c>
      <c r="F30" s="98" t="str">
        <f>IF(larvae!BG7&gt;0,larvae!BG7,"")</f>
        <v/>
      </c>
      <c r="G30" s="98" t="str">
        <f>IF(larvae!BG8&gt;0,larvae!BG8,"")</f>
        <v/>
      </c>
      <c r="H30" s="98" t="str">
        <f>IF(larvae!BG9&gt;0,larvae!BG9,"")</f>
        <v/>
      </c>
      <c r="I30" s="98" t="str">
        <f>IF(larvae!BG10&gt;0,larvae!BG10,"")</f>
        <v/>
      </c>
      <c r="J30" s="98" t="str">
        <f>IF(larvae!BG13&gt;0,larvae!BG13,"")</f>
        <v/>
      </c>
      <c r="K30" s="98" t="str">
        <f>IF(larvae!BG16&gt;0,larvae!BG16,"")</f>
        <v/>
      </c>
      <c r="L30" s="98" t="str">
        <f>IF(larvae!BG18&gt;0,larvae!BG18,"")</f>
        <v/>
      </c>
      <c r="M30" s="98" t="str">
        <f>IF(larvae!BG20&gt;0,larvae!BG20,"")</f>
        <v/>
      </c>
      <c r="N30" s="98" t="str">
        <f>IF(larvae!BG22&gt;0,larvae!BG22,"")</f>
        <v/>
      </c>
    </row>
    <row r="31" spans="1:14" x14ac:dyDescent="0.2">
      <c r="A31" s="116" t="str">
        <f>'larvae_stats (μm)'!A$2</f>
        <v>Bryodelphax nigripunctatus</v>
      </c>
      <c r="B31" s="64" t="str">
        <f>'larvae_stats (μm)'!B$2</f>
        <v>ES.264</v>
      </c>
      <c r="C31" s="86">
        <f>larvae!BH1</f>
        <v>30</v>
      </c>
      <c r="D31" s="88" t="str">
        <f>IF(larvae!BI3&gt;0,larvae!BI3,"")</f>
        <v/>
      </c>
      <c r="E31" s="98" t="str">
        <f>IF(larvae!BI6&gt;0,larvae!BI6,"")</f>
        <v/>
      </c>
      <c r="F31" s="98" t="str">
        <f>IF(larvae!BI7&gt;0,larvae!BI7,"")</f>
        <v/>
      </c>
      <c r="G31" s="98" t="str">
        <f>IF(larvae!BI8&gt;0,larvae!BI8,"")</f>
        <v/>
      </c>
      <c r="H31" s="98" t="str">
        <f>IF(larvae!BI9&gt;0,larvae!BI9,"")</f>
        <v/>
      </c>
      <c r="I31" s="98" t="str">
        <f>IF(larvae!BI10&gt;0,larvae!BI10,"")</f>
        <v/>
      </c>
      <c r="J31" s="98" t="str">
        <f>IF(larvae!BI13&gt;0,larvae!BI13,"")</f>
        <v/>
      </c>
      <c r="K31" s="98" t="str">
        <f>IF(larvae!BI16&gt;0,larvae!BI16,"")</f>
        <v/>
      </c>
      <c r="L31" s="98" t="str">
        <f>IF(larvae!BI18&gt;0,larvae!BI18,"")</f>
        <v/>
      </c>
      <c r="M31" s="98" t="str">
        <f>IF(larvae!BI20&gt;0,larvae!BI20,"")</f>
        <v/>
      </c>
      <c r="N31" s="98" t="str">
        <f>IF(larvae!BI22&gt;0,larvae!BI22,"")</f>
        <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100" customWidth="1"/>
    <col min="2" max="2" width="20.42578125" style="100" bestFit="1" customWidth="1"/>
    <col min="3" max="3" width="3.7109375" style="100" customWidth="1"/>
    <col min="4" max="4" width="55.85546875" style="100" customWidth="1"/>
    <col min="5" max="16384" width="8.85546875" style="100"/>
  </cols>
  <sheetData>
    <row r="2" spans="2:4" x14ac:dyDescent="0.3">
      <c r="B2" s="99" t="s">
        <v>43</v>
      </c>
      <c r="D2" s="101" t="s">
        <v>62</v>
      </c>
    </row>
    <row r="3" spans="2:4" x14ac:dyDescent="0.3">
      <c r="B3" s="99" t="s">
        <v>44</v>
      </c>
      <c r="D3" s="102" t="s">
        <v>63</v>
      </c>
    </row>
    <row r="4" spans="2:4" x14ac:dyDescent="0.3">
      <c r="B4" s="99" t="s">
        <v>50</v>
      </c>
      <c r="D4" s="102" t="s">
        <v>64</v>
      </c>
    </row>
    <row r="5" spans="2:4" x14ac:dyDescent="0.3">
      <c r="B5" s="103"/>
      <c r="D5" s="104"/>
    </row>
    <row r="6" spans="2:4" x14ac:dyDescent="0.3">
      <c r="B6" s="99" t="s">
        <v>51</v>
      </c>
      <c r="D6" s="115" t="s">
        <v>65</v>
      </c>
    </row>
    <row r="7" spans="2:4" x14ac:dyDescent="0.3">
      <c r="B7" s="99" t="s">
        <v>52</v>
      </c>
      <c r="D7" s="102" t="s">
        <v>66</v>
      </c>
    </row>
  </sheetData>
  <pageMargins left="0.7" right="0.7" top="0.75" bottom="0.75" header="0.3" footer="0.3"/>
  <pageSetup paperSize="9"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X30"/>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57031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75" width="6.85546875" style="6" bestFit="1" customWidth="1"/>
    <col min="76" max="76" width="7.5703125" style="6" bestFit="1" customWidth="1"/>
    <col min="77" max="16384" width="9.140625" style="6"/>
  </cols>
  <sheetData>
    <row r="1" spans="1:76" ht="12.75" customHeight="1" x14ac:dyDescent="0.2">
      <c r="A1" s="5" t="s">
        <v>11</v>
      </c>
      <c r="B1" s="132" t="s">
        <v>8</v>
      </c>
      <c r="C1" s="132"/>
      <c r="D1" s="132">
        <v>2</v>
      </c>
      <c r="E1" s="132"/>
      <c r="F1" s="132">
        <v>3</v>
      </c>
      <c r="G1" s="132"/>
      <c r="H1" s="132">
        <v>4</v>
      </c>
      <c r="I1" s="132"/>
      <c r="J1" s="132">
        <v>5</v>
      </c>
      <c r="K1" s="132"/>
      <c r="L1" s="132">
        <v>6</v>
      </c>
      <c r="M1" s="132"/>
      <c r="N1" s="132">
        <v>7</v>
      </c>
      <c r="O1" s="132"/>
      <c r="P1" s="132">
        <v>8</v>
      </c>
      <c r="Q1" s="132"/>
      <c r="R1" s="132">
        <v>9</v>
      </c>
      <c r="S1" s="132"/>
      <c r="T1" s="132">
        <v>10</v>
      </c>
      <c r="U1" s="132"/>
      <c r="V1" s="132">
        <v>11</v>
      </c>
      <c r="W1" s="132"/>
      <c r="X1" s="131">
        <v>12</v>
      </c>
      <c r="Y1" s="131"/>
      <c r="Z1" s="131">
        <v>13</v>
      </c>
      <c r="AA1" s="131"/>
      <c r="AB1" s="131">
        <v>14</v>
      </c>
      <c r="AC1" s="131"/>
      <c r="AD1" s="131">
        <v>15</v>
      </c>
      <c r="AE1" s="131"/>
      <c r="AF1" s="131">
        <v>16</v>
      </c>
      <c r="AG1" s="131"/>
      <c r="AH1" s="131">
        <v>17</v>
      </c>
      <c r="AI1" s="131"/>
      <c r="AJ1" s="131">
        <v>18</v>
      </c>
      <c r="AK1" s="131"/>
      <c r="AL1" s="131">
        <v>19</v>
      </c>
      <c r="AM1" s="131"/>
      <c r="AN1" s="131">
        <v>20</v>
      </c>
      <c r="AO1" s="131"/>
      <c r="AP1" s="131">
        <v>21</v>
      </c>
      <c r="AQ1" s="131"/>
      <c r="AR1" s="131">
        <v>22</v>
      </c>
      <c r="AS1" s="131"/>
      <c r="AT1" s="131">
        <v>23</v>
      </c>
      <c r="AU1" s="131"/>
      <c r="AV1" s="131">
        <v>24</v>
      </c>
      <c r="AW1" s="131"/>
      <c r="AX1" s="131">
        <v>25</v>
      </c>
      <c r="AY1" s="131"/>
      <c r="AZ1" s="131">
        <v>26</v>
      </c>
      <c r="BA1" s="131"/>
      <c r="BB1" s="131">
        <v>27</v>
      </c>
      <c r="BC1" s="131"/>
      <c r="BD1" s="131">
        <v>28</v>
      </c>
      <c r="BE1" s="131"/>
      <c r="BF1" s="131">
        <v>29</v>
      </c>
      <c r="BG1" s="131"/>
      <c r="BH1" s="131">
        <v>30</v>
      </c>
      <c r="BI1" s="131"/>
      <c r="BK1" s="127" t="s">
        <v>9</v>
      </c>
      <c r="BL1" s="129" t="s">
        <v>2</v>
      </c>
      <c r="BM1" s="121" t="s">
        <v>10</v>
      </c>
      <c r="BN1" s="121"/>
      <c r="BO1" s="121"/>
      <c r="BP1" s="121"/>
      <c r="BQ1" s="121"/>
      <c r="BR1" s="122"/>
      <c r="BS1" s="121" t="s">
        <v>0</v>
      </c>
      <c r="BT1" s="122"/>
      <c r="BU1" s="121" t="s">
        <v>1</v>
      </c>
      <c r="BV1" s="123"/>
      <c r="BW1" s="121" t="s">
        <v>7</v>
      </c>
      <c r="BX1" s="121"/>
    </row>
    <row r="2" spans="1:76" ht="12.75" customHeight="1" x14ac:dyDescent="0.2">
      <c r="A2" s="7" t="s">
        <v>9</v>
      </c>
      <c r="B2" s="8" t="s">
        <v>12</v>
      </c>
      <c r="C2" s="9" t="s">
        <v>27</v>
      </c>
      <c r="D2" s="8" t="s">
        <v>12</v>
      </c>
      <c r="E2" s="9" t="s">
        <v>27</v>
      </c>
      <c r="F2" s="8" t="s">
        <v>12</v>
      </c>
      <c r="G2" s="9" t="s">
        <v>27</v>
      </c>
      <c r="H2" s="8" t="s">
        <v>12</v>
      </c>
      <c r="I2" s="9" t="s">
        <v>27</v>
      </c>
      <c r="J2" s="8" t="s">
        <v>12</v>
      </c>
      <c r="K2" s="9" t="s">
        <v>27</v>
      </c>
      <c r="L2" s="8" t="s">
        <v>12</v>
      </c>
      <c r="M2" s="9" t="s">
        <v>27</v>
      </c>
      <c r="N2" s="8" t="s">
        <v>12</v>
      </c>
      <c r="O2" s="9" t="s">
        <v>27</v>
      </c>
      <c r="P2" s="8" t="s">
        <v>12</v>
      </c>
      <c r="Q2" s="9" t="s">
        <v>27</v>
      </c>
      <c r="R2" s="8" t="s">
        <v>12</v>
      </c>
      <c r="S2" s="9" t="s">
        <v>27</v>
      </c>
      <c r="T2" s="8" t="s">
        <v>12</v>
      </c>
      <c r="U2" s="9" t="s">
        <v>27</v>
      </c>
      <c r="V2" s="8" t="s">
        <v>12</v>
      </c>
      <c r="W2" s="9" t="s">
        <v>27</v>
      </c>
      <c r="X2" s="8" t="s">
        <v>12</v>
      </c>
      <c r="Y2" s="9" t="s">
        <v>27</v>
      </c>
      <c r="Z2" s="8" t="s">
        <v>12</v>
      </c>
      <c r="AA2" s="9" t="s">
        <v>27</v>
      </c>
      <c r="AB2" s="8" t="s">
        <v>12</v>
      </c>
      <c r="AC2" s="9" t="s">
        <v>27</v>
      </c>
      <c r="AD2" s="8" t="s">
        <v>12</v>
      </c>
      <c r="AE2" s="9" t="s">
        <v>27</v>
      </c>
      <c r="AF2" s="8" t="s">
        <v>12</v>
      </c>
      <c r="AG2" s="9" t="s">
        <v>27</v>
      </c>
      <c r="AH2" s="8" t="s">
        <v>12</v>
      </c>
      <c r="AI2" s="9" t="s">
        <v>27</v>
      </c>
      <c r="AJ2" s="8" t="s">
        <v>12</v>
      </c>
      <c r="AK2" s="9" t="s">
        <v>27</v>
      </c>
      <c r="AL2" s="8" t="s">
        <v>12</v>
      </c>
      <c r="AM2" s="9" t="s">
        <v>27</v>
      </c>
      <c r="AN2" s="8" t="s">
        <v>12</v>
      </c>
      <c r="AO2" s="9" t="s">
        <v>27</v>
      </c>
      <c r="AP2" s="8" t="s">
        <v>12</v>
      </c>
      <c r="AQ2" s="9" t="s">
        <v>27</v>
      </c>
      <c r="AR2" s="8" t="s">
        <v>12</v>
      </c>
      <c r="AS2" s="9" t="s">
        <v>27</v>
      </c>
      <c r="AT2" s="8" t="s">
        <v>12</v>
      </c>
      <c r="AU2" s="9" t="s">
        <v>27</v>
      </c>
      <c r="AV2" s="8" t="s">
        <v>12</v>
      </c>
      <c r="AW2" s="9" t="s">
        <v>27</v>
      </c>
      <c r="AX2" s="8" t="s">
        <v>12</v>
      </c>
      <c r="AY2" s="9" t="s">
        <v>27</v>
      </c>
      <c r="AZ2" s="8" t="s">
        <v>12</v>
      </c>
      <c r="BA2" s="9" t="s">
        <v>27</v>
      </c>
      <c r="BB2" s="8" t="s">
        <v>12</v>
      </c>
      <c r="BC2" s="9" t="s">
        <v>27</v>
      </c>
      <c r="BD2" s="8" t="s">
        <v>12</v>
      </c>
      <c r="BE2" s="9" t="s">
        <v>27</v>
      </c>
      <c r="BF2" s="8" t="s">
        <v>12</v>
      </c>
      <c r="BG2" s="9" t="s">
        <v>27</v>
      </c>
      <c r="BH2" s="8" t="s">
        <v>12</v>
      </c>
      <c r="BI2" s="9" t="s">
        <v>27</v>
      </c>
      <c r="BK2" s="128"/>
      <c r="BL2" s="130"/>
      <c r="BM2" s="124" t="s">
        <v>12</v>
      </c>
      <c r="BN2" s="124"/>
      <c r="BO2" s="124"/>
      <c r="BP2" s="125" t="s">
        <v>27</v>
      </c>
      <c r="BQ2" s="125"/>
      <c r="BR2" s="126"/>
      <c r="BS2" s="47" t="s">
        <v>12</v>
      </c>
      <c r="BT2" s="48" t="s">
        <v>27</v>
      </c>
      <c r="BU2" s="47" t="s">
        <v>12</v>
      </c>
      <c r="BV2" s="49" t="s">
        <v>27</v>
      </c>
      <c r="BW2" s="47" t="s">
        <v>12</v>
      </c>
      <c r="BX2" s="50" t="s">
        <v>27</v>
      </c>
    </row>
    <row r="3" spans="1:76" ht="12.75" customHeight="1" x14ac:dyDescent="0.2">
      <c r="A3" s="10" t="s">
        <v>4</v>
      </c>
      <c r="B3" s="11">
        <v>130.71</v>
      </c>
      <c r="C3" s="1">
        <f>IF(AND((B3&gt;0),(B$4&gt;0)),(B3/B$4*100),"")</f>
        <v>656.83417085427141</v>
      </c>
      <c r="D3" s="11">
        <v>114.53</v>
      </c>
      <c r="E3" s="1">
        <f>IF(AND((D3&gt;0),(D$4&gt;0)),(D3/D$4*100),"")</f>
        <v>634.8669623059867</v>
      </c>
      <c r="F3" s="11">
        <v>132.85</v>
      </c>
      <c r="G3" s="1">
        <f>IF(AND((F3&gt;0),(F$4&gt;0)),(F3/F$4*100),"")</f>
        <v>637.78204512722039</v>
      </c>
      <c r="H3" s="11">
        <v>131.31</v>
      </c>
      <c r="I3" s="1">
        <f>IF(AND((H3&gt;0),(H$4&gt;0)),(H3/H$4*100),"")</f>
        <v>679.65838509316768</v>
      </c>
      <c r="J3" s="11">
        <v>144.19999999999999</v>
      </c>
      <c r="K3" s="1">
        <f>IF(AND((J3&gt;0),(J$4&gt;0)),(J3/J$4*100),"")</f>
        <v>680.5096743747049</v>
      </c>
      <c r="L3" s="11">
        <v>135.97</v>
      </c>
      <c r="M3" s="1">
        <f>IF(AND((L3&gt;0),(L$4&gt;0)),(L3/L$4*100),"")</f>
        <v>667.17369970559378</v>
      </c>
      <c r="N3" s="11">
        <v>114.99</v>
      </c>
      <c r="O3" s="1">
        <f>IF(AND((N3&gt;0),(N$4&gt;0)),(N3/N$4*100),"")</f>
        <v>623.2520325203252</v>
      </c>
      <c r="P3" s="11">
        <v>130.57</v>
      </c>
      <c r="Q3" s="1">
        <f>IF(AND((P3&gt;0),(P$4&gt;0)),(P3/P$4*100),"")</f>
        <v>689.0237467018469</v>
      </c>
      <c r="R3" s="11">
        <v>123.31</v>
      </c>
      <c r="S3" s="1">
        <f>IF(AND((R3&gt;0),(R$4&gt;0)),(R3/R$4*100),"")</f>
        <v>662.24489795918362</v>
      </c>
      <c r="T3" s="11">
        <v>114.16</v>
      </c>
      <c r="U3" s="1">
        <f>IF(AND((T3&gt;0),(T$4&gt;0)),(T3/T$4*100),"")</f>
        <v>610.48128342245991</v>
      </c>
      <c r="V3" s="11">
        <v>129.51</v>
      </c>
      <c r="W3" s="1">
        <f>IF(AND((V3&gt;0),(V$4&gt;0)),(V3/V$4*100),"")</f>
        <v>666.54657745753991</v>
      </c>
      <c r="X3" s="11">
        <v>124.23</v>
      </c>
      <c r="Y3" s="1">
        <f>IF(AND((X3&gt;0),(X$4&gt;0)),(X3/X$4*100),"")</f>
        <v>573.81062355658207</v>
      </c>
      <c r="Z3" s="11">
        <v>126.36</v>
      </c>
      <c r="AA3" s="1">
        <f>IF(AND((Z3&gt;0),(Z$4&gt;0)),(Z3/Z$4*100),"")</f>
        <v>673.20191795418225</v>
      </c>
      <c r="AB3" s="11">
        <v>115.38</v>
      </c>
      <c r="AC3" s="1">
        <f>IF(AND((AB3&gt;0),(AB$4&gt;0)),(AB3/AB$4*100),"")</f>
        <v>561.73320350535539</v>
      </c>
      <c r="AD3" s="11">
        <v>122.88</v>
      </c>
      <c r="AE3" s="1">
        <f t="shared" ref="AE3" si="0">IF(AND((AD3&gt;0),(AD$4&gt;0)),(AD3/AD$4*100),"")</f>
        <v>662.06896551724139</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44" t="s">
        <v>4</v>
      </c>
      <c r="BL3" s="20">
        <f>COUNT(B3,D3,F3,H3,J3,L3,N3,P3,R3,T3,V3,X3,Z3,AB3,AD3,AF3,AH3,AJ3,AL3,AN3,AP3,AR3,AT3,AV3,AX3,AZ3,BB3,BD3,BF3,BH3)</f>
        <v>15</v>
      </c>
      <c r="BM3" s="21">
        <f>IF(SUM(B3,D3,F3,H3,J3,L3,N3,P3,R3,T3,V3,X3,Z3,AB3,AD3,AF3,AH3,AJ3,AL3,AN3,AP3,AR3,AT3,AV3,AX3,AZ3,BB3,BD3,BF3,BH3)&gt;0,MIN(B3,D3,F3,H3,J3,L3,N3,P3,R3,T3,V3,X3,Z3,AB3,AD3,AF3,AH3,AJ3,AL3,AN3,AP3,AR3,AT3,AV3,AX3,AZ3,BB3,BD3,BF3,BH3),"")</f>
        <v>114.16</v>
      </c>
      <c r="BN3" s="22" t="str">
        <f>IF(COUNT(BM3)&gt;0,"–","?")</f>
        <v>–</v>
      </c>
      <c r="BO3" s="23">
        <f>IF(SUM(B3,D3,F3,H3,J3,L3,N3,P3,R3,T3,V3,X3,Z3,AB3,AD3,AF3,AH3,AJ3,AL3,AN3,AP3,AR3,AT3,AV3,AX3,AZ3,BB3,BD3,BF3,BH3)&gt;0,MAX(B3,D3,F3,H3,J3,L3,N3,P3,R3,T3,V3,X3,Z3,AB3,AD3,AF3,AH3,AJ3,AL3,AN3,AP3,AR3,AT3,AV3,AX3,AZ3,BB3,BD3,BF3,BH3),"")</f>
        <v>144.19999999999999</v>
      </c>
      <c r="BP3" s="24">
        <f>IF(SUM(C3,E3,G3,I3,K3,M3,O3,Q3,S3,U3,W3,Y3,AA3,AC3,AE3,AG3,AI3,AK3,AM3,AO3,AQ3,AS3,AU3,AW3,AY3,BA3,BC3,BE3,BG3,BI3)&gt;0,MIN(C3,E3,G3,I3,K3,M3,O3,Q3,S3,U3,W3,Y3,AA3,AC3,AE3,AG3,AI3,AK3,AM3,AO3,AQ3,AS3,AU3,AW3,AY3,BA3,BC3,BE3,BG3,BI3),"")</f>
        <v>561.73320350535539</v>
      </c>
      <c r="BQ3" s="25" t="str">
        <f>IF(COUNT(BP3)&gt;0,"–","?")</f>
        <v>–</v>
      </c>
      <c r="BR3" s="26">
        <f>IF(SUM(C3,E3,G3,I3,K3,M3,O3,Q3,S3,U3,W3,Y3,AA3,AC3,AE3,AG3,AI3,AK3,AM3,AO3,AQ3,AS3,AU3,AW3,AY3,BA3,BC3,BE3,BG3,BI3)&gt;0,MAX(C3,E3,G3,I3,K3,M3,O3,Q3,S3,U3,W3,Y3,AA3,AC3,AE3,AG3,AI3,AK3,AM3,AO3,AQ3,AS3,AU3,AW3,AY3,BA3,BC3,BE3,BG3,BI3),"")</f>
        <v>689.0237467018469</v>
      </c>
      <c r="BS3" s="27">
        <f>IF(SUM(B3,D3,F3,H3,J3,L3,N3,P3,R3,T3,V3,X3,Z3,AB3,AD3,AF3,AH3,AJ3,AL3,AN3,AP3,AR3,AT3,AV3,AX3,AZ3,BB3,BD3,BF3,BH3)&gt;0,AVERAGE(B3,D3,F3,H3,J3,L3,N3,P3,R3,T3,V3,X3,Z3,AB3,AD3,AF3,AH3,AJ3,AL3,AN3,AP3,AR3,AT3,AV3,AX3,AZ3,BB3,BD3,BF3,BH3),"?")</f>
        <v>126.06400000000001</v>
      </c>
      <c r="BT3" s="28">
        <f>IF(SUM(C3,E3,G3,I3,K3,M3,O3,Q3,S3,U3,W3,Y3,AA3,AC3,AE3,AG3,AI3,AK3,AM3,AO3,AQ3,AS3,AU3,AW3,AY3,BA3,BC3,BE3,BG3,BI3)&gt;0,AVERAGE(C3,E3,G3,I3,K3,M3,O3,Q3,S3,U3,W3,Y3,AA3,AC3,AE3,AG3,AI3,AK3,AM3,AO3,AQ3,AS3,AU3,AW3,AY3,BA3,BC3,BE3,BG3,BI3),"?")</f>
        <v>645.27921240371074</v>
      </c>
      <c r="BU3" s="22">
        <f>IF(COUNT(B3,D3,F3,H3,J3,L3,N3,P3,R3,T3,V3,X3,Z3,AB3,AD3,AF3,AH3,AJ3,AL3,AN3,AP3,AR3,AT3,AV3,AX3,AZ3,BB3,BD3,BF3,BH3)&gt;1,STDEV(B3,D3,F3,H3,J3,L3,N3,P3,R3,T3,V3,X3,Z3,AB3,AD3,AF3,AH3,AJ3,AL3,AN3,AP3,AR3,AT3,AV3,AX3,AZ3,BB3,BD3,BF3,BH3),"?")</f>
        <v>8.8118068521728272</v>
      </c>
      <c r="BV3" s="29">
        <f>IF(COUNT(C3,E3,G3,I3,K3,M3,O3,Q3,S3,U3,W3,Y3,AA3,AC3,AE3,AG3,AI3,AK3,AM3,AO3,AQ3,AS3,AU3,AW3,AY3,BA3,BC3,BE3,BG3,BI3)&gt;1,STDEV(C3,E3,G3,I3,K3,M3,O3,Q3,S3,U3,W3,Y3,AA3,AC3,AE3,AG3,AI3,AK3,AM3,AO3,AQ3,AS3,AU3,AW3,AY3,BA3,BC3,BE3,BG3,BI3),"?")</f>
        <v>38.451919199689755</v>
      </c>
      <c r="BW3" s="22">
        <f>IF(COUNT(B3)&gt;0,B3,"?")</f>
        <v>130.71</v>
      </c>
      <c r="BX3" s="25">
        <f>IF(COUNT(C3)&gt;0,C3,"?")</f>
        <v>656.83417085427141</v>
      </c>
    </row>
    <row r="4" spans="1:76" ht="12.75" customHeight="1" x14ac:dyDescent="0.2">
      <c r="A4" s="13" t="s">
        <v>24</v>
      </c>
      <c r="B4" s="14">
        <v>19.899999999999999</v>
      </c>
      <c r="C4" s="2" t="s">
        <v>3</v>
      </c>
      <c r="D4" s="14">
        <v>18.04</v>
      </c>
      <c r="E4" s="2" t="s">
        <v>3</v>
      </c>
      <c r="F4" s="14">
        <v>20.83</v>
      </c>
      <c r="G4" s="2" t="s">
        <v>3</v>
      </c>
      <c r="H4" s="14">
        <v>19.32</v>
      </c>
      <c r="I4" s="2" t="s">
        <v>3</v>
      </c>
      <c r="J4" s="14">
        <v>21.19</v>
      </c>
      <c r="K4" s="2" t="s">
        <v>3</v>
      </c>
      <c r="L4" s="14">
        <v>20.38</v>
      </c>
      <c r="M4" s="2" t="s">
        <v>3</v>
      </c>
      <c r="N4" s="14">
        <v>18.45</v>
      </c>
      <c r="O4" s="2" t="s">
        <v>3</v>
      </c>
      <c r="P4" s="14">
        <v>18.95</v>
      </c>
      <c r="Q4" s="2" t="s">
        <v>3</v>
      </c>
      <c r="R4" s="14">
        <v>18.62</v>
      </c>
      <c r="S4" s="2" t="s">
        <v>3</v>
      </c>
      <c r="T4" s="14">
        <v>18.7</v>
      </c>
      <c r="U4" s="2" t="s">
        <v>3</v>
      </c>
      <c r="V4" s="14">
        <v>19.43</v>
      </c>
      <c r="W4" s="2" t="s">
        <v>3</v>
      </c>
      <c r="X4" s="14">
        <v>21.65</v>
      </c>
      <c r="Y4" s="2" t="s">
        <v>3</v>
      </c>
      <c r="Z4" s="14">
        <v>18.77</v>
      </c>
      <c r="AA4" s="2" t="s">
        <v>3</v>
      </c>
      <c r="AB4" s="14">
        <v>20.54</v>
      </c>
      <c r="AC4" s="2" t="s">
        <v>3</v>
      </c>
      <c r="AD4" s="14">
        <v>18.559999999999999</v>
      </c>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45" t="s">
        <v>24</v>
      </c>
      <c r="BL4" s="30">
        <f t="shared" ref="BL4:BL27" si="16">COUNT(B4,D4,F4,H4,J4,L4,N4,P4,R4,T4,V4,X4,Z4,AB4,AD4,AF4,AH4,AJ4,AL4,AN4,AP4,AR4,AT4,AV4,AX4,AZ4,BB4,BD4,BF4,BH4)</f>
        <v>15</v>
      </c>
      <c r="BM4" s="31">
        <f>IF(SUM(B4,D4,F4,H4,J4,L4,N4,P4,R4,T4,V4,X4,Z4,AB4,AD4,AF4,AH4,AJ4,AL4,AN4,AP4,AR4,AT4,AV4,AX4,AZ4,BB4,BD4,BF4,BH4)&gt;0,MIN(B4,D4,F4,H4,J4,L4,N4,P4,R4,T4,V4,X4,Z4,AB4,AD4,AF4,AH4,AJ4,AL4,AN4,AP4,AR4,AT4,AV4,AX4,AZ4,BB4,BD4,BF4,BH4),"")</f>
        <v>18.04</v>
      </c>
      <c r="BN4" s="32" t="str">
        <f t="shared" ref="BN4:BN27" si="17">IF(COUNT(BM4)&gt;0,"–","?")</f>
        <v>–</v>
      </c>
      <c r="BO4" s="33">
        <f t="shared" ref="BO4:BO27" si="18">IF(SUM(B4,D4,F4,H4,J4,L4,N4,P4,R4,T4,V4,X4,Z4,AB4,AD4,AF4,AH4,AJ4,AL4,AN4,AP4,AR4,AT4,AV4,AX4,AZ4,BB4,BD4,BF4,BH4)&gt;0,MAX(B4,D4,F4,H4,J4,L4,N4,P4,R4,T4,V4,X4,Z4,AB4,AD4,AF4,AH4,AJ4,AL4,AN4,AP4,AR4,AT4,AV4,AX4,AZ4,BB4,BD4,BF4,BH4),"")</f>
        <v>21.65</v>
      </c>
      <c r="BP4" s="34" t="str">
        <f t="shared" ref="BP4:BP22" si="19">IF(SUM(C4,E4,G4,I4,K4,M4,O4,Q4,S4,U4,W4,Y4,AA4,AC4,AE4,AG4,AI4,AK4,AM4,AO4,AQ4,AS4,AU4,AW4,AY4,BA4,BC4,BE4,BG4,BI4)&gt;0,MIN(C4,E4,G4,I4,K4,M4,O4,Q4,S4,U4,W4,Y4,AA4,AC4,AE4,AG4,AI4,AK4,AM4,AO4,AQ4,AS4,AU4,AW4,AY4,BA4,BC4,BE4,BG4,BI4),"")</f>
        <v/>
      </c>
      <c r="BQ4" s="6" t="s">
        <v>3</v>
      </c>
      <c r="BR4" s="36" t="str">
        <f t="shared" ref="BR4:BR22" si="20">IF(SUM(C4,E4,G4,I4,K4,M4,O4,Q4,S4,U4,W4,Y4,AA4,AC4,AE4,AG4,AI4,AK4,AM4,AO4,AQ4,AS4,AU4,AW4,AY4,BA4,BC4,BE4,BG4,BI4)&gt;0,MAX(C4,E4,G4,I4,K4,M4,O4,Q4,S4,U4,W4,Y4,AA4,AC4,AE4,AG4,AI4,AK4,AM4,AO4,AQ4,AS4,AU4,AW4,AY4,BA4,BC4,BE4,BG4,BI4),"")</f>
        <v/>
      </c>
      <c r="BS4" s="37">
        <f t="shared" ref="BS4:BS27" si="21">IF(SUM(B4,D4,F4,H4,J4,L4,N4,P4,R4,T4,V4,X4,Z4,AB4,AD4,AF4,AH4,AJ4,AL4,AN4,AP4,AR4,AT4,AV4,AX4,AZ4,BB4,BD4,BF4,BH4)&gt;0,AVERAGE(B4,D4,F4,H4,J4,L4,N4,P4,R4,T4,V4,X4,Z4,AB4,AD4,AF4,AH4,AJ4,AL4,AN4,AP4,AR4,AT4,AV4,AX4,AZ4,BB4,BD4,BF4,BH4),"?")</f>
        <v>19.555333333333333</v>
      </c>
      <c r="BT4" s="38" t="s">
        <v>3</v>
      </c>
      <c r="BU4" s="32">
        <f t="shared" ref="BU4:BU22" si="22">IF(COUNT(B4,D4,F4,H4,J4,L4,N4,P4,R4,T4,V4,X4,Z4,AB4,AD4,AF4,AH4,AJ4,AL4,AN4,AP4,AR4,AT4,AV4,AX4,AZ4,BB4,BD4,BF4,BH4)&gt;1,STDEV(B4,D4,F4,H4,J4,L4,N4,P4,R4,T4,V4,X4,Z4,AB4,AD4,AF4,AH4,AJ4,AL4,AN4,AP4,AR4,AT4,AV4,AX4,AZ4,BB4,BD4,BF4,BH4),"?")</f>
        <v>1.1219362514781988</v>
      </c>
      <c r="BV4" s="39" t="s">
        <v>3</v>
      </c>
      <c r="BW4" s="32">
        <f t="shared" ref="BW4:BW20" si="23">IF(COUNT(B4)&gt;0,B4,"?")</f>
        <v>19.899999999999999</v>
      </c>
      <c r="BX4" s="35" t="s">
        <v>3</v>
      </c>
    </row>
    <row r="5" spans="1:76" ht="12.75" customHeight="1" x14ac:dyDescent="0.2">
      <c r="A5" s="16" t="s">
        <v>17</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45" t="s">
        <v>17</v>
      </c>
      <c r="BL5" s="30"/>
      <c r="BM5" s="31"/>
      <c r="BN5" s="32"/>
      <c r="BO5" s="33"/>
      <c r="BP5" s="34"/>
      <c r="BQ5" s="35"/>
      <c r="BR5" s="36"/>
      <c r="BS5" s="37"/>
      <c r="BT5" s="38"/>
      <c r="BU5" s="32"/>
      <c r="BV5" s="39"/>
      <c r="BW5" s="32"/>
      <c r="BX5" s="35"/>
    </row>
    <row r="6" spans="1:76" ht="12.75" customHeight="1" x14ac:dyDescent="0.2">
      <c r="A6" s="10" t="s">
        <v>18</v>
      </c>
      <c r="B6" s="18">
        <v>7.45</v>
      </c>
      <c r="C6" s="4">
        <f>IF(AND((B6&gt;0),(B$4&gt;0)),(B6/B$4*100),"")</f>
        <v>37.437185929648244</v>
      </c>
      <c r="D6" s="18">
        <v>6.74</v>
      </c>
      <c r="E6" s="4">
        <f>IF(AND((D6&gt;0),(D$4&gt;0)),(D6/D$4*100),"")</f>
        <v>37.361419068736147</v>
      </c>
      <c r="F6" s="18">
        <v>8.91</v>
      </c>
      <c r="G6" s="4">
        <f>IF(AND((F6&gt;0),(F$4&gt;0)),(F6/F$4*100),"")</f>
        <v>42.774843975036006</v>
      </c>
      <c r="H6" s="18">
        <v>6.73</v>
      </c>
      <c r="I6" s="4">
        <f>IF(AND((H6&gt;0),(H$4&gt;0)),(H6/H$4*100),"")</f>
        <v>34.834368530020704</v>
      </c>
      <c r="J6" s="18">
        <v>7.02</v>
      </c>
      <c r="K6" s="4">
        <f>IF(AND((J6&gt;0),(J$4&gt;0)),(J6/J$4*100),"")</f>
        <v>33.128834355828218</v>
      </c>
      <c r="L6" s="18"/>
      <c r="M6" s="4" t="str">
        <f>IF(AND((L6&gt;0),(L$4&gt;0)),(L6/L$4*100),"")</f>
        <v/>
      </c>
      <c r="N6" s="18"/>
      <c r="O6" s="4" t="str">
        <f>IF(AND((N6&gt;0),(N$4&gt;0)),(N6/N$4*100),"")</f>
        <v/>
      </c>
      <c r="P6" s="18">
        <v>7.58</v>
      </c>
      <c r="Q6" s="4">
        <f>IF(AND((P6&gt;0),(P$4&gt;0)),(P6/P$4*100),"")</f>
        <v>40</v>
      </c>
      <c r="R6" s="18">
        <v>6.98</v>
      </c>
      <c r="S6" s="4">
        <f>IF(AND((R6&gt;0),(R$4&gt;0)),(R6/R$4*100),"")</f>
        <v>37.486573576799145</v>
      </c>
      <c r="T6" s="18">
        <v>7.98</v>
      </c>
      <c r="U6" s="4">
        <f>IF(AND((T6&gt;0),(T$4&gt;0)),(T6/T$4*100),"")</f>
        <v>42.673796791443849</v>
      </c>
      <c r="V6" s="18">
        <v>7.1</v>
      </c>
      <c r="W6" s="4">
        <f>IF(AND((V6&gt;0),(V$4&gt;0)),(V6/V$4*100),"")</f>
        <v>36.54143077714874</v>
      </c>
      <c r="X6" s="18">
        <v>7.86</v>
      </c>
      <c r="Y6" s="4">
        <f>IF(AND((X6&gt;0),(X$4&gt;0)),(X6/X$4*100),"")</f>
        <v>36.304849884526561</v>
      </c>
      <c r="Z6" s="18"/>
      <c r="AA6" s="4" t="str">
        <f>IF(AND((Z6&gt;0),(Z$4&gt;0)),(Z6/Z$4*100),"")</f>
        <v/>
      </c>
      <c r="AB6" s="18"/>
      <c r="AC6" s="4" t="str">
        <f>IF(AND((AB6&gt;0),(AB$4&gt;0)),(AB6/AB$4*100),"")</f>
        <v/>
      </c>
      <c r="AD6" s="18">
        <v>6.1</v>
      </c>
      <c r="AE6" s="4">
        <f t="shared" ref="AE6" si="24">IF(AND((AD6&gt;0),(AD$4&gt;0)),(AD6/AD$4*100),"")</f>
        <v>32.866379310344826</v>
      </c>
      <c r="AF6" s="18"/>
      <c r="AG6" s="4" t="str">
        <f t="shared" ref="AG6" si="25">IF(AND((AF6&gt;0),(AF$4&gt;0)),(AF6/AF$4*100),"")</f>
        <v/>
      </c>
      <c r="AH6" s="18"/>
      <c r="AI6" s="4" t="str">
        <f t="shared" ref="AI6" si="26">IF(AND((AH6&gt;0),(AH$4&gt;0)),(AH6/AH$4*100),"")</f>
        <v/>
      </c>
      <c r="AJ6" s="18"/>
      <c r="AK6" s="4" t="str">
        <f t="shared" ref="AK6" si="27">IF(AND((AJ6&gt;0),(AJ$4&gt;0)),(AJ6/AJ$4*100),"")</f>
        <v/>
      </c>
      <c r="AL6" s="18"/>
      <c r="AM6" s="4" t="str">
        <f t="shared" ref="AM6" si="28">IF(AND((AL6&gt;0),(AL$4&gt;0)),(AL6/AL$4*100),"")</f>
        <v/>
      </c>
      <c r="AN6" s="18"/>
      <c r="AO6" s="4" t="str">
        <f t="shared" ref="AO6" si="29">IF(AND((AN6&gt;0),(AN$4&gt;0)),(AN6/AN$4*100),"")</f>
        <v/>
      </c>
      <c r="AP6" s="18"/>
      <c r="AQ6" s="4" t="str">
        <f t="shared" ref="AQ6" si="30">IF(AND((AP6&gt;0),(AP$4&gt;0)),(AP6/AP$4*100),"")</f>
        <v/>
      </c>
      <c r="AR6" s="18"/>
      <c r="AS6" s="4" t="str">
        <f t="shared" ref="AS6" si="31">IF(AND((AR6&gt;0),(AR$4&gt;0)),(AR6/AR$4*100),"")</f>
        <v/>
      </c>
      <c r="AT6" s="18"/>
      <c r="AU6" s="4" t="str">
        <f t="shared" ref="AU6" si="32">IF(AND((AT6&gt;0),(AT$4&gt;0)),(AT6/AT$4*100),"")</f>
        <v/>
      </c>
      <c r="AV6" s="18"/>
      <c r="AW6" s="4" t="str">
        <f t="shared" ref="AW6" si="33">IF(AND((AV6&gt;0),(AV$4&gt;0)),(AV6/AV$4*100),"")</f>
        <v/>
      </c>
      <c r="AX6" s="18"/>
      <c r="AY6" s="4" t="str">
        <f t="shared" ref="AY6" si="34">IF(AND((AX6&gt;0),(AX$4&gt;0)),(AX6/AX$4*100),"")</f>
        <v/>
      </c>
      <c r="AZ6" s="18"/>
      <c r="BA6" s="4" t="str">
        <f t="shared" ref="BA6" si="35">IF(AND((AZ6&gt;0),(AZ$4&gt;0)),(AZ6/AZ$4*100),"")</f>
        <v/>
      </c>
      <c r="BB6" s="18"/>
      <c r="BC6" s="4" t="str">
        <f t="shared" ref="BC6" si="36">IF(AND((BB6&gt;0),(BB$4&gt;0)),(BB6/BB$4*100),"")</f>
        <v/>
      </c>
      <c r="BD6" s="18"/>
      <c r="BE6" s="4" t="str">
        <f t="shared" ref="BE6" si="37">IF(AND((BD6&gt;0),(BD$4&gt;0)),(BD6/BD$4*100),"")</f>
        <v/>
      </c>
      <c r="BF6" s="18"/>
      <c r="BG6" s="4" t="str">
        <f t="shared" ref="BG6" si="38">IF(AND((BF6&gt;0),(BF$4&gt;0)),(BF6/BF$4*100),"")</f>
        <v/>
      </c>
      <c r="BH6" s="18"/>
      <c r="BI6" s="4" t="str">
        <f t="shared" ref="BI6" si="39">IF(AND((BH6&gt;0),(BH$4&gt;0)),(BH6/BH$4*100),"")</f>
        <v/>
      </c>
      <c r="BK6" s="46" t="s">
        <v>18</v>
      </c>
      <c r="BL6" s="30">
        <f t="shared" si="16"/>
        <v>11</v>
      </c>
      <c r="BM6" s="31">
        <f t="shared" ref="BM6:BM27" si="40">IF(SUM(B6,D6,F6,H6,J6,L6,N6,P6,R6,T6,V6,X6,Z6,AB6,AD6,AF6,AH6,AJ6,AL6,AN6,AP6,AR6,AT6,AV6,AX6,AZ6,BB6,BD6,BF6,BH6)&gt;0,MIN(B6,D6,F6,H6,J6,L6,N6,P6,R6,T6,V6,X6,Z6,AB6,AD6,AF6,AH6,AJ6,AL6,AN6,AP6,AR6,AT6,AV6,AX6,AZ6,BB6,BD6,BF6,BH6),"")</f>
        <v>6.1</v>
      </c>
      <c r="BN6" s="32" t="str">
        <f t="shared" si="17"/>
        <v>–</v>
      </c>
      <c r="BO6" s="33">
        <f t="shared" si="18"/>
        <v>8.91</v>
      </c>
      <c r="BP6" s="34">
        <f t="shared" si="19"/>
        <v>32.866379310344826</v>
      </c>
      <c r="BQ6" s="35" t="str">
        <f t="shared" ref="BQ6:BQ22" si="41">IF(COUNT(BP6)&gt;0,"–","?")</f>
        <v>–</v>
      </c>
      <c r="BR6" s="36">
        <f t="shared" si="20"/>
        <v>42.774843975036006</v>
      </c>
      <c r="BS6" s="37">
        <f t="shared" si="21"/>
        <v>7.3136363636363626</v>
      </c>
      <c r="BT6" s="38">
        <f t="shared" ref="BT6:BT22" si="42">IF(SUM(C6,E6,G6,I6,K6,M6,O6,Q6,S6,U6,W6,Y6,AA6,AC6,AE6,AG6,AI6,AK6,AM6,AO6,AQ6,AS6,AU6,AW6,AY6,BA6,BC6,BE6,BG6,BI6)&gt;0,AVERAGE(C6,E6,G6,I6,K6,M6,O6,Q6,S6,U6,W6,Y6,AA6,AC6,AE6,AG6,AI6,AK6,AM6,AO6,AQ6,AS6,AU6,AW6,AY6,BA6,BC6,BE6,BG6,BI6),"?")</f>
        <v>37.400880199957491</v>
      </c>
      <c r="BU6" s="32">
        <f t="shared" si="22"/>
        <v>0.759358581004689</v>
      </c>
      <c r="BV6" s="39">
        <f t="shared" ref="BV6:BV22" si="43">IF(COUNT(C6,E6,G6,I6,K6,M6,O6,Q6,S6,U6,W6,Y6,AA6,AC6,AE6,AG6,AI6,AK6,AM6,AO6,AQ6,AS6,AU6,AW6,AY6,BA6,BC6,BE6,BG6,BI6)&gt;1,STDEV(C6,E6,G6,I6,K6,M6,O6,Q6,S6,U6,W6,Y6,AA6,AC6,AE6,AG6,AI6,AK6,AM6,AO6,AQ6,AS6,AU6,AW6,AY6,BA6,BC6,BE6,BG6,BI6),"?")</f>
        <v>3.3284796880887422</v>
      </c>
      <c r="BW6" s="32">
        <f t="shared" si="23"/>
        <v>7.45</v>
      </c>
      <c r="BX6" s="35">
        <f t="shared" ref="BX6:BX22" si="44">IF(COUNT(C6)&gt;0,C6,"?")</f>
        <v>37.437185929648244</v>
      </c>
    </row>
    <row r="7" spans="1:76" ht="12.75" customHeight="1" x14ac:dyDescent="0.2">
      <c r="A7" s="10" t="s">
        <v>19</v>
      </c>
      <c r="B7" s="19">
        <v>3.28</v>
      </c>
      <c r="C7" s="4">
        <f>IF(AND((B7&gt;0),(B$4&gt;0)),(B7/B$4*100),"")</f>
        <v>16.482412060301506</v>
      </c>
      <c r="D7" s="19">
        <v>2.71</v>
      </c>
      <c r="E7" s="4">
        <f>IF(AND((D7&gt;0),(D$4&gt;0)),(D7/D$4*100),"")</f>
        <v>15.022172949002218</v>
      </c>
      <c r="F7" s="19">
        <v>2.62</v>
      </c>
      <c r="G7" s="4">
        <f>IF(AND((F7&gt;0),(F$4&gt;0)),(F7/F$4*100),"")</f>
        <v>12.578012481997122</v>
      </c>
      <c r="H7" s="19">
        <v>3.38</v>
      </c>
      <c r="I7" s="4">
        <f>IF(AND((H7&gt;0),(H$4&gt;0)),(H7/H$4*100),"")</f>
        <v>17.494824016563147</v>
      </c>
      <c r="J7" s="19">
        <v>3.63</v>
      </c>
      <c r="K7" s="4">
        <f>IF(AND((J7&gt;0),(J$4&gt;0)),(J7/J$4*100),"")</f>
        <v>17.130722038697495</v>
      </c>
      <c r="L7" s="19"/>
      <c r="M7" s="4" t="str">
        <f>IF(AND((L7&gt;0),(L$4&gt;0)),(L7/L$4*100),"")</f>
        <v/>
      </c>
      <c r="N7" s="19">
        <v>2.67</v>
      </c>
      <c r="O7" s="4">
        <f>IF(AND((N7&gt;0),(N$4&gt;0)),(N7/N$4*100),"")</f>
        <v>14.471544715447154</v>
      </c>
      <c r="P7" s="19">
        <v>3.23</v>
      </c>
      <c r="Q7" s="4">
        <f>IF(AND((P7&gt;0),(P$4&gt;0)),(P7/P$4*100),"")</f>
        <v>17.044854881266492</v>
      </c>
      <c r="R7" s="19">
        <v>3.67</v>
      </c>
      <c r="S7" s="4">
        <f>IF(AND((R7&gt;0),(R$4&gt;0)),(R7/R$4*100),"")</f>
        <v>19.709989258861437</v>
      </c>
      <c r="T7" s="19">
        <v>3.09</v>
      </c>
      <c r="U7" s="4">
        <f>IF(AND((T7&gt;0),(T$4&gt;0)),(T7/T$4*100),"")</f>
        <v>16.524064171122994</v>
      </c>
      <c r="V7" s="19">
        <v>3.2</v>
      </c>
      <c r="W7" s="4">
        <f>IF(AND((V7&gt;0),(V$4&gt;0)),(V7/V$4*100),"")</f>
        <v>16.469377251672672</v>
      </c>
      <c r="X7" s="19">
        <v>2.72</v>
      </c>
      <c r="Y7" s="4">
        <f>IF(AND((X7&gt;0),(X$4&gt;0)),(X7/X$4*100),"")</f>
        <v>12.5635103926097</v>
      </c>
      <c r="Z7" s="19">
        <v>2.93</v>
      </c>
      <c r="AA7" s="4">
        <f>IF(AND((Z7&gt;0),(Z$4&gt;0)),(Z7/Z$4*100),"")</f>
        <v>15.61001598295152</v>
      </c>
      <c r="AB7" s="19">
        <v>3.4</v>
      </c>
      <c r="AC7" s="4">
        <f>IF(AND((AB7&gt;0),(AB$4&gt;0)),(AB7/AB$4*100),"")</f>
        <v>16.553067185978581</v>
      </c>
      <c r="AD7" s="19">
        <v>2.77</v>
      </c>
      <c r="AE7" s="4">
        <f t="shared" ref="AE7" si="45">IF(AND((AD7&gt;0),(AD$4&gt;0)),(AD7/AD$4*100),"")</f>
        <v>14.924568965517244</v>
      </c>
      <c r="AF7" s="19"/>
      <c r="AG7" s="4" t="str">
        <f t="shared" ref="AG7" si="46">IF(AND((AF7&gt;0),(AF$4&gt;0)),(AF7/AF$4*100),"")</f>
        <v/>
      </c>
      <c r="AH7" s="19"/>
      <c r="AI7" s="4" t="str">
        <f t="shared" ref="AI7" si="47">IF(AND((AH7&gt;0),(AH$4&gt;0)),(AH7/AH$4*100),"")</f>
        <v/>
      </c>
      <c r="AJ7" s="19"/>
      <c r="AK7" s="4" t="str">
        <f t="shared" ref="AK7" si="48">IF(AND((AJ7&gt;0),(AJ$4&gt;0)),(AJ7/AJ$4*100),"")</f>
        <v/>
      </c>
      <c r="AL7" s="19"/>
      <c r="AM7" s="4" t="str">
        <f t="shared" ref="AM7" si="49">IF(AND((AL7&gt;0),(AL$4&gt;0)),(AL7/AL$4*100),"")</f>
        <v/>
      </c>
      <c r="AN7" s="19"/>
      <c r="AO7" s="4" t="str">
        <f t="shared" ref="AO7" si="50">IF(AND((AN7&gt;0),(AN$4&gt;0)),(AN7/AN$4*100),"")</f>
        <v/>
      </c>
      <c r="AP7" s="19"/>
      <c r="AQ7" s="4" t="str">
        <f t="shared" ref="AQ7" si="51">IF(AND((AP7&gt;0),(AP$4&gt;0)),(AP7/AP$4*100),"")</f>
        <v/>
      </c>
      <c r="AR7" s="19"/>
      <c r="AS7" s="4" t="str">
        <f t="shared" ref="AS7" si="52">IF(AND((AR7&gt;0),(AR$4&gt;0)),(AR7/AR$4*100),"")</f>
        <v/>
      </c>
      <c r="AT7" s="19"/>
      <c r="AU7" s="4" t="str">
        <f t="shared" ref="AU7" si="53">IF(AND((AT7&gt;0),(AT$4&gt;0)),(AT7/AT$4*100),"")</f>
        <v/>
      </c>
      <c r="AV7" s="19"/>
      <c r="AW7" s="4" t="str">
        <f t="shared" ref="AW7" si="54">IF(AND((AV7&gt;0),(AV$4&gt;0)),(AV7/AV$4*100),"")</f>
        <v/>
      </c>
      <c r="AX7" s="19"/>
      <c r="AY7" s="4" t="str">
        <f t="shared" ref="AY7" si="55">IF(AND((AX7&gt;0),(AX$4&gt;0)),(AX7/AX$4*100),"")</f>
        <v/>
      </c>
      <c r="AZ7" s="19"/>
      <c r="BA7" s="4" t="str">
        <f t="shared" ref="BA7" si="56">IF(AND((AZ7&gt;0),(AZ$4&gt;0)),(AZ7/AZ$4*100),"")</f>
        <v/>
      </c>
      <c r="BB7" s="19"/>
      <c r="BC7" s="4" t="str">
        <f t="shared" ref="BC7" si="57">IF(AND((BB7&gt;0),(BB$4&gt;0)),(BB7/BB$4*100),"")</f>
        <v/>
      </c>
      <c r="BD7" s="19"/>
      <c r="BE7" s="4" t="str">
        <f t="shared" ref="BE7" si="58">IF(AND((BD7&gt;0),(BD$4&gt;0)),(BD7/BD$4*100),"")</f>
        <v/>
      </c>
      <c r="BF7" s="19"/>
      <c r="BG7" s="4" t="str">
        <f t="shared" ref="BG7" si="59">IF(AND((BF7&gt;0),(BF$4&gt;0)),(BF7/BF$4*100),"")</f>
        <v/>
      </c>
      <c r="BH7" s="19"/>
      <c r="BI7" s="4" t="str">
        <f t="shared" ref="BI7" si="60">IF(AND((BH7&gt;0),(BH$4&gt;0)),(BH7/BH$4*100),"")</f>
        <v/>
      </c>
      <c r="BK7" s="46" t="s">
        <v>19</v>
      </c>
      <c r="BL7" s="30">
        <f t="shared" si="16"/>
        <v>14</v>
      </c>
      <c r="BM7" s="31">
        <f t="shared" si="40"/>
        <v>2.62</v>
      </c>
      <c r="BN7" s="32" t="str">
        <f t="shared" si="17"/>
        <v>–</v>
      </c>
      <c r="BO7" s="33">
        <f t="shared" si="18"/>
        <v>3.67</v>
      </c>
      <c r="BP7" s="34">
        <f t="shared" si="19"/>
        <v>12.5635103926097</v>
      </c>
      <c r="BQ7" s="35" t="str">
        <f t="shared" si="41"/>
        <v>–</v>
      </c>
      <c r="BR7" s="36">
        <f t="shared" si="20"/>
        <v>19.709989258861437</v>
      </c>
      <c r="BS7" s="37">
        <f t="shared" si="21"/>
        <v>3.0928571428571425</v>
      </c>
      <c r="BT7" s="38">
        <f t="shared" si="42"/>
        <v>15.898509739427807</v>
      </c>
      <c r="BU7" s="32">
        <f t="shared" si="22"/>
        <v>0.35975266228616393</v>
      </c>
      <c r="BV7" s="39">
        <f t="shared" si="43"/>
        <v>1.9090584162447586</v>
      </c>
      <c r="BW7" s="32">
        <f t="shared" si="23"/>
        <v>3.28</v>
      </c>
      <c r="BX7" s="35">
        <f t="shared" si="44"/>
        <v>16.482412060301506</v>
      </c>
    </row>
    <row r="8" spans="1:76" ht="12.75" customHeight="1" x14ac:dyDescent="0.2">
      <c r="A8" s="10" t="s">
        <v>20</v>
      </c>
      <c r="B8" s="19">
        <v>12.21</v>
      </c>
      <c r="C8" s="4">
        <f>IF(AND((B8&gt;0),(B$4&gt;0)),(B8/B$4*100),"")</f>
        <v>61.356783919598001</v>
      </c>
      <c r="D8" s="19">
        <v>11.57</v>
      </c>
      <c r="E8" s="4">
        <f>IF(AND((D8&gt;0),(D$4&gt;0)),(D8/D$4*100),"")</f>
        <v>64.13525498891353</v>
      </c>
      <c r="F8" s="19">
        <v>11.74</v>
      </c>
      <c r="G8" s="4">
        <f>IF(AND((F8&gt;0),(F$4&gt;0)),(F8/F$4*100),"")</f>
        <v>56.36101776284206</v>
      </c>
      <c r="H8" s="19">
        <v>12.83</v>
      </c>
      <c r="I8" s="4">
        <f>IF(AND((H8&gt;0),(H$4&gt;0)),(H8/H$4*100),"")</f>
        <v>66.407867494824018</v>
      </c>
      <c r="J8" s="19">
        <v>11.69</v>
      </c>
      <c r="K8" s="4">
        <f>IF(AND((J8&gt;0),(J$4&gt;0)),(J8/J$4*100),"")</f>
        <v>55.167531854648409</v>
      </c>
      <c r="L8" s="19"/>
      <c r="M8" s="4" t="str">
        <f>IF(AND((L8&gt;0),(L$4&gt;0)),(L8/L$4*100),"")</f>
        <v/>
      </c>
      <c r="N8" s="19">
        <v>12.34</v>
      </c>
      <c r="O8" s="4">
        <f>IF(AND((N8&gt;0),(N$4&gt;0)),(N8/N$4*100),"")</f>
        <v>66.883468834688358</v>
      </c>
      <c r="P8" s="19">
        <v>11.75</v>
      </c>
      <c r="Q8" s="4">
        <f>IF(AND((P8&gt;0),(P$4&gt;0)),(P8/P$4*100),"")</f>
        <v>62.005277044854878</v>
      </c>
      <c r="R8" s="19">
        <v>11.75</v>
      </c>
      <c r="S8" s="4">
        <f>IF(AND((R8&gt;0),(R$4&gt;0)),(R8/R$4*100),"")</f>
        <v>63.104189044038662</v>
      </c>
      <c r="T8" s="19"/>
      <c r="U8" s="4" t="str">
        <f>IF(AND((T8&gt;0),(T$4&gt;0)),(T8/T$4*100),"")</f>
        <v/>
      </c>
      <c r="V8" s="19">
        <v>11.32</v>
      </c>
      <c r="W8" s="4">
        <f>IF(AND((V8&gt;0),(V$4&gt;0)),(V8/V$4*100),"")</f>
        <v>58.260422027792082</v>
      </c>
      <c r="X8" s="19">
        <v>12.21</v>
      </c>
      <c r="Y8" s="4">
        <f>IF(AND((X8&gt;0),(X$4&gt;0)),(X8/X$4*100),"")</f>
        <v>56.397228637413399</v>
      </c>
      <c r="Z8" s="19">
        <v>10.16</v>
      </c>
      <c r="AA8" s="4">
        <f>IF(AND((Z8&gt;0),(Z$4&gt;0)),(Z8/Z$4*100),"")</f>
        <v>54.128929142248275</v>
      </c>
      <c r="AB8" s="19">
        <v>11.72</v>
      </c>
      <c r="AC8" s="4">
        <f>IF(AND((AB8&gt;0),(AB$4&gt;0)),(AB8/AB$4*100),"")</f>
        <v>57.05939629990263</v>
      </c>
      <c r="AD8" s="19"/>
      <c r="AE8" s="4" t="str">
        <f t="shared" ref="AE8" si="61">IF(AND((AD8&gt;0),(AD$4&gt;0)),(AD8/AD$4*100),"")</f>
        <v/>
      </c>
      <c r="AF8" s="19"/>
      <c r="AG8" s="4" t="str">
        <f t="shared" ref="AG8" si="62">IF(AND((AF8&gt;0),(AF$4&gt;0)),(AF8/AF$4*100),"")</f>
        <v/>
      </c>
      <c r="AH8" s="19"/>
      <c r="AI8" s="4" t="str">
        <f t="shared" ref="AI8" si="63">IF(AND((AH8&gt;0),(AH$4&gt;0)),(AH8/AH$4*100),"")</f>
        <v/>
      </c>
      <c r="AJ8" s="19"/>
      <c r="AK8" s="4" t="str">
        <f t="shared" ref="AK8" si="64">IF(AND((AJ8&gt;0),(AJ$4&gt;0)),(AJ8/AJ$4*100),"")</f>
        <v/>
      </c>
      <c r="AL8" s="19"/>
      <c r="AM8" s="4" t="str">
        <f t="shared" ref="AM8" si="65">IF(AND((AL8&gt;0),(AL$4&gt;0)),(AL8/AL$4*100),"")</f>
        <v/>
      </c>
      <c r="AN8" s="19"/>
      <c r="AO8" s="4" t="str">
        <f t="shared" ref="AO8" si="66">IF(AND((AN8&gt;0),(AN$4&gt;0)),(AN8/AN$4*100),"")</f>
        <v/>
      </c>
      <c r="AP8" s="19"/>
      <c r="AQ8" s="4" t="str">
        <f t="shared" ref="AQ8" si="67">IF(AND((AP8&gt;0),(AP$4&gt;0)),(AP8/AP$4*100),"")</f>
        <v/>
      </c>
      <c r="AR8" s="19"/>
      <c r="AS8" s="4" t="str">
        <f t="shared" ref="AS8" si="68">IF(AND((AR8&gt;0),(AR$4&gt;0)),(AR8/AR$4*100),"")</f>
        <v/>
      </c>
      <c r="AT8" s="19"/>
      <c r="AU8" s="4" t="str">
        <f t="shared" ref="AU8" si="69">IF(AND((AT8&gt;0),(AT$4&gt;0)),(AT8/AT$4*100),"")</f>
        <v/>
      </c>
      <c r="AV8" s="19"/>
      <c r="AW8" s="4" t="str">
        <f t="shared" ref="AW8" si="70">IF(AND((AV8&gt;0),(AV$4&gt;0)),(AV8/AV$4*100),"")</f>
        <v/>
      </c>
      <c r="AX8" s="19"/>
      <c r="AY8" s="4" t="str">
        <f t="shared" ref="AY8" si="71">IF(AND((AX8&gt;0),(AX$4&gt;0)),(AX8/AX$4*100),"")</f>
        <v/>
      </c>
      <c r="AZ8" s="19"/>
      <c r="BA8" s="4" t="str">
        <f t="shared" ref="BA8" si="72">IF(AND((AZ8&gt;0),(AZ$4&gt;0)),(AZ8/AZ$4*100),"")</f>
        <v/>
      </c>
      <c r="BB8" s="19"/>
      <c r="BC8" s="4" t="str">
        <f t="shared" ref="BC8" si="73">IF(AND((BB8&gt;0),(BB$4&gt;0)),(BB8/BB$4*100),"")</f>
        <v/>
      </c>
      <c r="BD8" s="19"/>
      <c r="BE8" s="4" t="str">
        <f t="shared" ref="BE8" si="74">IF(AND((BD8&gt;0),(BD$4&gt;0)),(BD8/BD$4*100),"")</f>
        <v/>
      </c>
      <c r="BF8" s="19"/>
      <c r="BG8" s="4" t="str">
        <f t="shared" ref="BG8" si="75">IF(AND((BF8&gt;0),(BF$4&gt;0)),(BF8/BF$4*100),"")</f>
        <v/>
      </c>
      <c r="BH8" s="19"/>
      <c r="BI8" s="4" t="str">
        <f t="shared" ref="BI8" si="76">IF(AND((BH8&gt;0),(BH$4&gt;0)),(BH8/BH$4*100),"")</f>
        <v/>
      </c>
      <c r="BK8" s="46" t="s">
        <v>20</v>
      </c>
      <c r="BL8" s="30">
        <f t="shared" si="16"/>
        <v>12</v>
      </c>
      <c r="BM8" s="31">
        <f t="shared" si="40"/>
        <v>10.16</v>
      </c>
      <c r="BN8" s="32" t="str">
        <f t="shared" si="17"/>
        <v>–</v>
      </c>
      <c r="BO8" s="33">
        <f t="shared" si="18"/>
        <v>12.83</v>
      </c>
      <c r="BP8" s="34">
        <f t="shared" si="19"/>
        <v>54.128929142248275</v>
      </c>
      <c r="BQ8" s="35" t="str">
        <f t="shared" si="41"/>
        <v>–</v>
      </c>
      <c r="BR8" s="36">
        <f t="shared" si="20"/>
        <v>66.883468834688358</v>
      </c>
      <c r="BS8" s="37">
        <f t="shared" si="21"/>
        <v>11.774166666666666</v>
      </c>
      <c r="BT8" s="38">
        <f t="shared" si="42"/>
        <v>60.105613920980353</v>
      </c>
      <c r="BU8" s="32">
        <f t="shared" si="22"/>
        <v>0.6523169660850654</v>
      </c>
      <c r="BV8" s="39">
        <f t="shared" si="43"/>
        <v>4.4377004256881172</v>
      </c>
      <c r="BW8" s="32">
        <f t="shared" si="23"/>
        <v>12.21</v>
      </c>
      <c r="BX8" s="35">
        <f t="shared" si="44"/>
        <v>61.356783919598001</v>
      </c>
    </row>
    <row r="9" spans="1:76" ht="12.75" customHeight="1" x14ac:dyDescent="0.2">
      <c r="A9" s="10" t="s">
        <v>22</v>
      </c>
      <c r="B9" s="19">
        <v>2.98</v>
      </c>
      <c r="C9" s="4">
        <f>IF(AND((B9&gt;0),(B$4&gt;0)),(B9/B$4*100),"")</f>
        <v>14.974874371859299</v>
      </c>
      <c r="D9" s="19"/>
      <c r="E9" s="4" t="str">
        <f>IF(AND((D9&gt;0),(D$4&gt;0)),(D9/D$4*100),"")</f>
        <v/>
      </c>
      <c r="F9" s="19">
        <v>2.93</v>
      </c>
      <c r="G9" s="4">
        <f>IF(AND((F9&gt;0),(F$4&gt;0)),(F9/F$4*100),"")</f>
        <v>14.066250600096017</v>
      </c>
      <c r="H9" s="19"/>
      <c r="I9" s="4" t="str">
        <f>IF(AND((H9&gt;0),(H$4&gt;0)),(H9/H$4*100),"")</f>
        <v/>
      </c>
      <c r="J9" s="19">
        <v>2.93</v>
      </c>
      <c r="K9" s="4">
        <f>IF(AND((J9&gt;0),(J$4&gt;0)),(J9/J$4*100),"")</f>
        <v>13.827277017461068</v>
      </c>
      <c r="L9" s="19">
        <v>3.06</v>
      </c>
      <c r="M9" s="4">
        <f>IF(AND((L9&gt;0),(L$4&gt;0)),(L9/L$4*100),"")</f>
        <v>15.014720314033367</v>
      </c>
      <c r="N9" s="19"/>
      <c r="O9" s="4" t="str">
        <f>IF(AND((N9&gt;0),(N$4&gt;0)),(N9/N$4*100),"")</f>
        <v/>
      </c>
      <c r="P9" s="19">
        <v>2.88</v>
      </c>
      <c r="Q9" s="4">
        <f>IF(AND((P9&gt;0),(P$4&gt;0)),(P9/P$4*100),"")</f>
        <v>15.197889182058047</v>
      </c>
      <c r="R9" s="19"/>
      <c r="S9" s="4" t="str">
        <f>IF(AND((R9&gt;0),(R$4&gt;0)),(R9/R$4*100),"")</f>
        <v/>
      </c>
      <c r="T9" s="19">
        <v>2.95</v>
      </c>
      <c r="U9" s="4">
        <f>IF(AND((T9&gt;0),(T$4&gt;0)),(T9/T$4*100),"")</f>
        <v>15.775401069518718</v>
      </c>
      <c r="V9" s="19">
        <v>3.07</v>
      </c>
      <c r="W9" s="4">
        <f>IF(AND((V9&gt;0),(V$4&gt;0)),(V9/V$4*100),"")</f>
        <v>15.800308800823467</v>
      </c>
      <c r="X9" s="19">
        <v>2.67</v>
      </c>
      <c r="Y9" s="4">
        <f>IF(AND((X9&gt;0),(X$4&gt;0)),(X9/X$4*100),"")</f>
        <v>12.33256351039261</v>
      </c>
      <c r="Z9" s="19"/>
      <c r="AA9" s="4" t="str">
        <f>IF(AND((Z9&gt;0),(Z$4&gt;0)),(Z9/Z$4*100),"")</f>
        <v/>
      </c>
      <c r="AB9" s="19">
        <v>2.84</v>
      </c>
      <c r="AC9" s="4">
        <f>IF(AND((AB9&gt;0),(AB$4&gt;0)),(AB9/AB$4*100),"")</f>
        <v>13.826679649464459</v>
      </c>
      <c r="AD9" s="19">
        <v>3.13</v>
      </c>
      <c r="AE9" s="4">
        <f t="shared" ref="AE9" si="77">IF(AND((AD9&gt;0),(AD$4&gt;0)),(AD9/AD$4*100),"")</f>
        <v>16.864224137931036</v>
      </c>
      <c r="AF9" s="19"/>
      <c r="AG9" s="4" t="str">
        <f t="shared" ref="AG9" si="78">IF(AND((AF9&gt;0),(AF$4&gt;0)),(AF9/AF$4*100),"")</f>
        <v/>
      </c>
      <c r="AH9" s="19"/>
      <c r="AI9" s="4" t="str">
        <f t="shared" ref="AI9" si="79">IF(AND((AH9&gt;0),(AH$4&gt;0)),(AH9/AH$4*100),"")</f>
        <v/>
      </c>
      <c r="AJ9" s="19"/>
      <c r="AK9" s="4" t="str">
        <f t="shared" ref="AK9" si="80">IF(AND((AJ9&gt;0),(AJ$4&gt;0)),(AJ9/AJ$4*100),"")</f>
        <v/>
      </c>
      <c r="AL9" s="19"/>
      <c r="AM9" s="4" t="str">
        <f t="shared" ref="AM9" si="81">IF(AND((AL9&gt;0),(AL$4&gt;0)),(AL9/AL$4*100),"")</f>
        <v/>
      </c>
      <c r="AN9" s="19"/>
      <c r="AO9" s="4" t="str">
        <f t="shared" ref="AO9" si="82">IF(AND((AN9&gt;0),(AN$4&gt;0)),(AN9/AN$4*100),"")</f>
        <v/>
      </c>
      <c r="AP9" s="19"/>
      <c r="AQ9" s="4" t="str">
        <f t="shared" ref="AQ9" si="83">IF(AND((AP9&gt;0),(AP$4&gt;0)),(AP9/AP$4*100),"")</f>
        <v/>
      </c>
      <c r="AR9" s="19"/>
      <c r="AS9" s="4" t="str">
        <f t="shared" ref="AS9" si="84">IF(AND((AR9&gt;0),(AR$4&gt;0)),(AR9/AR$4*100),"")</f>
        <v/>
      </c>
      <c r="AT9" s="19"/>
      <c r="AU9" s="4" t="str">
        <f t="shared" ref="AU9" si="85">IF(AND((AT9&gt;0),(AT$4&gt;0)),(AT9/AT$4*100),"")</f>
        <v/>
      </c>
      <c r="AV9" s="19"/>
      <c r="AW9" s="4" t="str">
        <f t="shared" ref="AW9" si="86">IF(AND((AV9&gt;0),(AV$4&gt;0)),(AV9/AV$4*100),"")</f>
        <v/>
      </c>
      <c r="AX9" s="19"/>
      <c r="AY9" s="4" t="str">
        <f t="shared" ref="AY9" si="87">IF(AND((AX9&gt;0),(AX$4&gt;0)),(AX9/AX$4*100),"")</f>
        <v/>
      </c>
      <c r="AZ9" s="19"/>
      <c r="BA9" s="4" t="str">
        <f t="shared" ref="BA9" si="88">IF(AND((AZ9&gt;0),(AZ$4&gt;0)),(AZ9/AZ$4*100),"")</f>
        <v/>
      </c>
      <c r="BB9" s="19"/>
      <c r="BC9" s="4" t="str">
        <f t="shared" ref="BC9" si="89">IF(AND((BB9&gt;0),(BB$4&gt;0)),(BB9/BB$4*100),"")</f>
        <v/>
      </c>
      <c r="BD9" s="19"/>
      <c r="BE9" s="4" t="str">
        <f t="shared" ref="BE9" si="90">IF(AND((BD9&gt;0),(BD$4&gt;0)),(BD9/BD$4*100),"")</f>
        <v/>
      </c>
      <c r="BF9" s="19"/>
      <c r="BG9" s="4" t="str">
        <f t="shared" ref="BG9" si="91">IF(AND((BF9&gt;0),(BF$4&gt;0)),(BF9/BF$4*100),"")</f>
        <v/>
      </c>
      <c r="BH9" s="19"/>
      <c r="BI9" s="4" t="str">
        <f t="shared" ref="BI9" si="92">IF(AND((BH9&gt;0),(BH$4&gt;0)),(BH9/BH$4*100),"")</f>
        <v/>
      </c>
      <c r="BK9" s="46" t="s">
        <v>22</v>
      </c>
      <c r="BL9" s="30">
        <f t="shared" si="16"/>
        <v>10</v>
      </c>
      <c r="BM9" s="31">
        <f t="shared" si="40"/>
        <v>2.67</v>
      </c>
      <c r="BN9" s="32" t="str">
        <f t="shared" si="17"/>
        <v>–</v>
      </c>
      <c r="BO9" s="33">
        <f t="shared" si="18"/>
        <v>3.13</v>
      </c>
      <c r="BP9" s="34">
        <f t="shared" si="19"/>
        <v>12.33256351039261</v>
      </c>
      <c r="BQ9" s="35" t="str">
        <f t="shared" si="41"/>
        <v>–</v>
      </c>
      <c r="BR9" s="36">
        <f t="shared" si="20"/>
        <v>16.864224137931036</v>
      </c>
      <c r="BS9" s="37">
        <f t="shared" si="21"/>
        <v>2.944</v>
      </c>
      <c r="BT9" s="38">
        <f t="shared" si="42"/>
        <v>14.76801886536381</v>
      </c>
      <c r="BU9" s="32">
        <f t="shared" si="22"/>
        <v>0.13150411907363715</v>
      </c>
      <c r="BV9" s="39">
        <f t="shared" si="43"/>
        <v>1.2891855087326449</v>
      </c>
      <c r="BW9" s="32">
        <f t="shared" si="23"/>
        <v>2.98</v>
      </c>
      <c r="BX9" s="35">
        <f t="shared" si="44"/>
        <v>14.974874371859299</v>
      </c>
    </row>
    <row r="10" spans="1:76" ht="12.75" customHeight="1" x14ac:dyDescent="0.2">
      <c r="A10" s="10" t="s">
        <v>21</v>
      </c>
      <c r="B10" s="19">
        <v>26.34</v>
      </c>
      <c r="C10" s="4">
        <f>IF(AND((B10&gt;0),(B$4&gt;0)),(B10/B$4*100),"")</f>
        <v>132.36180904522615</v>
      </c>
      <c r="D10" s="19">
        <v>28.87</v>
      </c>
      <c r="E10" s="4">
        <f>IF(AND((D10&gt;0),(D$4&gt;0)),(D10/D$4*100),"")</f>
        <v>160.03325942350335</v>
      </c>
      <c r="F10" s="19">
        <v>29.94</v>
      </c>
      <c r="G10" s="4">
        <f>IF(AND((F10&gt;0),(F$4&gt;0)),(F10/F$4*100),"")</f>
        <v>143.73499759961595</v>
      </c>
      <c r="H10" s="19">
        <v>28</v>
      </c>
      <c r="I10" s="4">
        <f>IF(AND((H10&gt;0),(H$4&gt;0)),(H10/H$4*100),"")</f>
        <v>144.92753623188406</v>
      </c>
      <c r="J10" s="19">
        <v>28.18</v>
      </c>
      <c r="K10" s="4">
        <f>IF(AND((J10&gt;0),(J$4&gt;0)),(J10/J$4*100),"")</f>
        <v>132.98725814063238</v>
      </c>
      <c r="L10" s="19">
        <v>29.55</v>
      </c>
      <c r="M10" s="4">
        <f>IF(AND((L10&gt;0),(L$4&gt;0)),(L10/L$4*100),"")</f>
        <v>144.99509322865555</v>
      </c>
      <c r="N10" s="19">
        <v>27.17</v>
      </c>
      <c r="O10" s="4">
        <f>IF(AND((N10&gt;0),(N$4&gt;0)),(N10/N$4*100),"")</f>
        <v>147.26287262872631</v>
      </c>
      <c r="P10" s="19">
        <v>31.03</v>
      </c>
      <c r="Q10" s="4">
        <f>IF(AND((P10&gt;0),(P$4&gt;0)),(P10/P$4*100),"")</f>
        <v>163.74670184696572</v>
      </c>
      <c r="R10" s="19">
        <v>27.01</v>
      </c>
      <c r="S10" s="4">
        <f>IF(AND((R10&gt;0),(R$4&gt;0)),(R10/R$4*100),"")</f>
        <v>145.05907626208378</v>
      </c>
      <c r="T10" s="19">
        <v>28.21</v>
      </c>
      <c r="U10" s="4">
        <f>IF(AND((T10&gt;0),(T$4&gt;0)),(T10/T$4*100),"")</f>
        <v>150.85561497326205</v>
      </c>
      <c r="V10" s="19">
        <v>28.53</v>
      </c>
      <c r="W10" s="4">
        <f>IF(AND((V10&gt;0),(V$4&gt;0)),(V10/V$4*100),"")</f>
        <v>146.83479155944417</v>
      </c>
      <c r="X10" s="19">
        <v>28.6</v>
      </c>
      <c r="Y10" s="4">
        <f>IF(AND((X10&gt;0),(X$4&gt;0)),(X10/X$4*100),"")</f>
        <v>132.10161662817555</v>
      </c>
      <c r="Z10" s="19">
        <v>26.22</v>
      </c>
      <c r="AA10" s="4">
        <f>IF(AND((Z10&gt;0),(Z$4&gt;0)),(Z10/Z$4*100),"")</f>
        <v>139.69099627064466</v>
      </c>
      <c r="AB10" s="19">
        <v>24.79</v>
      </c>
      <c r="AC10" s="4">
        <f>IF(AND((AB10&gt;0),(AB$4&gt;0)),(AB10/AB$4*100),"")</f>
        <v>120.69133398247322</v>
      </c>
      <c r="AD10" s="19">
        <v>27.58</v>
      </c>
      <c r="AE10" s="4">
        <f t="shared" ref="AE10" si="93">IF(AND((AD10&gt;0),(AD$4&gt;0)),(AD10/AD$4*100),"")</f>
        <v>148.59913793103448</v>
      </c>
      <c r="AF10" s="19"/>
      <c r="AG10" s="4" t="str">
        <f t="shared" ref="AG10" si="94">IF(AND((AF10&gt;0),(AF$4&gt;0)),(AF10/AF$4*100),"")</f>
        <v/>
      </c>
      <c r="AH10" s="19"/>
      <c r="AI10" s="4" t="str">
        <f t="shared" ref="AI10" si="95">IF(AND((AH10&gt;0),(AH$4&gt;0)),(AH10/AH$4*100),"")</f>
        <v/>
      </c>
      <c r="AJ10" s="19"/>
      <c r="AK10" s="4" t="str">
        <f t="shared" ref="AK10" si="96">IF(AND((AJ10&gt;0),(AJ$4&gt;0)),(AJ10/AJ$4*100),"")</f>
        <v/>
      </c>
      <c r="AL10" s="19"/>
      <c r="AM10" s="4" t="str">
        <f t="shared" ref="AM10" si="97">IF(AND((AL10&gt;0),(AL$4&gt;0)),(AL10/AL$4*100),"")</f>
        <v/>
      </c>
      <c r="AN10" s="19"/>
      <c r="AO10" s="4" t="str">
        <f t="shared" ref="AO10" si="98">IF(AND((AN10&gt;0),(AN$4&gt;0)),(AN10/AN$4*100),"")</f>
        <v/>
      </c>
      <c r="AP10" s="19"/>
      <c r="AQ10" s="4" t="str">
        <f t="shared" ref="AQ10" si="99">IF(AND((AP10&gt;0),(AP$4&gt;0)),(AP10/AP$4*100),"")</f>
        <v/>
      </c>
      <c r="AR10" s="19"/>
      <c r="AS10" s="4" t="str">
        <f t="shared" ref="AS10" si="100">IF(AND((AR10&gt;0),(AR$4&gt;0)),(AR10/AR$4*100),"")</f>
        <v/>
      </c>
      <c r="AT10" s="19"/>
      <c r="AU10" s="4" t="str">
        <f t="shared" ref="AU10" si="101">IF(AND((AT10&gt;0),(AT$4&gt;0)),(AT10/AT$4*100),"")</f>
        <v/>
      </c>
      <c r="AV10" s="19"/>
      <c r="AW10" s="4" t="str">
        <f t="shared" ref="AW10" si="102">IF(AND((AV10&gt;0),(AV$4&gt;0)),(AV10/AV$4*100),"")</f>
        <v/>
      </c>
      <c r="AX10" s="19"/>
      <c r="AY10" s="4" t="str">
        <f t="shared" ref="AY10" si="103">IF(AND((AX10&gt;0),(AX$4&gt;0)),(AX10/AX$4*100),"")</f>
        <v/>
      </c>
      <c r="AZ10" s="19"/>
      <c r="BA10" s="4" t="str">
        <f t="shared" ref="BA10" si="104">IF(AND((AZ10&gt;0),(AZ$4&gt;0)),(AZ10/AZ$4*100),"")</f>
        <v/>
      </c>
      <c r="BB10" s="19"/>
      <c r="BC10" s="4" t="str">
        <f t="shared" ref="BC10" si="105">IF(AND((BB10&gt;0),(BB$4&gt;0)),(BB10/BB$4*100),"")</f>
        <v/>
      </c>
      <c r="BD10" s="19"/>
      <c r="BE10" s="4" t="str">
        <f t="shared" ref="BE10" si="106">IF(AND((BD10&gt;0),(BD$4&gt;0)),(BD10/BD$4*100),"")</f>
        <v/>
      </c>
      <c r="BF10" s="19"/>
      <c r="BG10" s="4" t="str">
        <f t="shared" ref="BG10" si="107">IF(AND((BF10&gt;0),(BF$4&gt;0)),(BF10/BF$4*100),"")</f>
        <v/>
      </c>
      <c r="BH10" s="19"/>
      <c r="BI10" s="4" t="str">
        <f t="shared" ref="BI10" si="108">IF(AND((BH10&gt;0),(BH$4&gt;0)),(BH10/BH$4*100),"")</f>
        <v/>
      </c>
      <c r="BK10" s="46" t="s">
        <v>21</v>
      </c>
      <c r="BL10" s="30">
        <f t="shared" si="16"/>
        <v>15</v>
      </c>
      <c r="BM10" s="31">
        <f t="shared" si="40"/>
        <v>24.79</v>
      </c>
      <c r="BN10" s="32" t="str">
        <f t="shared" si="17"/>
        <v>–</v>
      </c>
      <c r="BO10" s="33">
        <f t="shared" si="18"/>
        <v>31.03</v>
      </c>
      <c r="BP10" s="34">
        <f t="shared" si="19"/>
        <v>120.69133398247322</v>
      </c>
      <c r="BQ10" s="35" t="str">
        <f t="shared" si="41"/>
        <v>–</v>
      </c>
      <c r="BR10" s="36">
        <f t="shared" si="20"/>
        <v>163.74670184696572</v>
      </c>
      <c r="BS10" s="37">
        <f t="shared" si="21"/>
        <v>28.001333333333339</v>
      </c>
      <c r="BT10" s="38">
        <f t="shared" si="42"/>
        <v>143.59213971682183</v>
      </c>
      <c r="BU10" s="32">
        <f t="shared" si="22"/>
        <v>1.5787602128011118</v>
      </c>
      <c r="BV10" s="39">
        <f t="shared" si="43"/>
        <v>11.001751889841202</v>
      </c>
      <c r="BW10" s="32">
        <f t="shared" si="23"/>
        <v>26.34</v>
      </c>
      <c r="BX10" s="35">
        <f t="shared" si="44"/>
        <v>132.36180904522615</v>
      </c>
    </row>
    <row r="11" spans="1:76" ht="12.75" customHeight="1" x14ac:dyDescent="0.2">
      <c r="A11" s="10" t="s">
        <v>26</v>
      </c>
      <c r="B11" s="54">
        <f>IF(AND((B10&gt;0),(B3&gt;0)),(B10/B3),"")</f>
        <v>0.20151480376405784</v>
      </c>
      <c r="C11" s="4" t="s">
        <v>3</v>
      </c>
      <c r="D11" s="54">
        <f>IF(AND((D10&gt;0),(D3&gt;0)),(D10/D3),"")</f>
        <v>0.25207369248231903</v>
      </c>
      <c r="E11" s="4" t="s">
        <v>3</v>
      </c>
      <c r="F11" s="54">
        <f>IF(AND((F10&gt;0),(F3&gt;0)),(F10/F3),"")</f>
        <v>0.22536695521264585</v>
      </c>
      <c r="G11" s="4" t="s">
        <v>3</v>
      </c>
      <c r="H11" s="54">
        <f>IF(AND((H10&gt;0),(H3&gt;0)),(H10/H3),"")</f>
        <v>0.21323585408575127</v>
      </c>
      <c r="I11" s="4" t="s">
        <v>3</v>
      </c>
      <c r="J11" s="54">
        <f>IF(AND((J10&gt;0),(J3&gt;0)),(J10/J3),"")</f>
        <v>0.19542302357836339</v>
      </c>
      <c r="K11" s="4" t="s">
        <v>3</v>
      </c>
      <c r="L11" s="54">
        <f>IF(AND((L10&gt;0),(L3&gt;0)),(L10/L3),"")</f>
        <v>0.21732735162168126</v>
      </c>
      <c r="M11" s="4" t="s">
        <v>3</v>
      </c>
      <c r="N11" s="54">
        <f>IF(AND((N10&gt;0),(N3&gt;0)),(N10/N3),"")</f>
        <v>0.23628141577528483</v>
      </c>
      <c r="O11" s="4" t="s">
        <v>3</v>
      </c>
      <c r="P11" s="54">
        <f>IF(AND((P10&gt;0),(P3&gt;0)),(P10/P3),"")</f>
        <v>0.23765030251972125</v>
      </c>
      <c r="Q11" s="4" t="s">
        <v>3</v>
      </c>
      <c r="R11" s="54">
        <f>IF(AND((R10&gt;0),(R3&gt;0)),(R10/R3),"")</f>
        <v>0.21904144027248398</v>
      </c>
      <c r="S11" s="4" t="s">
        <v>3</v>
      </c>
      <c r="T11" s="54">
        <f>IF(AND((T10&gt;0),(T3&gt;0)),(T10/T3),"")</f>
        <v>0.24710932025227753</v>
      </c>
      <c r="U11" s="4" t="s">
        <v>3</v>
      </c>
      <c r="V11" s="54">
        <f>IF(AND((V10&gt;0),(V3&gt;0)),(V10/V3),"")</f>
        <v>0.22029186935371789</v>
      </c>
      <c r="W11" s="4" t="s">
        <v>3</v>
      </c>
      <c r="X11" s="54">
        <f>IF(AND((X10&gt;0),(X3&gt;0)),(X10/X3),"")</f>
        <v>0.23021814376559607</v>
      </c>
      <c r="Y11" s="4" t="s">
        <v>3</v>
      </c>
      <c r="Z11" s="54">
        <f>IF(AND((Z10&gt;0),(Z3&gt;0)),(Z10/Z3),"")</f>
        <v>0.20750237416904083</v>
      </c>
      <c r="AA11" s="4" t="s">
        <v>3</v>
      </c>
      <c r="AB11" s="54">
        <f>IF(AND((AB10&gt;0),(AB3&gt;0)),(AB10/AB3),"")</f>
        <v>0.21485526087710174</v>
      </c>
      <c r="AC11" s="4" t="s">
        <v>3</v>
      </c>
      <c r="AD11" s="54">
        <f t="shared" ref="AD11" si="109">IF(AND((AD10&gt;0),(AD3&gt;0)),(AD10/AD3),"")</f>
        <v>0.22444661458333331</v>
      </c>
      <c r="AE11" s="4" t="s">
        <v>3</v>
      </c>
      <c r="AF11" s="54" t="str">
        <f t="shared" ref="AF11" si="110">IF(AND((AF10&gt;0),(AF3&gt;0)),(AF10/AF3),"")</f>
        <v/>
      </c>
      <c r="AG11" s="4" t="s">
        <v>3</v>
      </c>
      <c r="AH11" s="54" t="str">
        <f t="shared" ref="AH11" si="111">IF(AND((AH10&gt;0),(AH3&gt;0)),(AH10/AH3),"")</f>
        <v/>
      </c>
      <c r="AI11" s="4" t="s">
        <v>3</v>
      </c>
      <c r="AJ11" s="54" t="str">
        <f t="shared" ref="AJ11" si="112">IF(AND((AJ10&gt;0),(AJ3&gt;0)),(AJ10/AJ3),"")</f>
        <v/>
      </c>
      <c r="AK11" s="4" t="s">
        <v>3</v>
      </c>
      <c r="AL11" s="54" t="str">
        <f t="shared" ref="AL11" si="113">IF(AND((AL10&gt;0),(AL3&gt;0)),(AL10/AL3),"")</f>
        <v/>
      </c>
      <c r="AM11" s="4" t="s">
        <v>3</v>
      </c>
      <c r="AN11" s="54" t="str">
        <f t="shared" ref="AN11" si="114">IF(AND((AN10&gt;0),(AN3&gt;0)),(AN10/AN3),"")</f>
        <v/>
      </c>
      <c r="AO11" s="4" t="s">
        <v>3</v>
      </c>
      <c r="AP11" s="54" t="str">
        <f t="shared" ref="AP11" si="115">IF(AND((AP10&gt;0),(AP3&gt;0)),(AP10/AP3),"")</f>
        <v/>
      </c>
      <c r="AQ11" s="4" t="s">
        <v>3</v>
      </c>
      <c r="AR11" s="54" t="str">
        <f t="shared" ref="AR11" si="116">IF(AND((AR10&gt;0),(AR3&gt;0)),(AR10/AR3),"")</f>
        <v/>
      </c>
      <c r="AS11" s="4" t="s">
        <v>3</v>
      </c>
      <c r="AT11" s="54" t="str">
        <f t="shared" ref="AT11" si="117">IF(AND((AT10&gt;0),(AT3&gt;0)),(AT10/AT3),"")</f>
        <v/>
      </c>
      <c r="AU11" s="4" t="s">
        <v>3</v>
      </c>
      <c r="AV11" s="54" t="str">
        <f t="shared" ref="AV11" si="118">IF(AND((AV10&gt;0),(AV3&gt;0)),(AV10/AV3),"")</f>
        <v/>
      </c>
      <c r="AW11" s="4" t="s">
        <v>3</v>
      </c>
      <c r="AX11" s="54" t="str">
        <f t="shared" ref="AX11" si="119">IF(AND((AX10&gt;0),(AX3&gt;0)),(AX10/AX3),"")</f>
        <v/>
      </c>
      <c r="AY11" s="4" t="s">
        <v>3</v>
      </c>
      <c r="AZ11" s="54" t="str">
        <f t="shared" ref="AZ11" si="120">IF(AND((AZ10&gt;0),(AZ3&gt;0)),(AZ10/AZ3),"")</f>
        <v/>
      </c>
      <c r="BA11" s="4" t="s">
        <v>3</v>
      </c>
      <c r="BB11" s="54" t="str">
        <f t="shared" ref="BB11" si="121">IF(AND((BB10&gt;0),(BB3&gt;0)),(BB10/BB3),"")</f>
        <v/>
      </c>
      <c r="BC11" s="4" t="s">
        <v>3</v>
      </c>
      <c r="BD11" s="54" t="str">
        <f t="shared" ref="BD11" si="122">IF(AND((BD10&gt;0),(BD3&gt;0)),(BD10/BD3),"")</f>
        <v/>
      </c>
      <c r="BE11" s="4" t="s">
        <v>3</v>
      </c>
      <c r="BF11" s="54" t="str">
        <f t="shared" ref="BF11" si="123">IF(AND((BF10&gt;0),(BF3&gt;0)),(BF10/BF3),"")</f>
        <v/>
      </c>
      <c r="BG11" s="4" t="s">
        <v>3</v>
      </c>
      <c r="BH11" s="54" t="str">
        <f t="shared" ref="BH11" si="124">IF(AND((BH10&gt;0),(BH3&gt;0)),(BH10/BH3),"")</f>
        <v/>
      </c>
      <c r="BI11" s="4" t="s">
        <v>3</v>
      </c>
      <c r="BK11" s="46" t="s">
        <v>26</v>
      </c>
      <c r="BL11" s="30">
        <f t="shared" si="16"/>
        <v>15</v>
      </c>
      <c r="BM11" s="40">
        <f t="shared" si="40"/>
        <v>0.19542302357836339</v>
      </c>
      <c r="BN11" s="22" t="str">
        <f t="shared" si="17"/>
        <v>–</v>
      </c>
      <c r="BO11" s="41">
        <f t="shared" si="18"/>
        <v>0.25207369248231903</v>
      </c>
      <c r="BP11" s="24" t="str">
        <f t="shared" si="19"/>
        <v/>
      </c>
      <c r="BQ11" s="6" t="s">
        <v>3</v>
      </c>
      <c r="BR11" s="26" t="str">
        <f t="shared" si="20"/>
        <v/>
      </c>
      <c r="BS11" s="42">
        <f t="shared" si="21"/>
        <v>0.22282256148755844</v>
      </c>
      <c r="BT11" s="28" t="s">
        <v>3</v>
      </c>
      <c r="BU11" s="43">
        <f t="shared" si="22"/>
        <v>1.5937442234451635E-2</v>
      </c>
      <c r="BV11" s="29" t="s">
        <v>3</v>
      </c>
      <c r="BW11" s="43">
        <f t="shared" si="23"/>
        <v>0.20151480376405784</v>
      </c>
      <c r="BX11" s="25" t="s">
        <v>3</v>
      </c>
    </row>
    <row r="12" spans="1:76" ht="12.75" customHeight="1" x14ac:dyDescent="0.2">
      <c r="A12" s="15" t="s">
        <v>23</v>
      </c>
      <c r="B12" s="17"/>
      <c r="C12" s="3"/>
      <c r="D12" s="17"/>
      <c r="E12" s="3"/>
      <c r="F12" s="17"/>
      <c r="G12" s="3"/>
      <c r="H12" s="17"/>
      <c r="I12" s="3"/>
      <c r="J12" s="17"/>
      <c r="K12" s="3"/>
      <c r="L12" s="17"/>
      <c r="M12" s="3"/>
      <c r="N12" s="17"/>
      <c r="O12" s="3"/>
      <c r="P12" s="17"/>
      <c r="Q12" s="3"/>
      <c r="R12" s="17"/>
      <c r="S12" s="3"/>
      <c r="T12" s="17"/>
      <c r="U12" s="3"/>
      <c r="V12" s="17"/>
      <c r="W12" s="3"/>
      <c r="X12" s="17"/>
      <c r="Y12" s="3"/>
      <c r="Z12" s="17"/>
      <c r="AA12" s="3"/>
      <c r="AB12" s="17"/>
      <c r="AC12" s="3"/>
      <c r="AD12" s="17"/>
      <c r="AE12" s="3"/>
      <c r="AF12" s="17"/>
      <c r="AG12" s="3"/>
      <c r="AH12" s="17"/>
      <c r="AI12" s="3"/>
      <c r="AJ12" s="17"/>
      <c r="AK12" s="3"/>
      <c r="AL12" s="17"/>
      <c r="AM12" s="3"/>
      <c r="AN12" s="17"/>
      <c r="AO12" s="3"/>
      <c r="AP12" s="17"/>
      <c r="AQ12" s="3"/>
      <c r="AR12" s="17"/>
      <c r="AS12" s="3"/>
      <c r="AT12" s="17"/>
      <c r="AU12" s="3"/>
      <c r="AV12" s="17"/>
      <c r="AW12" s="3"/>
      <c r="AX12" s="17"/>
      <c r="AY12" s="3"/>
      <c r="AZ12" s="17"/>
      <c r="BA12" s="3"/>
      <c r="BB12" s="17"/>
      <c r="BC12" s="3"/>
      <c r="BD12" s="17"/>
      <c r="BE12" s="3"/>
      <c r="BF12" s="17"/>
      <c r="BG12" s="3"/>
      <c r="BH12" s="17"/>
      <c r="BI12" s="3"/>
      <c r="BK12" s="45" t="s">
        <v>23</v>
      </c>
      <c r="BL12" s="30"/>
      <c r="BM12" s="21"/>
      <c r="BN12" s="22"/>
      <c r="BO12" s="23"/>
      <c r="BP12" s="24"/>
      <c r="BQ12" s="25"/>
      <c r="BR12" s="26"/>
      <c r="BS12" s="27"/>
      <c r="BT12" s="28"/>
      <c r="BU12" s="22"/>
      <c r="BV12" s="29"/>
      <c r="BW12" s="22"/>
      <c r="BX12" s="25"/>
    </row>
    <row r="13" spans="1:76" ht="12.75" customHeight="1" x14ac:dyDescent="0.2">
      <c r="A13" s="10" t="s">
        <v>5</v>
      </c>
      <c r="B13" s="19">
        <v>1.51</v>
      </c>
      <c r="C13" s="4">
        <f t="shared" ref="C13" si="125">IF(AND((B13&gt;0),(B$4&gt;0)),(B13/B$4*100),"")</f>
        <v>7.5879396984924625</v>
      </c>
      <c r="D13" s="19">
        <v>2.25</v>
      </c>
      <c r="E13" s="4">
        <f t="shared" ref="E13" si="126">IF(AND((D13&gt;0),(D$4&gt;0)),(D13/D$4*100),"")</f>
        <v>12.472283813747229</v>
      </c>
      <c r="F13" s="19"/>
      <c r="G13" s="4" t="str">
        <f t="shared" ref="G13" si="127">IF(AND((F13&gt;0),(F$4&gt;0)),(F13/F$4*100),"")</f>
        <v/>
      </c>
      <c r="H13" s="19">
        <v>1.97</v>
      </c>
      <c r="I13" s="4">
        <f t="shared" ref="I13" si="128">IF(AND((H13&gt;0),(H$4&gt;0)),(H13/H$4*100),"")</f>
        <v>10.196687370600415</v>
      </c>
      <c r="J13" s="19">
        <v>1.53</v>
      </c>
      <c r="K13" s="4">
        <f t="shared" ref="K13" si="129">IF(AND((J13&gt;0),(J$4&gt;0)),(J13/J$4*100),"")</f>
        <v>7.2203869749882017</v>
      </c>
      <c r="L13" s="19"/>
      <c r="M13" s="4" t="str">
        <f t="shared" ref="M13" si="130">IF(AND((L13&gt;0),(L$4&gt;0)),(L13/L$4*100),"")</f>
        <v/>
      </c>
      <c r="N13" s="19">
        <v>1.39</v>
      </c>
      <c r="O13" s="4">
        <f t="shared" ref="O13" si="131">IF(AND((N13&gt;0),(N$4&gt;0)),(N13/N$4*100),"")</f>
        <v>7.5338753387533872</v>
      </c>
      <c r="P13" s="19"/>
      <c r="Q13" s="4" t="str">
        <f t="shared" ref="Q13" si="132">IF(AND((P13&gt;0),(P$4&gt;0)),(P13/P$4*100),"")</f>
        <v/>
      </c>
      <c r="R13" s="19">
        <v>1.65</v>
      </c>
      <c r="S13" s="4">
        <f t="shared" ref="S13" si="133">IF(AND((R13&gt;0),(R$4&gt;0)),(R13/R$4*100),"")</f>
        <v>8.8614393125671302</v>
      </c>
      <c r="T13" s="19"/>
      <c r="U13" s="4" t="str">
        <f t="shared" ref="U13" si="134">IF(AND((T13&gt;0),(T$4&gt;0)),(T13/T$4*100),"")</f>
        <v/>
      </c>
      <c r="V13" s="19">
        <v>1.98</v>
      </c>
      <c r="W13" s="4">
        <f t="shared" ref="W13" si="135">IF(AND((V13&gt;0),(V$4&gt;0)),(V13/V$4*100),"")</f>
        <v>10.190427174472465</v>
      </c>
      <c r="X13" s="19"/>
      <c r="Y13" s="4" t="str">
        <f t="shared" ref="Y13" si="136">IF(AND((X13&gt;0),(X$4&gt;0)),(X13/X$4*100),"")</f>
        <v/>
      </c>
      <c r="Z13" s="19">
        <v>2.19</v>
      </c>
      <c r="AA13" s="4">
        <f t="shared" ref="AA13" si="137">IF(AND((Z13&gt;0),(Z$4&gt;0)),(Z13/Z$4*100),"")</f>
        <v>11.667554608417689</v>
      </c>
      <c r="AB13" s="19"/>
      <c r="AC13" s="4" t="str">
        <f t="shared" ref="AC13" si="138">IF(AND((AB13&gt;0),(AB$4&gt;0)),(AB13/AB$4*100),"")</f>
        <v/>
      </c>
      <c r="AD13" s="19"/>
      <c r="AE13" s="4" t="str">
        <f t="shared" ref="AE13" si="139">IF(AND((AD13&gt;0),(AD$4&gt;0)),(AD13/AD$4*100),"")</f>
        <v/>
      </c>
      <c r="AF13" s="19"/>
      <c r="AG13" s="4" t="str">
        <f t="shared" ref="AG13" si="140">IF(AND((AF13&gt;0),(AF$4&gt;0)),(AF13/AF$4*100),"")</f>
        <v/>
      </c>
      <c r="AH13" s="19"/>
      <c r="AI13" s="4" t="str">
        <f t="shared" ref="AI13" si="141">IF(AND((AH13&gt;0),(AH$4&gt;0)),(AH13/AH$4*100),"")</f>
        <v/>
      </c>
      <c r="AJ13" s="19"/>
      <c r="AK13" s="4" t="str">
        <f t="shared" ref="AK13" si="142">IF(AND((AJ13&gt;0),(AJ$4&gt;0)),(AJ13/AJ$4*100),"")</f>
        <v/>
      </c>
      <c r="AL13" s="19"/>
      <c r="AM13" s="4" t="str">
        <f t="shared" ref="AM13" si="143">IF(AND((AL13&gt;0),(AL$4&gt;0)),(AL13/AL$4*100),"")</f>
        <v/>
      </c>
      <c r="AN13" s="19"/>
      <c r="AO13" s="4" t="str">
        <f t="shared" ref="AO13" si="144">IF(AND((AN13&gt;0),(AN$4&gt;0)),(AN13/AN$4*100),"")</f>
        <v/>
      </c>
      <c r="AP13" s="19"/>
      <c r="AQ13" s="4" t="str">
        <f t="shared" ref="AQ13" si="145">IF(AND((AP13&gt;0),(AP$4&gt;0)),(AP13/AP$4*100),"")</f>
        <v/>
      </c>
      <c r="AR13" s="19"/>
      <c r="AS13" s="4" t="str">
        <f t="shared" ref="AS13" si="146">IF(AND((AR13&gt;0),(AR$4&gt;0)),(AR13/AR$4*100),"")</f>
        <v/>
      </c>
      <c r="AT13" s="19"/>
      <c r="AU13" s="4" t="str">
        <f t="shared" ref="AU13" si="147">IF(AND((AT13&gt;0),(AT$4&gt;0)),(AT13/AT$4*100),"")</f>
        <v/>
      </c>
      <c r="AV13" s="19"/>
      <c r="AW13" s="4" t="str">
        <f t="shared" ref="AW13" si="148">IF(AND((AV13&gt;0),(AV$4&gt;0)),(AV13/AV$4*100),"")</f>
        <v/>
      </c>
      <c r="AX13" s="19"/>
      <c r="AY13" s="4" t="str">
        <f t="shared" ref="AY13" si="149">IF(AND((AX13&gt;0),(AX$4&gt;0)),(AX13/AX$4*100),"")</f>
        <v/>
      </c>
      <c r="AZ13" s="19"/>
      <c r="BA13" s="4" t="str">
        <f t="shared" ref="BA13" si="150">IF(AND((AZ13&gt;0),(AZ$4&gt;0)),(AZ13/AZ$4*100),"")</f>
        <v/>
      </c>
      <c r="BB13" s="19"/>
      <c r="BC13" s="4" t="str">
        <f t="shared" ref="BC13" si="151">IF(AND((BB13&gt;0),(BB$4&gt;0)),(BB13/BB$4*100),"")</f>
        <v/>
      </c>
      <c r="BD13" s="19"/>
      <c r="BE13" s="4" t="str">
        <f t="shared" ref="BE13" si="152">IF(AND((BD13&gt;0),(BD$4&gt;0)),(BD13/BD$4*100),"")</f>
        <v/>
      </c>
      <c r="BF13" s="19"/>
      <c r="BG13" s="4" t="str">
        <f t="shared" ref="BG13" si="153">IF(AND((BF13&gt;0),(BF$4&gt;0)),(BF13/BF$4*100),"")</f>
        <v/>
      </c>
      <c r="BH13" s="19"/>
      <c r="BI13" s="4" t="str">
        <f t="shared" ref="BI13" si="154">IF(AND((BH13&gt;0),(BH$4&gt;0)),(BH13/BH$4*100),"")</f>
        <v/>
      </c>
      <c r="BK13" s="46" t="s">
        <v>5</v>
      </c>
      <c r="BL13" s="30">
        <f t="shared" si="16"/>
        <v>8</v>
      </c>
      <c r="BM13" s="31">
        <f t="shared" si="40"/>
        <v>1.39</v>
      </c>
      <c r="BN13" s="32" t="str">
        <f t="shared" si="17"/>
        <v>–</v>
      </c>
      <c r="BO13" s="33">
        <f t="shared" si="18"/>
        <v>2.25</v>
      </c>
      <c r="BP13" s="34">
        <f t="shared" si="19"/>
        <v>7.2203869749882017</v>
      </c>
      <c r="BQ13" s="35" t="str">
        <f t="shared" si="41"/>
        <v>–</v>
      </c>
      <c r="BR13" s="36">
        <f t="shared" si="20"/>
        <v>12.472283813747229</v>
      </c>
      <c r="BS13" s="37">
        <f t="shared" si="21"/>
        <v>1.8087500000000001</v>
      </c>
      <c r="BT13" s="38">
        <f t="shared" si="42"/>
        <v>9.4663242865048716</v>
      </c>
      <c r="BU13" s="32">
        <f t="shared" si="22"/>
        <v>0.33012714001037202</v>
      </c>
      <c r="BV13" s="39">
        <f t="shared" si="43"/>
        <v>1.9860862688645766</v>
      </c>
      <c r="BW13" s="32">
        <f t="shared" si="23"/>
        <v>1.51</v>
      </c>
      <c r="BX13" s="35">
        <f t="shared" si="44"/>
        <v>7.5879396984924625</v>
      </c>
    </row>
    <row r="14" spans="1:76" ht="12.75" customHeight="1" x14ac:dyDescent="0.2">
      <c r="A14" s="10" t="s">
        <v>6</v>
      </c>
      <c r="B14" s="19">
        <v>2</v>
      </c>
      <c r="C14" s="4" t="s">
        <v>3</v>
      </c>
      <c r="D14" s="19">
        <v>3</v>
      </c>
      <c r="E14" s="4" t="s">
        <v>3</v>
      </c>
      <c r="F14" s="19">
        <v>3</v>
      </c>
      <c r="G14" s="4" t="s">
        <v>3</v>
      </c>
      <c r="H14" s="19"/>
      <c r="I14" s="4" t="s">
        <v>3</v>
      </c>
      <c r="J14" s="19">
        <v>4</v>
      </c>
      <c r="K14" s="4" t="s">
        <v>3</v>
      </c>
      <c r="L14" s="19"/>
      <c r="M14" s="4" t="s">
        <v>3</v>
      </c>
      <c r="N14" s="19"/>
      <c r="O14" s="4" t="s">
        <v>3</v>
      </c>
      <c r="P14" s="19">
        <v>5</v>
      </c>
      <c r="Q14" s="4" t="s">
        <v>3</v>
      </c>
      <c r="R14" s="19">
        <v>3</v>
      </c>
      <c r="S14" s="4" t="s">
        <v>3</v>
      </c>
      <c r="T14" s="19"/>
      <c r="U14" s="4" t="s">
        <v>3</v>
      </c>
      <c r="V14" s="19">
        <v>2</v>
      </c>
      <c r="W14" s="4" t="s">
        <v>3</v>
      </c>
      <c r="X14" s="19">
        <v>3</v>
      </c>
      <c r="Y14" s="4" t="s">
        <v>3</v>
      </c>
      <c r="Z14" s="19">
        <v>4</v>
      </c>
      <c r="AA14" s="4" t="s">
        <v>3</v>
      </c>
      <c r="AB14" s="19">
        <v>4</v>
      </c>
      <c r="AC14" s="4" t="s">
        <v>3</v>
      </c>
      <c r="AD14" s="19"/>
      <c r="AE14" s="4" t="s">
        <v>3</v>
      </c>
      <c r="AF14" s="19"/>
      <c r="AG14" s="4" t="s">
        <v>3</v>
      </c>
      <c r="AH14" s="19"/>
      <c r="AI14" s="4" t="s">
        <v>3</v>
      </c>
      <c r="AJ14" s="19"/>
      <c r="AK14" s="4" t="s">
        <v>3</v>
      </c>
      <c r="AL14" s="19"/>
      <c r="AM14" s="4" t="s">
        <v>3</v>
      </c>
      <c r="AN14" s="19"/>
      <c r="AO14" s="4" t="s">
        <v>3</v>
      </c>
      <c r="AP14" s="19"/>
      <c r="AQ14" s="4" t="s">
        <v>3</v>
      </c>
      <c r="AR14" s="19"/>
      <c r="AS14" s="4" t="s">
        <v>3</v>
      </c>
      <c r="AT14" s="19"/>
      <c r="AU14" s="4" t="s">
        <v>3</v>
      </c>
      <c r="AV14" s="19"/>
      <c r="AW14" s="4" t="s">
        <v>3</v>
      </c>
      <c r="AX14" s="19"/>
      <c r="AY14" s="4" t="s">
        <v>3</v>
      </c>
      <c r="AZ14" s="19"/>
      <c r="BA14" s="4" t="s">
        <v>3</v>
      </c>
      <c r="BB14" s="19"/>
      <c r="BC14" s="4" t="s">
        <v>3</v>
      </c>
      <c r="BD14" s="19"/>
      <c r="BE14" s="4" t="s">
        <v>3</v>
      </c>
      <c r="BF14" s="19"/>
      <c r="BG14" s="4" t="s">
        <v>3</v>
      </c>
      <c r="BH14" s="19"/>
      <c r="BI14" s="4" t="s">
        <v>3</v>
      </c>
      <c r="BK14" s="46" t="s">
        <v>6</v>
      </c>
      <c r="BL14" s="30">
        <f t="shared" si="16"/>
        <v>10</v>
      </c>
      <c r="BM14" s="21">
        <f t="shared" si="40"/>
        <v>2</v>
      </c>
      <c r="BN14" s="22" t="str">
        <f t="shared" si="17"/>
        <v>–</v>
      </c>
      <c r="BO14" s="23">
        <f t="shared" si="18"/>
        <v>5</v>
      </c>
      <c r="BP14" s="24" t="str">
        <f t="shared" si="19"/>
        <v/>
      </c>
      <c r="BQ14" s="6" t="s">
        <v>3</v>
      </c>
      <c r="BR14" s="26" t="str">
        <f t="shared" si="20"/>
        <v/>
      </c>
      <c r="BS14" s="37">
        <f t="shared" si="21"/>
        <v>3.3</v>
      </c>
      <c r="BT14" s="28" t="s">
        <v>3</v>
      </c>
      <c r="BU14" s="32">
        <f t="shared" si="22"/>
        <v>0.94868329805051343</v>
      </c>
      <c r="BV14" s="29" t="s">
        <v>3</v>
      </c>
      <c r="BW14" s="22">
        <f t="shared" si="23"/>
        <v>2</v>
      </c>
      <c r="BX14" s="25" t="s">
        <v>3</v>
      </c>
    </row>
    <row r="15" spans="1:76" ht="12.75" customHeight="1" x14ac:dyDescent="0.2">
      <c r="A15" s="15" t="s">
        <v>13</v>
      </c>
      <c r="B15" s="17"/>
      <c r="C15" s="3"/>
      <c r="D15" s="17"/>
      <c r="E15" s="3"/>
      <c r="F15" s="17"/>
      <c r="G15" s="3"/>
      <c r="H15" s="17"/>
      <c r="I15" s="3"/>
      <c r="J15" s="17"/>
      <c r="K15" s="3"/>
      <c r="L15" s="17"/>
      <c r="M15" s="3"/>
      <c r="N15" s="17"/>
      <c r="O15" s="3"/>
      <c r="P15" s="17"/>
      <c r="Q15" s="3"/>
      <c r="R15" s="17"/>
      <c r="S15" s="3"/>
      <c r="T15" s="17"/>
      <c r="U15" s="3"/>
      <c r="V15" s="17"/>
      <c r="W15" s="3"/>
      <c r="X15" s="17"/>
      <c r="Y15" s="3"/>
      <c r="Z15" s="17"/>
      <c r="AA15" s="3"/>
      <c r="AB15" s="17"/>
      <c r="AC15" s="3"/>
      <c r="AD15" s="17"/>
      <c r="AE15" s="3"/>
      <c r="AF15" s="17"/>
      <c r="AG15" s="3"/>
      <c r="AH15" s="17"/>
      <c r="AI15" s="3"/>
      <c r="AJ15" s="17"/>
      <c r="AK15" s="3"/>
      <c r="AL15" s="17"/>
      <c r="AM15" s="3"/>
      <c r="AN15" s="17"/>
      <c r="AO15" s="3"/>
      <c r="AP15" s="17"/>
      <c r="AQ15" s="3"/>
      <c r="AR15" s="17"/>
      <c r="AS15" s="3"/>
      <c r="AT15" s="17"/>
      <c r="AU15" s="3"/>
      <c r="AV15" s="17"/>
      <c r="AW15" s="3"/>
      <c r="AX15" s="17"/>
      <c r="AY15" s="3"/>
      <c r="AZ15" s="17"/>
      <c r="BA15" s="3"/>
      <c r="BB15" s="17"/>
      <c r="BC15" s="3"/>
      <c r="BD15" s="17"/>
      <c r="BE15" s="3"/>
      <c r="BF15" s="17"/>
      <c r="BG15" s="3"/>
      <c r="BH15" s="17"/>
      <c r="BI15" s="3"/>
      <c r="BK15" s="45" t="s">
        <v>13</v>
      </c>
      <c r="BL15" s="30"/>
      <c r="BM15" s="31"/>
      <c r="BN15" s="32"/>
      <c r="BO15" s="33"/>
      <c r="BP15" s="34"/>
      <c r="BQ15" s="35"/>
      <c r="BR15" s="36"/>
      <c r="BS15" s="37"/>
      <c r="BT15" s="38"/>
      <c r="BU15" s="32"/>
      <c r="BV15" s="39"/>
      <c r="BW15" s="32"/>
      <c r="BX15" s="35"/>
    </row>
    <row r="16" spans="1:76" ht="12.75" customHeight="1" x14ac:dyDescent="0.2">
      <c r="A16" s="10" t="s">
        <v>25</v>
      </c>
      <c r="B16" s="19">
        <v>7.17</v>
      </c>
      <c r="C16" s="4">
        <f>IF(AND((B16&gt;0),(B$4&gt;0)),(B16/B$4*100),"")</f>
        <v>36.030150753768844</v>
      </c>
      <c r="D16" s="19">
        <v>7.66</v>
      </c>
      <c r="E16" s="4">
        <f>IF(AND((D16&gt;0),(D$4&gt;0)),(D16/D$4*100),"")</f>
        <v>42.461197339246119</v>
      </c>
      <c r="F16" s="19"/>
      <c r="G16" s="4" t="str">
        <f>IF(AND((F16&gt;0),(F$4&gt;0)),(F16/F$4*100),"")</f>
        <v/>
      </c>
      <c r="H16" s="19">
        <v>7.43</v>
      </c>
      <c r="I16" s="4">
        <f>IF(AND((H16&gt;0),(H$4&gt;0)),(H16/H$4*100),"")</f>
        <v>38.457556935817806</v>
      </c>
      <c r="J16" s="19">
        <v>8.25</v>
      </c>
      <c r="K16" s="4">
        <f>IF(AND((J16&gt;0),(J$4&gt;0)),(J16/J$4*100),"")</f>
        <v>38.933459178857952</v>
      </c>
      <c r="L16" s="19">
        <v>7.15</v>
      </c>
      <c r="M16" s="4">
        <f>IF(AND((L16&gt;0),(L$4&gt;0)),(L16/L$4*100),"")</f>
        <v>35.083415112855739</v>
      </c>
      <c r="N16" s="19">
        <v>8.1999999999999993</v>
      </c>
      <c r="O16" s="4">
        <f>IF(AND((N16&gt;0),(N$4&gt;0)),(N16/N$4*100),"")</f>
        <v>44.444444444444443</v>
      </c>
      <c r="P16" s="19">
        <v>8.09</v>
      </c>
      <c r="Q16" s="4">
        <f>IF(AND((P16&gt;0),(P$4&gt;0)),(P16/P$4*100),"")</f>
        <v>42.691292875989447</v>
      </c>
      <c r="R16" s="19"/>
      <c r="S16" s="4" t="str">
        <f>IF(AND((R16&gt;0),(R$4&gt;0)),(R16/R$4*100),"")</f>
        <v/>
      </c>
      <c r="T16" s="19">
        <v>7.69</v>
      </c>
      <c r="U16" s="4">
        <f>IF(AND((T16&gt;0),(T$4&gt;0)),(T16/T$4*100),"")</f>
        <v>41.122994652406419</v>
      </c>
      <c r="V16" s="19"/>
      <c r="W16" s="4" t="str">
        <f>IF(AND((V16&gt;0),(V$4&gt;0)),(V16/V$4*100),"")</f>
        <v/>
      </c>
      <c r="X16" s="19">
        <v>8.15</v>
      </c>
      <c r="Y16" s="4">
        <f>IF(AND((X16&gt;0),(X$4&gt;0)),(X16/X$4*100),"")</f>
        <v>37.644341801385686</v>
      </c>
      <c r="Z16" s="19">
        <v>6.95</v>
      </c>
      <c r="AA16" s="4">
        <f>IF(AND((Z16&gt;0),(Z$4&gt;0)),(Z16/Z$4*100),"")</f>
        <v>37.027171017581253</v>
      </c>
      <c r="AB16" s="19">
        <v>8.2100000000000009</v>
      </c>
      <c r="AC16" s="4">
        <f>IF(AND((AB16&gt;0),(AB$4&gt;0)),(AB16/AB$4*100),"")</f>
        <v>39.970788704965926</v>
      </c>
      <c r="AD16" s="19">
        <v>8.1</v>
      </c>
      <c r="AE16" s="4">
        <f t="shared" ref="AE16" si="155">IF(AND((AD16&gt;0),(AD$4&gt;0)),(AD16/AD$4*100),"")</f>
        <v>43.642241379310349</v>
      </c>
      <c r="AF16" s="19"/>
      <c r="AG16" s="4" t="str">
        <f t="shared" ref="AG16" si="156">IF(AND((AF16&gt;0),(AF$4&gt;0)),(AF16/AF$4*100),"")</f>
        <v/>
      </c>
      <c r="AH16" s="19"/>
      <c r="AI16" s="4" t="str">
        <f t="shared" ref="AI16" si="157">IF(AND((AH16&gt;0),(AH$4&gt;0)),(AH16/AH$4*100),"")</f>
        <v/>
      </c>
      <c r="AJ16" s="19"/>
      <c r="AK16" s="4" t="str">
        <f t="shared" ref="AK16" si="158">IF(AND((AJ16&gt;0),(AJ$4&gt;0)),(AJ16/AJ$4*100),"")</f>
        <v/>
      </c>
      <c r="AL16" s="19"/>
      <c r="AM16" s="4" t="str">
        <f t="shared" ref="AM16" si="159">IF(AND((AL16&gt;0),(AL$4&gt;0)),(AL16/AL$4*100),"")</f>
        <v/>
      </c>
      <c r="AN16" s="19"/>
      <c r="AO16" s="4" t="str">
        <f t="shared" ref="AO16" si="160">IF(AND((AN16&gt;0),(AN$4&gt;0)),(AN16/AN$4*100),"")</f>
        <v/>
      </c>
      <c r="AP16" s="19"/>
      <c r="AQ16" s="4" t="str">
        <f t="shared" ref="AQ16" si="161">IF(AND((AP16&gt;0),(AP$4&gt;0)),(AP16/AP$4*100),"")</f>
        <v/>
      </c>
      <c r="AR16" s="19"/>
      <c r="AS16" s="4" t="str">
        <f t="shared" ref="AS16" si="162">IF(AND((AR16&gt;0),(AR$4&gt;0)),(AR16/AR$4*100),"")</f>
        <v/>
      </c>
      <c r="AT16" s="19"/>
      <c r="AU16" s="4" t="str">
        <f t="shared" ref="AU16" si="163">IF(AND((AT16&gt;0),(AT$4&gt;0)),(AT16/AT$4*100),"")</f>
        <v/>
      </c>
      <c r="AV16" s="19"/>
      <c r="AW16" s="4" t="str">
        <f t="shared" ref="AW16" si="164">IF(AND((AV16&gt;0),(AV$4&gt;0)),(AV16/AV$4*100),"")</f>
        <v/>
      </c>
      <c r="AX16" s="19"/>
      <c r="AY16" s="4" t="str">
        <f t="shared" ref="AY16" si="165">IF(AND((AX16&gt;0),(AX$4&gt;0)),(AX16/AX$4*100),"")</f>
        <v/>
      </c>
      <c r="AZ16" s="19"/>
      <c r="BA16" s="4" t="str">
        <f t="shared" ref="BA16" si="166">IF(AND((AZ16&gt;0),(AZ$4&gt;0)),(AZ16/AZ$4*100),"")</f>
        <v/>
      </c>
      <c r="BB16" s="19"/>
      <c r="BC16" s="4" t="str">
        <f t="shared" ref="BC16" si="167">IF(AND((BB16&gt;0),(BB$4&gt;0)),(BB16/BB$4*100),"")</f>
        <v/>
      </c>
      <c r="BD16" s="19"/>
      <c r="BE16" s="4" t="str">
        <f t="shared" ref="BE16" si="168">IF(AND((BD16&gt;0),(BD$4&gt;0)),(BD16/BD$4*100),"")</f>
        <v/>
      </c>
      <c r="BF16" s="19"/>
      <c r="BG16" s="4" t="str">
        <f t="shared" ref="BG16" si="169">IF(AND((BF16&gt;0),(BF$4&gt;0)),(BF16/BF$4*100),"")</f>
        <v/>
      </c>
      <c r="BH16" s="19"/>
      <c r="BI16" s="4" t="str">
        <f t="shared" ref="BI16" si="170">IF(AND((BH16&gt;0),(BH$4&gt;0)),(BH16/BH$4*100),"")</f>
        <v/>
      </c>
      <c r="BK16" s="46" t="s">
        <v>25</v>
      </c>
      <c r="BL16" s="30">
        <f t="shared" si="16"/>
        <v>12</v>
      </c>
      <c r="BM16" s="31">
        <f t="shared" si="40"/>
        <v>6.95</v>
      </c>
      <c r="BN16" s="32" t="str">
        <f t="shared" si="17"/>
        <v>–</v>
      </c>
      <c r="BO16" s="33">
        <f t="shared" si="18"/>
        <v>8.25</v>
      </c>
      <c r="BP16" s="34">
        <f t="shared" si="19"/>
        <v>35.083415112855739</v>
      </c>
      <c r="BQ16" s="35" t="str">
        <f t="shared" si="41"/>
        <v>–</v>
      </c>
      <c r="BR16" s="36">
        <f t="shared" si="20"/>
        <v>44.444444444444443</v>
      </c>
      <c r="BS16" s="37">
        <f t="shared" si="21"/>
        <v>7.7541666666666673</v>
      </c>
      <c r="BT16" s="38">
        <f t="shared" si="42"/>
        <v>39.792421183052504</v>
      </c>
      <c r="BU16" s="32">
        <f t="shared" si="22"/>
        <v>0.47792084421306974</v>
      </c>
      <c r="BV16" s="39">
        <f t="shared" si="43"/>
        <v>3.088106932693345</v>
      </c>
      <c r="BW16" s="32">
        <f t="shared" si="23"/>
        <v>7.17</v>
      </c>
      <c r="BX16" s="35">
        <f t="shared" si="44"/>
        <v>36.030150753768844</v>
      </c>
    </row>
    <row r="17" spans="1:76" ht="12.75" customHeight="1" x14ac:dyDescent="0.2">
      <c r="A17" s="15" t="s">
        <v>14</v>
      </c>
      <c r="B17" s="17"/>
      <c r="C17" s="3"/>
      <c r="D17" s="17"/>
      <c r="E17" s="3"/>
      <c r="F17" s="17"/>
      <c r="G17" s="3"/>
      <c r="H17" s="17"/>
      <c r="I17" s="3"/>
      <c r="J17" s="17"/>
      <c r="K17" s="3"/>
      <c r="L17" s="17"/>
      <c r="M17" s="3"/>
      <c r="N17" s="17"/>
      <c r="O17" s="3"/>
      <c r="P17" s="17"/>
      <c r="Q17" s="3"/>
      <c r="R17" s="17"/>
      <c r="S17" s="3"/>
      <c r="T17" s="17"/>
      <c r="U17" s="3"/>
      <c r="V17" s="17"/>
      <c r="W17" s="3"/>
      <c r="X17" s="17"/>
      <c r="Y17" s="3"/>
      <c r="Z17" s="17"/>
      <c r="AA17" s="3"/>
      <c r="AB17" s="17"/>
      <c r="AC17" s="3"/>
      <c r="AD17" s="17"/>
      <c r="AE17" s="3"/>
      <c r="AF17" s="17"/>
      <c r="AG17" s="3"/>
      <c r="AH17" s="17"/>
      <c r="AI17" s="3"/>
      <c r="AJ17" s="17"/>
      <c r="AK17" s="3"/>
      <c r="AL17" s="17"/>
      <c r="AM17" s="3"/>
      <c r="AN17" s="17"/>
      <c r="AO17" s="3"/>
      <c r="AP17" s="17"/>
      <c r="AQ17" s="3"/>
      <c r="AR17" s="17"/>
      <c r="AS17" s="3"/>
      <c r="AT17" s="17"/>
      <c r="AU17" s="3"/>
      <c r="AV17" s="17"/>
      <c r="AW17" s="3"/>
      <c r="AX17" s="17"/>
      <c r="AY17" s="3"/>
      <c r="AZ17" s="17"/>
      <c r="BA17" s="3"/>
      <c r="BB17" s="17"/>
      <c r="BC17" s="3"/>
      <c r="BD17" s="17"/>
      <c r="BE17" s="3"/>
      <c r="BF17" s="17"/>
      <c r="BG17" s="3"/>
      <c r="BH17" s="17"/>
      <c r="BI17" s="3"/>
      <c r="BK17" s="45" t="s">
        <v>14</v>
      </c>
      <c r="BL17" s="30"/>
      <c r="BM17" s="21"/>
      <c r="BN17" s="22"/>
      <c r="BO17" s="23"/>
      <c r="BP17" s="24"/>
      <c r="BQ17" s="25"/>
      <c r="BR17" s="26"/>
      <c r="BS17" s="27"/>
      <c r="BT17" s="28"/>
      <c r="BU17" s="22"/>
      <c r="BV17" s="29"/>
      <c r="BW17" s="22"/>
      <c r="BX17" s="25"/>
    </row>
    <row r="18" spans="1:76" ht="12.75" customHeight="1" x14ac:dyDescent="0.2">
      <c r="A18" s="10" t="s">
        <v>25</v>
      </c>
      <c r="B18" s="19">
        <v>7.72</v>
      </c>
      <c r="C18" s="4">
        <f>IF(AND((B18&gt;0),(B$4&gt;0)),(B18/B$4*100),"")</f>
        <v>38.793969849246238</v>
      </c>
      <c r="D18" s="19">
        <v>7.99</v>
      </c>
      <c r="E18" s="4">
        <f>IF(AND((D18&gt;0),(D$4&gt;0)),(D18/D$4*100),"")</f>
        <v>44.290465631929052</v>
      </c>
      <c r="F18" s="19">
        <v>7.51</v>
      </c>
      <c r="G18" s="4">
        <f>IF(AND((F18&gt;0),(F$4&gt;0)),(F18/F$4*100),"")</f>
        <v>36.053768602976476</v>
      </c>
      <c r="H18" s="19">
        <v>7.04</v>
      </c>
      <c r="I18" s="4">
        <f>IF(AND((H18&gt;0),(H$4&gt;0)),(H18/H$4*100),"")</f>
        <v>36.43892339544513</v>
      </c>
      <c r="J18" s="19">
        <v>8.76</v>
      </c>
      <c r="K18" s="4">
        <f>IF(AND((J18&gt;0),(J$4&gt;0)),(J18/J$4*100),"")</f>
        <v>41.340254837187352</v>
      </c>
      <c r="L18" s="19"/>
      <c r="M18" s="4" t="str">
        <f>IF(AND((L18&gt;0),(L$4&gt;0)),(L18/L$4*100),"")</f>
        <v/>
      </c>
      <c r="N18" s="19">
        <v>7.82</v>
      </c>
      <c r="O18" s="4">
        <f>IF(AND((N18&gt;0),(N$4&gt;0)),(N18/N$4*100),"")</f>
        <v>42.384823848238483</v>
      </c>
      <c r="P18" s="19"/>
      <c r="Q18" s="4" t="str">
        <f>IF(AND((P18&gt;0),(P$4&gt;0)),(P18/P$4*100),"")</f>
        <v/>
      </c>
      <c r="R18" s="19">
        <v>7.14</v>
      </c>
      <c r="S18" s="4">
        <f>IF(AND((R18&gt;0),(R$4&gt;0)),(R18/R$4*100),"")</f>
        <v>38.345864661654133</v>
      </c>
      <c r="T18" s="19"/>
      <c r="U18" s="4" t="str">
        <f>IF(AND((T18&gt;0),(T$4&gt;0)),(T18/T$4*100),"")</f>
        <v/>
      </c>
      <c r="V18" s="19"/>
      <c r="W18" s="4" t="str">
        <f>IF(AND((V18&gt;0),(V$4&gt;0)),(V18/V$4*100),"")</f>
        <v/>
      </c>
      <c r="X18" s="19"/>
      <c r="Y18" s="4" t="str">
        <f>IF(AND((X18&gt;0),(X$4&gt;0)),(X18/X$4*100),"")</f>
        <v/>
      </c>
      <c r="Z18" s="19">
        <v>7.11</v>
      </c>
      <c r="AA18" s="4">
        <f>IF(AND((Z18&gt;0),(Z$4&gt;0)),(Z18/Z$4*100),"")</f>
        <v>37.879595098561538</v>
      </c>
      <c r="AB18" s="19"/>
      <c r="AC18" s="4" t="str">
        <f>IF(AND((AB18&gt;0),(AB$4&gt;0)),(AB18/AB$4*100),"")</f>
        <v/>
      </c>
      <c r="AD18" s="19">
        <v>7.56</v>
      </c>
      <c r="AE18" s="4">
        <f t="shared" ref="AE18" si="171">IF(AND((AD18&gt;0),(AD$4&gt;0)),(AD18/AD$4*100),"")</f>
        <v>40.732758620689658</v>
      </c>
      <c r="AF18" s="19"/>
      <c r="AG18" s="4" t="str">
        <f t="shared" ref="AG18" si="172">IF(AND((AF18&gt;0),(AF$4&gt;0)),(AF18/AF$4*100),"")</f>
        <v/>
      </c>
      <c r="AH18" s="19"/>
      <c r="AI18" s="4" t="str">
        <f t="shared" ref="AI18" si="173">IF(AND((AH18&gt;0),(AH$4&gt;0)),(AH18/AH$4*100),"")</f>
        <v/>
      </c>
      <c r="AJ18" s="19"/>
      <c r="AK18" s="4" t="str">
        <f t="shared" ref="AK18" si="174">IF(AND((AJ18&gt;0),(AJ$4&gt;0)),(AJ18/AJ$4*100),"")</f>
        <v/>
      </c>
      <c r="AL18" s="19"/>
      <c r="AM18" s="4" t="str">
        <f t="shared" ref="AM18" si="175">IF(AND((AL18&gt;0),(AL$4&gt;0)),(AL18/AL$4*100),"")</f>
        <v/>
      </c>
      <c r="AN18" s="19"/>
      <c r="AO18" s="4" t="str">
        <f t="shared" ref="AO18" si="176">IF(AND((AN18&gt;0),(AN$4&gt;0)),(AN18/AN$4*100),"")</f>
        <v/>
      </c>
      <c r="AP18" s="19"/>
      <c r="AQ18" s="4" t="str">
        <f t="shared" ref="AQ18" si="177">IF(AND((AP18&gt;0),(AP$4&gt;0)),(AP18/AP$4*100),"")</f>
        <v/>
      </c>
      <c r="AR18" s="19"/>
      <c r="AS18" s="4" t="str">
        <f t="shared" ref="AS18" si="178">IF(AND((AR18&gt;0),(AR$4&gt;0)),(AR18/AR$4*100),"")</f>
        <v/>
      </c>
      <c r="AT18" s="19"/>
      <c r="AU18" s="4" t="str">
        <f t="shared" ref="AU18" si="179">IF(AND((AT18&gt;0),(AT$4&gt;0)),(AT18/AT$4*100),"")</f>
        <v/>
      </c>
      <c r="AV18" s="19"/>
      <c r="AW18" s="4" t="str">
        <f t="shared" ref="AW18" si="180">IF(AND((AV18&gt;0),(AV$4&gt;0)),(AV18/AV$4*100),"")</f>
        <v/>
      </c>
      <c r="AX18" s="19"/>
      <c r="AY18" s="4" t="str">
        <f t="shared" ref="AY18" si="181">IF(AND((AX18&gt;0),(AX$4&gt;0)),(AX18/AX$4*100),"")</f>
        <v/>
      </c>
      <c r="AZ18" s="19"/>
      <c r="BA18" s="4" t="str">
        <f t="shared" ref="BA18" si="182">IF(AND((AZ18&gt;0),(AZ$4&gt;0)),(AZ18/AZ$4*100),"")</f>
        <v/>
      </c>
      <c r="BB18" s="19"/>
      <c r="BC18" s="4" t="str">
        <f t="shared" ref="BC18" si="183">IF(AND((BB18&gt;0),(BB$4&gt;0)),(BB18/BB$4*100),"")</f>
        <v/>
      </c>
      <c r="BD18" s="19"/>
      <c r="BE18" s="4" t="str">
        <f t="shared" ref="BE18" si="184">IF(AND((BD18&gt;0),(BD$4&gt;0)),(BD18/BD$4*100),"")</f>
        <v/>
      </c>
      <c r="BF18" s="19"/>
      <c r="BG18" s="4" t="str">
        <f t="shared" ref="BG18" si="185">IF(AND((BF18&gt;0),(BF$4&gt;0)),(BF18/BF$4*100),"")</f>
        <v/>
      </c>
      <c r="BH18" s="19"/>
      <c r="BI18" s="4" t="str">
        <f t="shared" ref="BI18" si="186">IF(AND((BH18&gt;0),(BH$4&gt;0)),(BH18/BH$4*100),"")</f>
        <v/>
      </c>
      <c r="BK18" s="46" t="s">
        <v>25</v>
      </c>
      <c r="BL18" s="30">
        <f t="shared" si="16"/>
        <v>9</v>
      </c>
      <c r="BM18" s="31">
        <f t="shared" si="40"/>
        <v>7.04</v>
      </c>
      <c r="BN18" s="32" t="str">
        <f t="shared" si="17"/>
        <v>–</v>
      </c>
      <c r="BO18" s="33">
        <f t="shared" si="18"/>
        <v>8.76</v>
      </c>
      <c r="BP18" s="34">
        <f t="shared" si="19"/>
        <v>36.053768602976476</v>
      </c>
      <c r="BQ18" s="35" t="str">
        <f t="shared" si="41"/>
        <v>–</v>
      </c>
      <c r="BR18" s="36">
        <f t="shared" si="20"/>
        <v>44.290465631929052</v>
      </c>
      <c r="BS18" s="37">
        <f t="shared" si="21"/>
        <v>7.6277777777777764</v>
      </c>
      <c r="BT18" s="38">
        <f t="shared" si="42"/>
        <v>39.58449161621423</v>
      </c>
      <c r="BU18" s="32">
        <f t="shared" si="22"/>
        <v>0.53950852119725079</v>
      </c>
      <c r="BV18" s="39">
        <f t="shared" si="43"/>
        <v>2.779740806447212</v>
      </c>
      <c r="BW18" s="32">
        <f t="shared" si="23"/>
        <v>7.72</v>
      </c>
      <c r="BX18" s="35">
        <f t="shared" si="44"/>
        <v>38.793969849246238</v>
      </c>
    </row>
    <row r="19" spans="1:76" ht="12.75" customHeight="1" x14ac:dyDescent="0.2">
      <c r="A19" s="15" t="s">
        <v>15</v>
      </c>
      <c r="B19" s="17"/>
      <c r="C19" s="3"/>
      <c r="D19" s="17"/>
      <c r="E19" s="3"/>
      <c r="F19" s="17"/>
      <c r="G19" s="3"/>
      <c r="H19" s="17"/>
      <c r="I19" s="3"/>
      <c r="J19" s="17"/>
      <c r="K19" s="3"/>
      <c r="L19" s="17"/>
      <c r="M19" s="3"/>
      <c r="N19" s="17"/>
      <c r="O19" s="3"/>
      <c r="P19" s="17"/>
      <c r="Q19" s="3"/>
      <c r="R19" s="17"/>
      <c r="S19" s="3"/>
      <c r="T19" s="17"/>
      <c r="U19" s="3"/>
      <c r="V19" s="17"/>
      <c r="W19" s="3"/>
      <c r="X19" s="17"/>
      <c r="Y19" s="3"/>
      <c r="Z19" s="17"/>
      <c r="AA19" s="3"/>
      <c r="AB19" s="17"/>
      <c r="AC19" s="3"/>
      <c r="AD19" s="17"/>
      <c r="AE19" s="3"/>
      <c r="AF19" s="17"/>
      <c r="AG19" s="3"/>
      <c r="AH19" s="17"/>
      <c r="AI19" s="3"/>
      <c r="AJ19" s="17"/>
      <c r="AK19" s="3"/>
      <c r="AL19" s="17"/>
      <c r="AM19" s="3"/>
      <c r="AN19" s="17"/>
      <c r="AO19" s="3"/>
      <c r="AP19" s="17"/>
      <c r="AQ19" s="3"/>
      <c r="AR19" s="17"/>
      <c r="AS19" s="3"/>
      <c r="AT19" s="17"/>
      <c r="AU19" s="3"/>
      <c r="AV19" s="17"/>
      <c r="AW19" s="3"/>
      <c r="AX19" s="17"/>
      <c r="AY19" s="3"/>
      <c r="AZ19" s="17"/>
      <c r="BA19" s="3"/>
      <c r="BB19" s="17"/>
      <c r="BC19" s="3"/>
      <c r="BD19" s="17"/>
      <c r="BE19" s="3"/>
      <c r="BF19" s="17"/>
      <c r="BG19" s="3"/>
      <c r="BH19" s="17"/>
      <c r="BI19" s="3"/>
      <c r="BK19" s="45" t="s">
        <v>15</v>
      </c>
      <c r="BL19" s="30"/>
      <c r="BM19" s="21"/>
      <c r="BN19" s="22"/>
      <c r="BO19" s="23"/>
      <c r="BP19" s="24"/>
      <c r="BQ19" s="25"/>
      <c r="BR19" s="26"/>
      <c r="BS19" s="27"/>
      <c r="BT19" s="28"/>
      <c r="BU19" s="22"/>
      <c r="BV19" s="29"/>
      <c r="BW19" s="22"/>
      <c r="BX19" s="25"/>
    </row>
    <row r="20" spans="1:76" ht="12.75" customHeight="1" x14ac:dyDescent="0.2">
      <c r="A20" s="10" t="s">
        <v>25</v>
      </c>
      <c r="B20" s="19">
        <v>7.58</v>
      </c>
      <c r="C20" s="4">
        <f>IF(AND((B20&gt;0),(B$4&gt;0)),(B20/B$4*100),"")</f>
        <v>38.090452261306531</v>
      </c>
      <c r="D20" s="19">
        <v>8.33</v>
      </c>
      <c r="E20" s="4">
        <f>IF(AND((D20&gt;0),(D$4&gt;0)),(D20/D$4*100),"")</f>
        <v>46.175166297117521</v>
      </c>
      <c r="F20" s="19">
        <v>7.52</v>
      </c>
      <c r="G20" s="4">
        <f>IF(AND((F20&gt;0),(F$4&gt;0)),(F20/F$4*100),"")</f>
        <v>36.101776284205471</v>
      </c>
      <c r="H20" s="19">
        <v>7.23</v>
      </c>
      <c r="I20" s="4">
        <f>IF(AND((H20&gt;0),(H$4&gt;0)),(H20/H$4*100),"")</f>
        <v>37.422360248447205</v>
      </c>
      <c r="J20" s="19"/>
      <c r="K20" s="4" t="str">
        <f>IF(AND((J20&gt;0),(J$4&gt;0)),(J20/J$4*100),"")</f>
        <v/>
      </c>
      <c r="L20" s="19">
        <v>7.58</v>
      </c>
      <c r="M20" s="4">
        <f>IF(AND((L20&gt;0),(L$4&gt;0)),(L20/L$4*100),"")</f>
        <v>37.19332679097154</v>
      </c>
      <c r="N20" s="19">
        <v>7.5</v>
      </c>
      <c r="O20" s="4">
        <f>IF(AND((N20&gt;0),(N$4&gt;0)),(N20/N$4*100),"")</f>
        <v>40.650406504065039</v>
      </c>
      <c r="P20" s="19"/>
      <c r="Q20" s="4" t="str">
        <f>IF(AND((P20&gt;0),(P$4&gt;0)),(P20/P$4*100),"")</f>
        <v/>
      </c>
      <c r="R20" s="19">
        <v>6.73</v>
      </c>
      <c r="S20" s="4">
        <f>IF(AND((R20&gt;0),(R$4&gt;0)),(R20/R$4*100),"")</f>
        <v>36.143931256713216</v>
      </c>
      <c r="T20" s="19">
        <v>7.38</v>
      </c>
      <c r="U20" s="4">
        <f>IF(AND((T20&gt;0),(T$4&gt;0)),(T20/T$4*100),"")</f>
        <v>39.465240641711233</v>
      </c>
      <c r="V20" s="19">
        <v>7.27</v>
      </c>
      <c r="W20" s="4">
        <f>IF(AND((V20&gt;0),(V$4&gt;0)),(V20/V$4*100),"")</f>
        <v>37.416366443643852</v>
      </c>
      <c r="X20" s="19">
        <v>7.92</v>
      </c>
      <c r="Y20" s="4">
        <f>IF(AND((X20&gt;0),(X$4&gt;0)),(X20/X$4*100),"")</f>
        <v>36.581986143187066</v>
      </c>
      <c r="Z20" s="19">
        <v>7.76</v>
      </c>
      <c r="AA20" s="4">
        <f>IF(AND((Z20&gt;0),(Z$4&gt;0)),(Z20/Z$4*100),"")</f>
        <v>41.342567927543953</v>
      </c>
      <c r="AB20" s="19">
        <v>8.34</v>
      </c>
      <c r="AC20" s="4">
        <f>IF(AND((AB20&gt;0),(AB$4&gt;0)),(AB20/AB$4*100),"")</f>
        <v>40.603700097370989</v>
      </c>
      <c r="AD20" s="19">
        <v>8.07</v>
      </c>
      <c r="AE20" s="4">
        <f t="shared" ref="AE20" si="187">IF(AND((AD20&gt;0),(AD$4&gt;0)),(AD20/AD$4*100),"")</f>
        <v>43.480603448275865</v>
      </c>
      <c r="AF20" s="19"/>
      <c r="AG20" s="4" t="str">
        <f t="shared" ref="AG20" si="188">IF(AND((AF20&gt;0),(AF$4&gt;0)),(AF20/AF$4*100),"")</f>
        <v/>
      </c>
      <c r="AH20" s="19"/>
      <c r="AI20" s="4" t="str">
        <f t="shared" ref="AI20" si="189">IF(AND((AH20&gt;0),(AH$4&gt;0)),(AH20/AH$4*100),"")</f>
        <v/>
      </c>
      <c r="AJ20" s="19"/>
      <c r="AK20" s="4" t="str">
        <f t="shared" ref="AK20" si="190">IF(AND((AJ20&gt;0),(AJ$4&gt;0)),(AJ20/AJ$4*100),"")</f>
        <v/>
      </c>
      <c r="AL20" s="19"/>
      <c r="AM20" s="4" t="str">
        <f t="shared" ref="AM20" si="191">IF(AND((AL20&gt;0),(AL$4&gt;0)),(AL20/AL$4*100),"")</f>
        <v/>
      </c>
      <c r="AN20" s="19"/>
      <c r="AO20" s="4" t="str">
        <f t="shared" ref="AO20" si="192">IF(AND((AN20&gt;0),(AN$4&gt;0)),(AN20/AN$4*100),"")</f>
        <v/>
      </c>
      <c r="AP20" s="19"/>
      <c r="AQ20" s="4" t="str">
        <f t="shared" ref="AQ20" si="193">IF(AND((AP20&gt;0),(AP$4&gt;0)),(AP20/AP$4*100),"")</f>
        <v/>
      </c>
      <c r="AR20" s="19"/>
      <c r="AS20" s="4" t="str">
        <f t="shared" ref="AS20" si="194">IF(AND((AR20&gt;0),(AR$4&gt;0)),(AR20/AR$4*100),"")</f>
        <v/>
      </c>
      <c r="AT20" s="19"/>
      <c r="AU20" s="4" t="str">
        <f t="shared" ref="AU20" si="195">IF(AND((AT20&gt;0),(AT$4&gt;0)),(AT20/AT$4*100),"")</f>
        <v/>
      </c>
      <c r="AV20" s="19"/>
      <c r="AW20" s="4" t="str">
        <f t="shared" ref="AW20" si="196">IF(AND((AV20&gt;0),(AV$4&gt;0)),(AV20/AV$4*100),"")</f>
        <v/>
      </c>
      <c r="AX20" s="19"/>
      <c r="AY20" s="4" t="str">
        <f t="shared" ref="AY20" si="197">IF(AND((AX20&gt;0),(AX$4&gt;0)),(AX20/AX$4*100),"")</f>
        <v/>
      </c>
      <c r="AZ20" s="19"/>
      <c r="BA20" s="4" t="str">
        <f t="shared" ref="BA20" si="198">IF(AND((AZ20&gt;0),(AZ$4&gt;0)),(AZ20/AZ$4*100),"")</f>
        <v/>
      </c>
      <c r="BB20" s="19"/>
      <c r="BC20" s="4" t="str">
        <f t="shared" ref="BC20" si="199">IF(AND((BB20&gt;0),(BB$4&gt;0)),(BB20/BB$4*100),"")</f>
        <v/>
      </c>
      <c r="BD20" s="19"/>
      <c r="BE20" s="4" t="str">
        <f t="shared" ref="BE20" si="200">IF(AND((BD20&gt;0),(BD$4&gt;0)),(BD20/BD$4*100),"")</f>
        <v/>
      </c>
      <c r="BF20" s="19"/>
      <c r="BG20" s="4" t="str">
        <f t="shared" ref="BG20" si="201">IF(AND((BF20&gt;0),(BF$4&gt;0)),(BF20/BF$4*100),"")</f>
        <v/>
      </c>
      <c r="BH20" s="19"/>
      <c r="BI20" s="4" t="str">
        <f t="shared" ref="BI20" si="202">IF(AND((BH20&gt;0),(BH$4&gt;0)),(BH20/BH$4*100),"")</f>
        <v/>
      </c>
      <c r="BK20" s="46" t="s">
        <v>25</v>
      </c>
      <c r="BL20" s="30">
        <f t="shared" si="16"/>
        <v>13</v>
      </c>
      <c r="BM20" s="31">
        <f t="shared" si="40"/>
        <v>6.73</v>
      </c>
      <c r="BN20" s="32" t="str">
        <f t="shared" si="17"/>
        <v>–</v>
      </c>
      <c r="BO20" s="33">
        <f t="shared" si="18"/>
        <v>8.34</v>
      </c>
      <c r="BP20" s="34">
        <f t="shared" si="19"/>
        <v>36.101776284205471</v>
      </c>
      <c r="BQ20" s="35" t="str">
        <f t="shared" si="41"/>
        <v>–</v>
      </c>
      <c r="BR20" s="36">
        <f t="shared" si="20"/>
        <v>46.175166297117521</v>
      </c>
      <c r="BS20" s="37">
        <f t="shared" si="21"/>
        <v>7.6315384615384625</v>
      </c>
      <c r="BT20" s="38">
        <f t="shared" si="42"/>
        <v>39.2821449495815</v>
      </c>
      <c r="BU20" s="32">
        <f t="shared" si="22"/>
        <v>0.45504296782183384</v>
      </c>
      <c r="BV20" s="39">
        <f t="shared" si="43"/>
        <v>3.0688695064842269</v>
      </c>
      <c r="BW20" s="32">
        <f t="shared" si="23"/>
        <v>7.58</v>
      </c>
      <c r="BX20" s="35">
        <f t="shared" si="44"/>
        <v>38.090452261306531</v>
      </c>
    </row>
    <row r="21" spans="1:76" ht="12.75" customHeight="1" x14ac:dyDescent="0.2">
      <c r="A21" s="15" t="s">
        <v>16</v>
      </c>
      <c r="B21" s="17"/>
      <c r="C21" s="3"/>
      <c r="D21" s="17"/>
      <c r="E21" s="3"/>
      <c r="F21" s="17"/>
      <c r="G21" s="3"/>
      <c r="H21" s="17"/>
      <c r="I21" s="3"/>
      <c r="J21" s="17"/>
      <c r="K21" s="3"/>
      <c r="L21" s="17"/>
      <c r="M21" s="3"/>
      <c r="N21" s="17"/>
      <c r="O21" s="3"/>
      <c r="P21" s="17"/>
      <c r="Q21" s="3"/>
      <c r="R21" s="17"/>
      <c r="S21" s="3"/>
      <c r="T21" s="17"/>
      <c r="U21" s="3"/>
      <c r="V21" s="17"/>
      <c r="W21" s="3"/>
      <c r="X21" s="17"/>
      <c r="Y21" s="3"/>
      <c r="Z21" s="17"/>
      <c r="AA21" s="3"/>
      <c r="AB21" s="17"/>
      <c r="AC21" s="3"/>
      <c r="AD21" s="17"/>
      <c r="AE21" s="3"/>
      <c r="AF21" s="17"/>
      <c r="AG21" s="3"/>
      <c r="AH21" s="17"/>
      <c r="AI21" s="3"/>
      <c r="AJ21" s="17"/>
      <c r="AK21" s="3"/>
      <c r="AL21" s="17"/>
      <c r="AM21" s="3"/>
      <c r="AN21" s="17"/>
      <c r="AO21" s="3"/>
      <c r="AP21" s="17"/>
      <c r="AQ21" s="3"/>
      <c r="AR21" s="3"/>
      <c r="AS21" s="3"/>
      <c r="AT21" s="3"/>
      <c r="AU21" s="3"/>
      <c r="AV21" s="17"/>
      <c r="AW21" s="3"/>
      <c r="AX21" s="17"/>
      <c r="AY21" s="3"/>
      <c r="AZ21" s="17"/>
      <c r="BA21" s="3"/>
      <c r="BB21" s="17"/>
      <c r="BC21" s="3"/>
      <c r="BD21" s="17"/>
      <c r="BE21" s="3"/>
      <c r="BF21" s="17"/>
      <c r="BG21" s="3"/>
      <c r="BH21" s="17"/>
      <c r="BI21" s="3"/>
      <c r="BK21" s="45" t="s">
        <v>16</v>
      </c>
      <c r="BL21" s="30"/>
      <c r="BM21" s="21"/>
      <c r="BN21" s="22"/>
      <c r="BO21" s="23"/>
      <c r="BP21" s="24"/>
      <c r="BQ21" s="25"/>
      <c r="BR21" s="26"/>
      <c r="BS21" s="27"/>
      <c r="BT21" s="28"/>
      <c r="BU21" s="22"/>
      <c r="BV21" s="29"/>
      <c r="BW21" s="32"/>
      <c r="BX21" s="25"/>
    </row>
    <row r="22" spans="1:76" ht="12.75" customHeight="1" x14ac:dyDescent="0.2">
      <c r="A22" s="10" t="s">
        <v>25</v>
      </c>
      <c r="B22" s="19"/>
      <c r="C22" s="4" t="str">
        <f>IF(AND((B22&gt;0),(B$4&gt;0)),(B22/B$4*100),"")</f>
        <v/>
      </c>
      <c r="D22" s="19">
        <v>8.66</v>
      </c>
      <c r="E22" s="4">
        <f>IF(AND((D22&gt;0),(D$4&gt;0)),(D22/D$4*100),"")</f>
        <v>48.004434589800447</v>
      </c>
      <c r="F22" s="19">
        <v>8.91</v>
      </c>
      <c r="G22" s="4">
        <f>IF(AND((F22&gt;0),(F$4&gt;0)),(F22/F$4*100),"")</f>
        <v>42.774843975036006</v>
      </c>
      <c r="H22" s="19">
        <v>7.86</v>
      </c>
      <c r="I22" s="4">
        <f>IF(AND((H22&gt;0),(H$4&gt;0)),(H22/H$4*100),"")</f>
        <v>40.683229813664596</v>
      </c>
      <c r="J22" s="19">
        <v>8.93</v>
      </c>
      <c r="K22" s="4">
        <f>IF(AND((J22&gt;0),(J$4&gt;0)),(J22/J$4*100),"")</f>
        <v>42.142520056630481</v>
      </c>
      <c r="L22" s="19">
        <v>7.84</v>
      </c>
      <c r="M22" s="4">
        <f>IF(AND((L22&gt;0),(L$4&gt;0)),(L22/L$4*100),"")</f>
        <v>38.469087340529931</v>
      </c>
      <c r="N22" s="19">
        <v>8.41</v>
      </c>
      <c r="O22" s="4">
        <f>IF(AND((N22&gt;0),(N$4&gt;0)),(N22/N$4*100),"")</f>
        <v>45.582655826558266</v>
      </c>
      <c r="P22" s="19">
        <v>8.44</v>
      </c>
      <c r="Q22" s="4">
        <f>IF(AND((P22&gt;0),(P$4&gt;0)),(P22/P$4*100),"")</f>
        <v>44.538258575197887</v>
      </c>
      <c r="R22" s="19"/>
      <c r="S22" s="4" t="str">
        <f>IF(AND((R22&gt;0),(R$4&gt;0)),(R22/R$4*100),"")</f>
        <v/>
      </c>
      <c r="T22" s="19">
        <v>8.76</v>
      </c>
      <c r="U22" s="4">
        <f>IF(AND((T22&gt;0),(T$4&gt;0)),(T22/T$4*100),"")</f>
        <v>46.844919786096256</v>
      </c>
      <c r="V22" s="19">
        <v>7.4</v>
      </c>
      <c r="W22" s="4">
        <f>IF(AND((V22&gt;0),(V$4&gt;0)),(V22/V$4*100),"")</f>
        <v>38.085434894493055</v>
      </c>
      <c r="X22" s="19"/>
      <c r="Y22" s="4" t="str">
        <f>IF(AND((X22&gt;0),(X$4&gt;0)),(X22/X$4*100),"")</f>
        <v/>
      </c>
      <c r="Z22" s="19"/>
      <c r="AA22" s="4" t="str">
        <f>IF(AND((Z22&gt;0),(Z$4&gt;0)),(Z22/Z$4*100),"")</f>
        <v/>
      </c>
      <c r="AB22" s="19"/>
      <c r="AC22" s="4" t="str">
        <f>IF(AND((AB22&gt;0),(AB$4&gt;0)),(AB22/AB$4*100),"")</f>
        <v/>
      </c>
      <c r="AD22" s="19"/>
      <c r="AE22" s="4" t="str">
        <f t="shared" ref="AE22" si="203">IF(AND((AD22&gt;0),(AD$4&gt;0)),(AD22/AD$4*100),"")</f>
        <v/>
      </c>
      <c r="AF22" s="19"/>
      <c r="AG22" s="4" t="str">
        <f t="shared" ref="AG22" si="204">IF(AND((AF22&gt;0),(AF$4&gt;0)),(AF22/AF$4*100),"")</f>
        <v/>
      </c>
      <c r="AH22" s="19"/>
      <c r="AI22" s="4" t="str">
        <f t="shared" ref="AI22" si="205">IF(AND((AH22&gt;0),(AH$4&gt;0)),(AH22/AH$4*100),"")</f>
        <v/>
      </c>
      <c r="AJ22" s="19"/>
      <c r="AK22" s="4" t="str">
        <f t="shared" ref="AK22" si="206">IF(AND((AJ22&gt;0),(AJ$4&gt;0)),(AJ22/AJ$4*100),"")</f>
        <v/>
      </c>
      <c r="AL22" s="19"/>
      <c r="AM22" s="4" t="str">
        <f t="shared" ref="AM22" si="207">IF(AND((AL22&gt;0),(AL$4&gt;0)),(AL22/AL$4*100),"")</f>
        <v/>
      </c>
      <c r="AN22" s="19"/>
      <c r="AO22" s="4" t="str">
        <f t="shared" ref="AO22" si="208">IF(AND((AN22&gt;0),(AN$4&gt;0)),(AN22/AN$4*100),"")</f>
        <v/>
      </c>
      <c r="AP22" s="19"/>
      <c r="AQ22" s="4" t="str">
        <f t="shared" ref="AQ22" si="209">IF(AND((AP22&gt;0),(AP$4&gt;0)),(AP22/AP$4*100),"")</f>
        <v/>
      </c>
      <c r="AR22" s="19"/>
      <c r="AS22" s="4" t="str">
        <f t="shared" ref="AS22" si="210">IF(AND((AR22&gt;0),(AR$4&gt;0)),(AR22/AR$4*100),"")</f>
        <v/>
      </c>
      <c r="AT22" s="19"/>
      <c r="AU22" s="4" t="str">
        <f t="shared" ref="AU22" si="211">IF(AND((AT22&gt;0),(AT$4&gt;0)),(AT22/AT$4*100),"")</f>
        <v/>
      </c>
      <c r="AV22" s="19"/>
      <c r="AW22" s="4" t="str">
        <f t="shared" ref="AW22" si="212">IF(AND((AV22&gt;0),(AV$4&gt;0)),(AV22/AV$4*100),"")</f>
        <v/>
      </c>
      <c r="AX22" s="19"/>
      <c r="AY22" s="4" t="str">
        <f t="shared" ref="AY22" si="213">IF(AND((AX22&gt;0),(AX$4&gt;0)),(AX22/AX$4*100),"")</f>
        <v/>
      </c>
      <c r="AZ22" s="19"/>
      <c r="BA22" s="4" t="str">
        <f t="shared" ref="BA22" si="214">IF(AND((AZ22&gt;0),(AZ$4&gt;0)),(AZ22/AZ$4*100),"")</f>
        <v/>
      </c>
      <c r="BB22" s="19"/>
      <c r="BC22" s="4" t="str">
        <f t="shared" ref="BC22" si="215">IF(AND((BB22&gt;0),(BB$4&gt;0)),(BB22/BB$4*100),"")</f>
        <v/>
      </c>
      <c r="BD22" s="19"/>
      <c r="BE22" s="4" t="str">
        <f t="shared" ref="BE22" si="216">IF(AND((BD22&gt;0),(BD$4&gt;0)),(BD22/BD$4*100),"")</f>
        <v/>
      </c>
      <c r="BF22" s="19"/>
      <c r="BG22" s="4" t="str">
        <f t="shared" ref="BG22" si="217">IF(AND((BF22&gt;0),(BF$4&gt;0)),(BF22/BF$4*100),"")</f>
        <v/>
      </c>
      <c r="BH22" s="19"/>
      <c r="BI22" s="4" t="str">
        <f t="shared" ref="BI22" si="218">IF(AND((BH22&gt;0),(BH$4&gt;0)),(BH22/BH$4*100),"")</f>
        <v/>
      </c>
      <c r="BK22" s="46" t="s">
        <v>25</v>
      </c>
      <c r="BL22" s="30">
        <f t="shared" si="16"/>
        <v>9</v>
      </c>
      <c r="BM22" s="31">
        <f t="shared" si="40"/>
        <v>7.4</v>
      </c>
      <c r="BN22" s="32" t="str">
        <f t="shared" si="17"/>
        <v>–</v>
      </c>
      <c r="BO22" s="33">
        <f t="shared" si="18"/>
        <v>8.93</v>
      </c>
      <c r="BP22" s="34">
        <f t="shared" si="19"/>
        <v>38.085434894493055</v>
      </c>
      <c r="BQ22" s="35" t="str">
        <f t="shared" si="41"/>
        <v>–</v>
      </c>
      <c r="BR22" s="36">
        <f t="shared" si="20"/>
        <v>48.004434589800447</v>
      </c>
      <c r="BS22" s="37">
        <f t="shared" si="21"/>
        <v>8.3566666666666674</v>
      </c>
      <c r="BT22" s="38">
        <f t="shared" si="42"/>
        <v>43.01393165088966</v>
      </c>
      <c r="BU22" s="32">
        <f t="shared" si="22"/>
        <v>0.53946732987271795</v>
      </c>
      <c r="BV22" s="39">
        <f t="shared" si="43"/>
        <v>3.5301892364083334</v>
      </c>
      <c r="BW22" s="32"/>
      <c r="BX22" s="35" t="str">
        <f t="shared" si="44"/>
        <v>?</v>
      </c>
    </row>
    <row r="23" spans="1:76" ht="12.75" customHeight="1" x14ac:dyDescent="0.2">
      <c r="A23" s="10" t="s">
        <v>61</v>
      </c>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K23" s="46" t="s">
        <v>56</v>
      </c>
      <c r="BL23" s="30"/>
      <c r="BM23" s="31" t="str">
        <f t="shared" si="40"/>
        <v/>
      </c>
      <c r="BN23" s="32"/>
      <c r="BO23" s="33" t="str">
        <f t="shared" si="18"/>
        <v/>
      </c>
      <c r="BP23" s="34"/>
      <c r="BQ23" s="35"/>
      <c r="BR23" s="109"/>
      <c r="BS23" s="37"/>
      <c r="BT23" s="38"/>
      <c r="BU23" s="32"/>
      <c r="BV23" s="39"/>
      <c r="BW23" s="32"/>
      <c r="BX23" s="35"/>
    </row>
    <row r="24" spans="1:76" ht="12.75" customHeight="1" x14ac:dyDescent="0.2">
      <c r="A24" s="68" t="s">
        <v>57</v>
      </c>
      <c r="B24" s="113">
        <v>24.09297052154195</v>
      </c>
      <c r="C24" s="1" t="s">
        <v>3</v>
      </c>
      <c r="D24" s="11">
        <v>26.927437641723355</v>
      </c>
      <c r="E24" s="1" t="s">
        <v>3</v>
      </c>
      <c r="F24" s="11">
        <v>21.258503401360542</v>
      </c>
      <c r="G24" s="1" t="s">
        <v>3</v>
      </c>
      <c r="H24" s="11">
        <v>28.344671201814059</v>
      </c>
      <c r="I24" s="1" t="s">
        <v>3</v>
      </c>
      <c r="J24" s="11">
        <v>25.510204081632651</v>
      </c>
      <c r="K24" s="1" t="s">
        <v>3</v>
      </c>
      <c r="L24" s="11">
        <v>22.675736961451246</v>
      </c>
      <c r="M24" s="1" t="s">
        <v>3</v>
      </c>
      <c r="N24" s="11">
        <v>28.344671201814059</v>
      </c>
      <c r="O24" s="1" t="s">
        <v>3</v>
      </c>
      <c r="P24" s="11">
        <v>31.179138321995463</v>
      </c>
      <c r="Q24" s="1" t="s">
        <v>3</v>
      </c>
      <c r="R24" s="11">
        <v>28.344671201814059</v>
      </c>
      <c r="S24" s="1" t="s">
        <v>3</v>
      </c>
      <c r="T24" s="11">
        <v>26.927437641723401</v>
      </c>
      <c r="U24" s="1" t="s">
        <v>3</v>
      </c>
      <c r="V24" s="11">
        <v>29.761904761904759</v>
      </c>
      <c r="W24" s="1" t="s">
        <v>3</v>
      </c>
      <c r="X24" s="11">
        <v>29.761904761904759</v>
      </c>
      <c r="Y24" s="1" t="s">
        <v>3</v>
      </c>
      <c r="Z24" s="11">
        <v>21.258503401360542</v>
      </c>
      <c r="AA24" s="1" t="s">
        <v>3</v>
      </c>
      <c r="AB24" s="11">
        <v>18.424036281179138</v>
      </c>
      <c r="AC24" s="1" t="s">
        <v>3</v>
      </c>
      <c r="AD24" s="11">
        <v>29.761904761904759</v>
      </c>
      <c r="AE24" s="1" t="s">
        <v>3</v>
      </c>
      <c r="AF24" s="19"/>
      <c r="AG24" s="4"/>
      <c r="AH24" s="19"/>
      <c r="AI24" s="4"/>
      <c r="AJ24" s="111"/>
      <c r="AK24" s="4"/>
      <c r="AL24" s="19"/>
      <c r="AM24" s="4"/>
      <c r="AN24" s="19"/>
      <c r="AO24" s="4"/>
      <c r="AP24" s="19"/>
      <c r="AQ24" s="4"/>
      <c r="AR24" s="19"/>
      <c r="AS24" s="4"/>
      <c r="AT24" s="19"/>
      <c r="AU24" s="4"/>
      <c r="AV24" s="19"/>
      <c r="AW24" s="4"/>
      <c r="AX24" s="19"/>
      <c r="AY24" s="4"/>
      <c r="AZ24" s="19"/>
      <c r="BA24" s="4"/>
      <c r="BB24" s="19"/>
      <c r="BC24" s="4"/>
      <c r="BD24" s="19"/>
      <c r="BE24" s="4"/>
      <c r="BF24" s="19"/>
      <c r="BG24" s="4"/>
      <c r="BH24" s="19"/>
      <c r="BI24" s="4"/>
      <c r="BK24" s="110" t="s">
        <v>57</v>
      </c>
      <c r="BL24" s="30">
        <f t="shared" si="16"/>
        <v>15</v>
      </c>
      <c r="BM24" s="21">
        <f t="shared" si="40"/>
        <v>18.424036281179138</v>
      </c>
      <c r="BN24" s="32" t="str">
        <f t="shared" si="17"/>
        <v>–</v>
      </c>
      <c r="BO24" s="23">
        <f t="shared" si="18"/>
        <v>31.179138321995463</v>
      </c>
      <c r="BP24" s="34"/>
      <c r="BQ24" s="35" t="s">
        <v>3</v>
      </c>
      <c r="BR24" s="109"/>
      <c r="BS24" s="27">
        <f t="shared" si="21"/>
        <v>26.171579743008316</v>
      </c>
      <c r="BT24" s="38" t="s">
        <v>3</v>
      </c>
      <c r="BU24" s="32"/>
      <c r="BV24" s="39"/>
      <c r="BW24" s="32"/>
      <c r="BX24" s="35"/>
    </row>
    <row r="25" spans="1:76" ht="12.75" customHeight="1" x14ac:dyDescent="0.2">
      <c r="A25" s="68" t="s">
        <v>58</v>
      </c>
      <c r="B25" s="113">
        <v>26.927437641723355</v>
      </c>
      <c r="C25" s="1" t="s">
        <v>3</v>
      </c>
      <c r="D25" s="11">
        <v>17.006802721088434</v>
      </c>
      <c r="E25" s="1" t="s">
        <v>3</v>
      </c>
      <c r="F25" s="11">
        <v>15.589569160997732</v>
      </c>
      <c r="G25" s="1" t="s">
        <v>3</v>
      </c>
      <c r="H25" s="11">
        <v>26.927437641723355</v>
      </c>
      <c r="I25" s="1" t="s">
        <v>3</v>
      </c>
      <c r="J25" s="11">
        <v>19.841269841269842</v>
      </c>
      <c r="K25" s="1" t="s">
        <v>3</v>
      </c>
      <c r="L25" s="11">
        <v>26.927437641723355</v>
      </c>
      <c r="M25" s="1" t="s">
        <v>3</v>
      </c>
      <c r="N25" s="11">
        <v>25.510204081632651</v>
      </c>
      <c r="O25" s="1" t="s">
        <v>3</v>
      </c>
      <c r="P25" s="11">
        <v>22.675736961451246</v>
      </c>
      <c r="Q25" s="1" t="s">
        <v>3</v>
      </c>
      <c r="R25" s="11">
        <v>17.006802721088434</v>
      </c>
      <c r="S25" s="1" t="s">
        <v>3</v>
      </c>
      <c r="T25" s="11">
        <v>22.675736961451246</v>
      </c>
      <c r="U25" s="1" t="s">
        <v>3</v>
      </c>
      <c r="V25" s="11">
        <v>24.09297052154195</v>
      </c>
      <c r="W25" s="1" t="s">
        <v>3</v>
      </c>
      <c r="X25" s="11">
        <v>19.841269841269842</v>
      </c>
      <c r="Y25" s="1" t="s">
        <v>3</v>
      </c>
      <c r="Z25" s="11">
        <v>24.09297052154195</v>
      </c>
      <c r="AA25" s="1" t="s">
        <v>3</v>
      </c>
      <c r="AB25" s="11">
        <v>26.927437641723355</v>
      </c>
      <c r="AC25" s="1" t="s">
        <v>3</v>
      </c>
      <c r="AD25" s="11">
        <v>18.424036281179138</v>
      </c>
      <c r="AE25" s="1" t="s">
        <v>3</v>
      </c>
      <c r="AF25" s="19"/>
      <c r="AG25" s="4"/>
      <c r="AH25" s="19"/>
      <c r="AI25" s="4"/>
      <c r="AJ25" s="111"/>
      <c r="AK25" s="4"/>
      <c r="AL25" s="19"/>
      <c r="AM25" s="4"/>
      <c r="AN25" s="19"/>
      <c r="AO25" s="4"/>
      <c r="AP25" s="19"/>
      <c r="AQ25" s="4"/>
      <c r="AR25" s="19"/>
      <c r="AS25" s="4"/>
      <c r="AT25" s="19"/>
      <c r="AU25" s="4"/>
      <c r="AV25" s="19"/>
      <c r="AW25" s="4"/>
      <c r="AX25" s="19"/>
      <c r="AY25" s="4"/>
      <c r="AZ25" s="19"/>
      <c r="BA25" s="4"/>
      <c r="BB25" s="19"/>
      <c r="BC25" s="4"/>
      <c r="BD25" s="19"/>
      <c r="BE25" s="4"/>
      <c r="BF25" s="19"/>
      <c r="BG25" s="4"/>
      <c r="BH25" s="19"/>
      <c r="BI25" s="4"/>
      <c r="BK25" s="6" t="s">
        <v>58</v>
      </c>
      <c r="BL25" s="30">
        <f t="shared" si="16"/>
        <v>15</v>
      </c>
      <c r="BM25" s="21">
        <f t="shared" si="40"/>
        <v>15.589569160997732</v>
      </c>
      <c r="BN25" s="32" t="str">
        <f t="shared" si="17"/>
        <v>–</v>
      </c>
      <c r="BO25" s="23">
        <f t="shared" si="18"/>
        <v>26.927437641723355</v>
      </c>
      <c r="BP25" s="34"/>
      <c r="BQ25" s="35" t="s">
        <v>3</v>
      </c>
      <c r="BR25" s="109"/>
      <c r="BS25" s="27">
        <f t="shared" si="21"/>
        <v>22.297808012093721</v>
      </c>
      <c r="BT25" s="38" t="s">
        <v>3</v>
      </c>
      <c r="BU25" s="32"/>
      <c r="BV25" s="39"/>
      <c r="BW25" s="32"/>
      <c r="BX25" s="35"/>
    </row>
    <row r="26" spans="1:76" ht="12.75" customHeight="1" x14ac:dyDescent="0.2">
      <c r="A26" s="68" t="s">
        <v>59</v>
      </c>
      <c r="B26" s="113">
        <v>26.927437641723355</v>
      </c>
      <c r="C26" s="1" t="s">
        <v>3</v>
      </c>
      <c r="D26" s="11">
        <v>28.344671201814059</v>
      </c>
      <c r="E26" s="1" t="s">
        <v>3</v>
      </c>
      <c r="F26" s="11">
        <v>14.172335600907029</v>
      </c>
      <c r="G26" s="1" t="s">
        <v>3</v>
      </c>
      <c r="H26" s="11">
        <v>14.172335600907029</v>
      </c>
      <c r="I26" s="1" t="s">
        <v>3</v>
      </c>
      <c r="J26" s="11">
        <v>24.09297052154195</v>
      </c>
      <c r="K26" s="1" t="s">
        <v>3</v>
      </c>
      <c r="L26" s="11">
        <v>19.841269841269842</v>
      </c>
      <c r="M26" s="1" t="s">
        <v>3</v>
      </c>
      <c r="N26" s="11">
        <v>15.589569160997732</v>
      </c>
      <c r="O26" s="1" t="s">
        <v>3</v>
      </c>
      <c r="P26" s="11">
        <v>19.841269841269842</v>
      </c>
      <c r="Q26" s="1" t="s">
        <v>3</v>
      </c>
      <c r="R26" s="11">
        <v>19.841269841269842</v>
      </c>
      <c r="S26" s="1" t="s">
        <v>3</v>
      </c>
      <c r="T26" s="11">
        <v>19.841269841269842</v>
      </c>
      <c r="U26" s="1" t="s">
        <v>3</v>
      </c>
      <c r="V26" s="11">
        <v>25.510204081632651</v>
      </c>
      <c r="W26" s="1" t="s">
        <v>3</v>
      </c>
      <c r="X26" s="11">
        <v>25.510204081632651</v>
      </c>
      <c r="Y26" s="1" t="s">
        <v>3</v>
      </c>
      <c r="Z26" s="11">
        <v>24.09297052154195</v>
      </c>
      <c r="AA26" s="1" t="s">
        <v>3</v>
      </c>
      <c r="AB26" s="11">
        <v>19.841269841269842</v>
      </c>
      <c r="AC26" s="1" t="s">
        <v>3</v>
      </c>
      <c r="AD26" s="11">
        <v>26.927437641723355</v>
      </c>
      <c r="AE26" s="1" t="s">
        <v>3</v>
      </c>
      <c r="AF26" s="19"/>
      <c r="AG26" s="4"/>
      <c r="AH26" s="19"/>
      <c r="AI26" s="4"/>
      <c r="AJ26" s="111"/>
      <c r="AK26" s="4"/>
      <c r="AL26" s="19"/>
      <c r="AM26" s="4"/>
      <c r="AN26" s="19"/>
      <c r="AO26" s="4"/>
      <c r="AP26" s="19"/>
      <c r="AQ26" s="4"/>
      <c r="AR26" s="19"/>
      <c r="AS26" s="4"/>
      <c r="AT26" s="19"/>
      <c r="AU26" s="4"/>
      <c r="AV26" s="19"/>
      <c r="AW26" s="4"/>
      <c r="AX26" s="19"/>
      <c r="AY26" s="4"/>
      <c r="AZ26" s="19"/>
      <c r="BA26" s="4"/>
      <c r="BB26" s="19"/>
      <c r="BC26" s="4"/>
      <c r="BD26" s="19"/>
      <c r="BE26" s="4"/>
      <c r="BF26" s="19"/>
      <c r="BG26" s="4"/>
      <c r="BH26" s="19"/>
      <c r="BI26" s="4"/>
      <c r="BK26" s="6" t="s">
        <v>59</v>
      </c>
      <c r="BL26" s="30">
        <f t="shared" si="16"/>
        <v>15</v>
      </c>
      <c r="BM26" s="21">
        <f t="shared" si="40"/>
        <v>14.172335600907029</v>
      </c>
      <c r="BN26" s="32" t="str">
        <f t="shared" si="17"/>
        <v>–</v>
      </c>
      <c r="BO26" s="23">
        <f t="shared" si="18"/>
        <v>28.344671201814059</v>
      </c>
      <c r="BP26" s="34"/>
      <c r="BQ26" s="35" t="s">
        <v>3</v>
      </c>
      <c r="BR26" s="109"/>
      <c r="BS26" s="27">
        <f t="shared" si="21"/>
        <v>21.636432350718067</v>
      </c>
      <c r="BT26" s="38" t="s">
        <v>3</v>
      </c>
      <c r="BU26" s="32"/>
      <c r="BV26" s="39"/>
      <c r="BW26" s="32"/>
      <c r="BX26" s="35"/>
    </row>
    <row r="27" spans="1:76" ht="12.75" customHeight="1" x14ac:dyDescent="0.2">
      <c r="A27" s="68" t="s">
        <v>60</v>
      </c>
      <c r="B27" s="113">
        <v>24.09297052154195</v>
      </c>
      <c r="C27" s="1" t="s">
        <v>3</v>
      </c>
      <c r="D27" s="11">
        <v>34.013605442176868</v>
      </c>
      <c r="E27" s="1" t="s">
        <v>3</v>
      </c>
      <c r="F27" s="11">
        <v>21.258503401360542</v>
      </c>
      <c r="G27" s="1" t="s">
        <v>3</v>
      </c>
      <c r="H27" s="11">
        <v>21.258503401360542</v>
      </c>
      <c r="I27" s="1" t="s">
        <v>3</v>
      </c>
      <c r="J27" s="11">
        <v>24.09297052154195</v>
      </c>
      <c r="K27" s="1" t="s">
        <v>3</v>
      </c>
      <c r="L27" s="11">
        <v>29.761904761904759</v>
      </c>
      <c r="M27" s="1" t="s">
        <v>3</v>
      </c>
      <c r="N27" s="11">
        <v>39.682539682539684</v>
      </c>
      <c r="O27" s="1" t="s">
        <v>3</v>
      </c>
      <c r="P27" s="11">
        <v>29.761904761904759</v>
      </c>
      <c r="Q27" s="1" t="s">
        <v>3</v>
      </c>
      <c r="R27" s="11">
        <v>25.510204081632651</v>
      </c>
      <c r="S27" s="1" t="s">
        <v>3</v>
      </c>
      <c r="T27" s="11">
        <v>24.09297052154195</v>
      </c>
      <c r="U27" s="1" t="s">
        <v>3</v>
      </c>
      <c r="V27" s="11">
        <v>32.596371882086167</v>
      </c>
      <c r="W27" s="1" t="s">
        <v>3</v>
      </c>
      <c r="X27" s="11">
        <v>28.344671201814059</v>
      </c>
      <c r="Y27" s="1" t="s">
        <v>3</v>
      </c>
      <c r="Z27" s="11">
        <v>32.596371882086167</v>
      </c>
      <c r="AA27" s="1" t="s">
        <v>3</v>
      </c>
      <c r="AB27" s="11">
        <v>24.09297052154195</v>
      </c>
      <c r="AC27" s="1" t="s">
        <v>3</v>
      </c>
      <c r="AD27" s="11">
        <v>36.848072562358276</v>
      </c>
      <c r="AE27" s="1" t="s">
        <v>3</v>
      </c>
      <c r="AF27" s="19"/>
      <c r="AG27" s="4"/>
      <c r="AH27" s="19"/>
      <c r="AI27" s="4"/>
      <c r="AJ27" s="111"/>
      <c r="AK27" s="4"/>
      <c r="AL27" s="19"/>
      <c r="AM27" s="4"/>
      <c r="AN27" s="19"/>
      <c r="AO27" s="4"/>
      <c r="AP27" s="19"/>
      <c r="AQ27" s="4"/>
      <c r="AR27" s="19"/>
      <c r="AS27" s="4"/>
      <c r="AT27" s="19"/>
      <c r="AU27" s="4"/>
      <c r="AV27" s="19"/>
      <c r="AW27" s="4"/>
      <c r="AX27" s="19"/>
      <c r="AY27" s="4"/>
      <c r="AZ27" s="19"/>
      <c r="BA27" s="4"/>
      <c r="BB27" s="19"/>
      <c r="BC27" s="4"/>
      <c r="BD27" s="19"/>
      <c r="BE27" s="4"/>
      <c r="BF27" s="19"/>
      <c r="BG27" s="4"/>
      <c r="BH27" s="19"/>
      <c r="BI27" s="4"/>
      <c r="BK27" s="6" t="s">
        <v>60</v>
      </c>
      <c r="BL27" s="30">
        <f t="shared" si="16"/>
        <v>15</v>
      </c>
      <c r="BM27" s="21">
        <f t="shared" si="40"/>
        <v>21.258503401360542</v>
      </c>
      <c r="BN27" s="32" t="str">
        <f t="shared" si="17"/>
        <v>–</v>
      </c>
      <c r="BO27" s="23">
        <f t="shared" si="18"/>
        <v>39.682539682539684</v>
      </c>
      <c r="BP27" s="34"/>
      <c r="BQ27" s="35" t="s">
        <v>3</v>
      </c>
      <c r="BR27" s="109"/>
      <c r="BS27" s="27">
        <f t="shared" si="21"/>
        <v>28.533635676492811</v>
      </c>
      <c r="BT27" s="38" t="s">
        <v>3</v>
      </c>
      <c r="BU27" s="32"/>
      <c r="BV27" s="39"/>
      <c r="BW27" s="32"/>
      <c r="BX27" s="35"/>
    </row>
    <row r="28" spans="1:76" s="77" customFormat="1" ht="12.75" customHeight="1" x14ac:dyDescent="0.2">
      <c r="A28" s="72"/>
      <c r="B28" s="73"/>
      <c r="C28" s="74"/>
      <c r="D28" s="75"/>
      <c r="E28" s="76"/>
      <c r="F28" s="75"/>
      <c r="G28" s="76"/>
      <c r="H28" s="75"/>
      <c r="I28" s="76"/>
      <c r="J28" s="75"/>
      <c r="K28" s="76"/>
      <c r="L28" s="75"/>
      <c r="M28" s="76"/>
      <c r="N28" s="75"/>
      <c r="O28" s="76"/>
      <c r="P28" s="75"/>
      <c r="Q28" s="76"/>
      <c r="R28" s="75"/>
      <c r="S28" s="76"/>
      <c r="T28" s="75"/>
      <c r="U28" s="76"/>
      <c r="V28" s="75"/>
      <c r="W28" s="76"/>
      <c r="X28" s="75"/>
      <c r="Y28" s="76"/>
      <c r="Z28" s="75"/>
      <c r="AA28" s="76"/>
      <c r="AB28" s="75"/>
      <c r="AC28" s="76"/>
      <c r="AD28" s="75"/>
      <c r="AE28" s="76"/>
      <c r="AF28" s="75"/>
      <c r="AG28" s="76"/>
      <c r="AH28" s="75"/>
      <c r="AI28" s="76"/>
      <c r="AJ28" s="75"/>
      <c r="AK28" s="76"/>
      <c r="AL28" s="75"/>
      <c r="AM28" s="76"/>
      <c r="AN28" s="75"/>
      <c r="AO28" s="76"/>
      <c r="AP28" s="75"/>
      <c r="AQ28" s="76"/>
      <c r="AR28" s="75"/>
      <c r="AS28" s="76"/>
      <c r="AT28" s="75"/>
      <c r="AU28" s="76"/>
      <c r="AV28" s="75"/>
      <c r="AW28" s="76"/>
      <c r="AX28" s="75"/>
      <c r="AY28" s="76"/>
      <c r="AZ28" s="75"/>
      <c r="BA28" s="76"/>
      <c r="BB28" s="75"/>
      <c r="BC28" s="76"/>
      <c r="BD28" s="75"/>
      <c r="BE28" s="76"/>
      <c r="BF28" s="75"/>
      <c r="BG28" s="76"/>
      <c r="BH28" s="75"/>
      <c r="BI28" s="76"/>
      <c r="BK28" s="6"/>
      <c r="BL28" s="79"/>
      <c r="BM28" s="80"/>
      <c r="BN28" s="71"/>
      <c r="BO28" s="81"/>
      <c r="BP28" s="82"/>
      <c r="BQ28" s="83"/>
      <c r="BR28" s="84"/>
      <c r="BS28" s="85"/>
      <c r="BT28" s="83"/>
      <c r="BU28" s="85"/>
      <c r="BV28" s="83"/>
      <c r="BW28" s="85"/>
      <c r="BX28" s="83"/>
    </row>
    <row r="30" spans="1:76" x14ac:dyDescent="0.2">
      <c r="BM30" s="108"/>
      <c r="BN30" s="108"/>
      <c r="BO30" s="108"/>
      <c r="BP30" s="108"/>
      <c r="BQ30" s="108"/>
      <c r="BR30" s="108"/>
    </row>
  </sheetData>
  <sheetProtection formatCells="0" formatColumns="0" formatRows="0" insertColumns="0" insertRows="0" deleteColumns="0" deleteRows="0"/>
  <mergeCells count="38">
    <mergeCell ref="BD1:BE1"/>
    <mergeCell ref="Z1:AA1"/>
    <mergeCell ref="AB1:AC1"/>
    <mergeCell ref="AZ1:BA1"/>
    <mergeCell ref="X1:Y1"/>
    <mergeCell ref="V1:W1"/>
    <mergeCell ref="B1:C1"/>
    <mergeCell ref="D1:E1"/>
    <mergeCell ref="F1:G1"/>
    <mergeCell ref="H1:I1"/>
    <mergeCell ref="J1:K1"/>
    <mergeCell ref="L1:M1"/>
    <mergeCell ref="N1:O1"/>
    <mergeCell ref="P1:Q1"/>
    <mergeCell ref="R1:S1"/>
    <mergeCell ref="T1:U1"/>
    <mergeCell ref="BK1:BK2"/>
    <mergeCell ref="BL1:BL2"/>
    <mergeCell ref="AD1:AE1"/>
    <mergeCell ref="AF1:AG1"/>
    <mergeCell ref="AH1:AI1"/>
    <mergeCell ref="AJ1:AK1"/>
    <mergeCell ref="AL1:AM1"/>
    <mergeCell ref="AN1:AO1"/>
    <mergeCell ref="AP1:AQ1"/>
    <mergeCell ref="AR1:AS1"/>
    <mergeCell ref="AT1:AU1"/>
    <mergeCell ref="AV1:AW1"/>
    <mergeCell ref="AX1:AY1"/>
    <mergeCell ref="BF1:BG1"/>
    <mergeCell ref="BH1:BI1"/>
    <mergeCell ref="BB1:BC1"/>
    <mergeCell ref="BS1:BT1"/>
    <mergeCell ref="BU1:BV1"/>
    <mergeCell ref="BW1:BX1"/>
    <mergeCell ref="BM2:BO2"/>
    <mergeCell ref="BP2:BR2"/>
    <mergeCell ref="BM1:BR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BX29"/>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75" width="6.85546875" style="6" bestFit="1" customWidth="1"/>
    <col min="76" max="76" width="7.5703125" style="6" bestFit="1" customWidth="1"/>
    <col min="77" max="16384" width="9.140625" style="6"/>
  </cols>
  <sheetData>
    <row r="1" spans="1:76" ht="12.75" customHeight="1" x14ac:dyDescent="0.2">
      <c r="A1" s="5" t="s">
        <v>11</v>
      </c>
      <c r="B1" s="132" t="s">
        <v>54</v>
      </c>
      <c r="C1" s="132"/>
      <c r="D1" s="132">
        <v>2</v>
      </c>
      <c r="E1" s="132"/>
      <c r="F1" s="132">
        <v>3</v>
      </c>
      <c r="G1" s="132"/>
      <c r="H1" s="132">
        <v>4</v>
      </c>
      <c r="I1" s="132"/>
      <c r="J1" s="132">
        <v>5</v>
      </c>
      <c r="K1" s="132"/>
      <c r="L1" s="132">
        <v>6</v>
      </c>
      <c r="M1" s="132"/>
      <c r="N1" s="132">
        <v>7</v>
      </c>
      <c r="O1" s="132"/>
      <c r="P1" s="132">
        <v>8</v>
      </c>
      <c r="Q1" s="132"/>
      <c r="R1" s="132">
        <v>9</v>
      </c>
      <c r="S1" s="132"/>
      <c r="T1" s="132">
        <v>10</v>
      </c>
      <c r="U1" s="132"/>
      <c r="V1" s="132">
        <v>11</v>
      </c>
      <c r="W1" s="132"/>
      <c r="X1" s="131">
        <v>12</v>
      </c>
      <c r="Y1" s="131"/>
      <c r="Z1" s="131">
        <v>13</v>
      </c>
      <c r="AA1" s="131"/>
      <c r="AB1" s="131">
        <v>14</v>
      </c>
      <c r="AC1" s="131"/>
      <c r="AD1" s="131">
        <v>15</v>
      </c>
      <c r="AE1" s="131"/>
      <c r="AF1" s="131">
        <v>16</v>
      </c>
      <c r="AG1" s="131"/>
      <c r="AH1" s="131">
        <v>17</v>
      </c>
      <c r="AI1" s="131"/>
      <c r="AJ1" s="131">
        <v>18</v>
      </c>
      <c r="AK1" s="131"/>
      <c r="AL1" s="131">
        <v>19</v>
      </c>
      <c r="AM1" s="131"/>
      <c r="AN1" s="131">
        <v>20</v>
      </c>
      <c r="AO1" s="131"/>
      <c r="AP1" s="131">
        <v>21</v>
      </c>
      <c r="AQ1" s="131"/>
      <c r="AR1" s="131">
        <v>22</v>
      </c>
      <c r="AS1" s="131"/>
      <c r="AT1" s="131">
        <v>23</v>
      </c>
      <c r="AU1" s="131"/>
      <c r="AV1" s="131">
        <v>24</v>
      </c>
      <c r="AW1" s="131"/>
      <c r="AX1" s="131">
        <v>25</v>
      </c>
      <c r="AY1" s="131"/>
      <c r="AZ1" s="131">
        <v>26</v>
      </c>
      <c r="BA1" s="131"/>
      <c r="BB1" s="131">
        <v>27</v>
      </c>
      <c r="BC1" s="131"/>
      <c r="BD1" s="131">
        <v>28</v>
      </c>
      <c r="BE1" s="131"/>
      <c r="BF1" s="131">
        <v>29</v>
      </c>
      <c r="BG1" s="131"/>
      <c r="BH1" s="131">
        <v>30</v>
      </c>
      <c r="BI1" s="131"/>
      <c r="BK1" s="127" t="s">
        <v>9</v>
      </c>
      <c r="BL1" s="129" t="s">
        <v>2</v>
      </c>
      <c r="BM1" s="121" t="s">
        <v>10</v>
      </c>
      <c r="BN1" s="121"/>
      <c r="BO1" s="121"/>
      <c r="BP1" s="121"/>
      <c r="BQ1" s="121"/>
      <c r="BR1" s="122"/>
      <c r="BS1" s="121" t="s">
        <v>0</v>
      </c>
      <c r="BT1" s="122"/>
      <c r="BU1" s="121" t="s">
        <v>1</v>
      </c>
      <c r="BV1" s="123"/>
      <c r="BW1" s="121" t="s">
        <v>55</v>
      </c>
      <c r="BX1" s="121"/>
    </row>
    <row r="2" spans="1:76" ht="12.75" customHeight="1" x14ac:dyDescent="0.2">
      <c r="A2" s="7" t="s">
        <v>9</v>
      </c>
      <c r="B2" s="8" t="s">
        <v>12</v>
      </c>
      <c r="C2" s="9" t="s">
        <v>27</v>
      </c>
      <c r="D2" s="8" t="s">
        <v>12</v>
      </c>
      <c r="E2" s="9" t="s">
        <v>27</v>
      </c>
      <c r="F2" s="8" t="s">
        <v>12</v>
      </c>
      <c r="G2" s="9" t="s">
        <v>27</v>
      </c>
      <c r="H2" s="8" t="s">
        <v>12</v>
      </c>
      <c r="I2" s="9" t="s">
        <v>27</v>
      </c>
      <c r="J2" s="8" t="s">
        <v>12</v>
      </c>
      <c r="K2" s="9" t="s">
        <v>27</v>
      </c>
      <c r="L2" s="8" t="s">
        <v>12</v>
      </c>
      <c r="M2" s="9" t="s">
        <v>27</v>
      </c>
      <c r="N2" s="8" t="s">
        <v>12</v>
      </c>
      <c r="O2" s="9" t="s">
        <v>27</v>
      </c>
      <c r="P2" s="8" t="s">
        <v>12</v>
      </c>
      <c r="Q2" s="9" t="s">
        <v>27</v>
      </c>
      <c r="R2" s="8" t="s">
        <v>12</v>
      </c>
      <c r="S2" s="9" t="s">
        <v>27</v>
      </c>
      <c r="T2" s="8" t="s">
        <v>12</v>
      </c>
      <c r="U2" s="9" t="s">
        <v>27</v>
      </c>
      <c r="V2" s="8" t="s">
        <v>12</v>
      </c>
      <c r="W2" s="9" t="s">
        <v>27</v>
      </c>
      <c r="X2" s="8" t="s">
        <v>12</v>
      </c>
      <c r="Y2" s="9" t="s">
        <v>27</v>
      </c>
      <c r="Z2" s="8" t="s">
        <v>12</v>
      </c>
      <c r="AA2" s="9" t="s">
        <v>27</v>
      </c>
      <c r="AB2" s="8" t="s">
        <v>12</v>
      </c>
      <c r="AC2" s="9" t="s">
        <v>27</v>
      </c>
      <c r="AD2" s="8" t="s">
        <v>12</v>
      </c>
      <c r="AE2" s="9" t="s">
        <v>27</v>
      </c>
      <c r="AF2" s="8" t="s">
        <v>12</v>
      </c>
      <c r="AG2" s="9" t="s">
        <v>27</v>
      </c>
      <c r="AH2" s="8" t="s">
        <v>12</v>
      </c>
      <c r="AI2" s="9" t="s">
        <v>27</v>
      </c>
      <c r="AJ2" s="8" t="s">
        <v>12</v>
      </c>
      <c r="AK2" s="9" t="s">
        <v>27</v>
      </c>
      <c r="AL2" s="8" t="s">
        <v>12</v>
      </c>
      <c r="AM2" s="9" t="s">
        <v>27</v>
      </c>
      <c r="AN2" s="8" t="s">
        <v>12</v>
      </c>
      <c r="AO2" s="9" t="s">
        <v>27</v>
      </c>
      <c r="AP2" s="8" t="s">
        <v>12</v>
      </c>
      <c r="AQ2" s="9" t="s">
        <v>27</v>
      </c>
      <c r="AR2" s="8" t="s">
        <v>12</v>
      </c>
      <c r="AS2" s="9" t="s">
        <v>27</v>
      </c>
      <c r="AT2" s="8" t="s">
        <v>12</v>
      </c>
      <c r="AU2" s="9" t="s">
        <v>27</v>
      </c>
      <c r="AV2" s="8" t="s">
        <v>12</v>
      </c>
      <c r="AW2" s="9" t="s">
        <v>27</v>
      </c>
      <c r="AX2" s="8" t="s">
        <v>12</v>
      </c>
      <c r="AY2" s="9" t="s">
        <v>27</v>
      </c>
      <c r="AZ2" s="8" t="s">
        <v>12</v>
      </c>
      <c r="BA2" s="9" t="s">
        <v>27</v>
      </c>
      <c r="BB2" s="8" t="s">
        <v>12</v>
      </c>
      <c r="BC2" s="9" t="s">
        <v>27</v>
      </c>
      <c r="BD2" s="8" t="s">
        <v>12</v>
      </c>
      <c r="BE2" s="9" t="s">
        <v>27</v>
      </c>
      <c r="BF2" s="8" t="s">
        <v>12</v>
      </c>
      <c r="BG2" s="9" t="s">
        <v>27</v>
      </c>
      <c r="BH2" s="8" t="s">
        <v>12</v>
      </c>
      <c r="BI2" s="9" t="s">
        <v>27</v>
      </c>
      <c r="BK2" s="128"/>
      <c r="BL2" s="130"/>
      <c r="BM2" s="124" t="s">
        <v>12</v>
      </c>
      <c r="BN2" s="124"/>
      <c r="BO2" s="124"/>
      <c r="BP2" s="125" t="s">
        <v>27</v>
      </c>
      <c r="BQ2" s="125"/>
      <c r="BR2" s="126"/>
      <c r="BS2" s="89" t="s">
        <v>12</v>
      </c>
      <c r="BT2" s="91" t="s">
        <v>27</v>
      </c>
      <c r="BU2" s="89" t="s">
        <v>12</v>
      </c>
      <c r="BV2" s="49" t="s">
        <v>27</v>
      </c>
      <c r="BW2" s="89" t="s">
        <v>12</v>
      </c>
      <c r="BX2" s="90" t="s">
        <v>27</v>
      </c>
    </row>
    <row r="3" spans="1:76" ht="12.75" customHeight="1" x14ac:dyDescent="0.2">
      <c r="A3" s="10" t="s">
        <v>4</v>
      </c>
      <c r="B3" s="11">
        <v>129.97</v>
      </c>
      <c r="C3" s="1">
        <f>IF(AND((B3&gt;0),(B$4&gt;0)),(B3/B$4*100),"")</f>
        <v>703.68164591229026</v>
      </c>
      <c r="D3" s="11">
        <v>115.47</v>
      </c>
      <c r="E3" s="1">
        <f>IF(AND((D3&gt;0),(D$4&gt;0)),(D3/D$4*100),"")</f>
        <v>718.09701492537329</v>
      </c>
      <c r="F3" s="11">
        <v>118.17</v>
      </c>
      <c r="G3" s="1">
        <f>IF(AND((F3&gt;0),(F$4&gt;0)),(F3/F$4*100),"")</f>
        <v>694.70899470899474</v>
      </c>
      <c r="H3" s="11">
        <v>126.27</v>
      </c>
      <c r="I3" s="1">
        <f>IF(AND((H3&gt;0),(H$4&gt;0)),(H3/H$4*100),"")</f>
        <v>724.85648679678525</v>
      </c>
      <c r="J3" s="11">
        <v>105.75</v>
      </c>
      <c r="K3" s="1">
        <f>IF(AND((J3&gt;0),(J$4&gt;0)),(J3/J$4*100),"")</f>
        <v>618.42105263157896</v>
      </c>
      <c r="L3" s="11">
        <v>119.55</v>
      </c>
      <c r="M3" s="1">
        <f>IF(AND((L3&gt;0),(L$4&gt;0)),(L3/L$4*100),"")</f>
        <v>667.13169642857133</v>
      </c>
      <c r="N3" s="11">
        <v>114.45</v>
      </c>
      <c r="O3" s="1">
        <f>IF(AND((N3&gt;0),(N$4&gt;0)),(N3/N$4*100),"")</f>
        <v>704.74137931034488</v>
      </c>
      <c r="P3" s="11">
        <v>125.67</v>
      </c>
      <c r="Q3" s="1">
        <f>IF(AND((P3&gt;0),(P$4&gt;0)),(P3/P$4*100),"")</f>
        <v>718.93592677345544</v>
      </c>
      <c r="R3" s="11">
        <v>123.46</v>
      </c>
      <c r="S3" s="1">
        <f>IF(AND((R3&gt;0),(R$4&gt;0)),(R3/R$4*100),"")</f>
        <v>642.35171696149848</v>
      </c>
      <c r="T3" s="11">
        <v>120.51</v>
      </c>
      <c r="U3" s="1">
        <f>IF(AND((T3&gt;0),(T$4&gt;0)),(T3/T$4*100),"")</f>
        <v>693.78238341968904</v>
      </c>
      <c r="V3" s="11">
        <v>131.28</v>
      </c>
      <c r="W3" s="1">
        <f>IF(AND((V3&gt;0),(V$4&gt;0)),(V3/V$4*100),"")</f>
        <v>674.6145940390544</v>
      </c>
      <c r="X3" s="11">
        <v>119.84</v>
      </c>
      <c r="Y3" s="1">
        <f>IF(AND((X3&gt;0),(X$4&gt;0)),(X3/X$4*100),"")</f>
        <v>655.93869731800771</v>
      </c>
      <c r="Z3" s="11">
        <v>126.15</v>
      </c>
      <c r="AA3" s="1">
        <f>IF(AND((Z3&gt;0),(Z$4&gt;0)),(Z3/Z$4*100),"")</f>
        <v>678.22580645161293</v>
      </c>
      <c r="AB3" s="11">
        <v>128.91999999999999</v>
      </c>
      <c r="AC3" s="1">
        <f>IF(AND((AB3&gt;0),(AB$4&gt;0)),(AB3/AB$4*100),"")</f>
        <v>671.1087975013013</v>
      </c>
      <c r="AD3" s="11">
        <v>134.44999999999999</v>
      </c>
      <c r="AE3" s="1">
        <f t="shared" ref="AE3" si="0">IF(AND((AD3&gt;0),(AD$4&gt;0)),(AD3/AD$4*100),"")</f>
        <v>707.25933719095201</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44" t="s">
        <v>4</v>
      </c>
      <c r="BL3" s="20">
        <f>COUNT(B3,D3,F3,H3,J3,L3,N3,P3,R3,T3,V3,X3,Z3,AB3,AD3,AF3,AH3,AJ3,AL3,AN3,AP3,AR3,AT3,AV3,AX3,AZ3,BB3,BD3,BF3,BH3)</f>
        <v>15</v>
      </c>
      <c r="BM3" s="21">
        <f>IF(SUM(B3,D3,F3,H3,J3,L3,N3,P3,R3,T3,V3,X3,Z3,AB3,AD3,AF3,AH3,AJ3,AL3,AN3,AP3,AR3,AT3,AV3,AX3,AZ3,BB3,BD3,BF3,BH3)&gt;0,MIN(B3,D3,F3,H3,J3,L3,N3,P3,R3,T3,V3,X3,Z3,AB3,AD3,AF3,AH3,AJ3,AL3,AN3,AP3,AR3,AT3,AV3,AX3,AZ3,BB3,BD3,BF3,BH3),"")</f>
        <v>105.75</v>
      </c>
      <c r="BN3" s="22" t="str">
        <f>IF(COUNT(BM3)&gt;0,"–","?")</f>
        <v>–</v>
      </c>
      <c r="BO3" s="23">
        <f>IF(SUM(B3,D3,F3,H3,J3,L3,N3,P3,R3,T3,V3,X3,Z3,AB3,AD3,AF3,AH3,AJ3,AL3,AN3,AP3,AR3,AT3,AV3,AX3,AZ3,BB3,BD3,BF3,BH3)&gt;0,MAX(B3,D3,F3,H3,J3,L3,N3,P3,R3,T3,V3,X3,Z3,AB3,AD3,AF3,AH3,AJ3,AL3,AN3,AP3,AR3,AT3,AV3,AX3,AZ3,BB3,BD3,BF3,BH3),"")</f>
        <v>134.44999999999999</v>
      </c>
      <c r="BP3" s="24">
        <f>IF(SUM(C3,E3,G3,I3,K3,M3,O3,Q3,S3,U3,W3,Y3,AA3,AC3,AE3,AG3,AI3,AK3,AM3,AO3,AQ3,AS3,AU3,AW3,AY3,BA3,BC3,BE3,BG3,BI3)&gt;0,MIN(C3,E3,G3,I3,K3,M3,O3,Q3,S3,U3,W3,Y3,AA3,AC3,AE3,AG3,AI3,AK3,AM3,AO3,AQ3,AS3,AU3,AW3,AY3,BA3,BC3,BE3,BG3,BI3),"")</f>
        <v>618.42105263157896</v>
      </c>
      <c r="BQ3" s="25" t="str">
        <f>IF(COUNT(BP3)&gt;0,"–","?")</f>
        <v>–</v>
      </c>
      <c r="BR3" s="26">
        <f>IF(SUM(C3,E3,G3,I3,K3,M3,O3,Q3,S3,U3,W3,Y3,AA3,AC3,AE3,AG3,AI3,AK3,AM3,AO3,AQ3,AS3,AU3,AW3,AY3,BA3,BC3,BE3,BG3,BI3)&gt;0,MAX(C3,E3,G3,I3,K3,M3,O3,Q3,S3,U3,W3,Y3,AA3,AC3,AE3,AG3,AI3,AK3,AM3,AO3,AQ3,AS3,AU3,AW3,AY3,BA3,BC3,BE3,BG3,BI3),"")</f>
        <v>724.85648679678525</v>
      </c>
      <c r="BS3" s="27">
        <f>IF(SUM(B3,D3,F3,H3,J3,L3,N3,P3,R3,T3,V3,X3,Z3,AB3,AD3,AF3,AH3,AJ3,AL3,AN3,AP3,AR3,AT3,AV3,AX3,AZ3,BB3,BD3,BF3,BH3)&gt;0,AVERAGE(B3,D3,F3,H3,J3,L3,N3,P3,R3,T3,V3,X3,Z3,AB3,AD3,AF3,AH3,AJ3,AL3,AN3,AP3,AR3,AT3,AV3,AX3,AZ3,BB3,BD3,BF3,BH3),"?")</f>
        <v>122.66066666666667</v>
      </c>
      <c r="BT3" s="28">
        <f>IF(SUM(C3,E3,G3,I3,K3,M3,O3,Q3,S3,U3,W3,Y3,AA3,AC3,AE3,AG3,AI3,AK3,AM3,AO3,AQ3,AS3,AU3,AW3,AY3,BA3,BC3,BE3,BG3,BI3)&gt;0,AVERAGE(C3,E3,G3,I3,K3,M3,O3,Q3,S3,U3,W3,Y3,AA3,AC3,AE3,AG3,AI3,AK3,AM3,AO3,AQ3,AS3,AU3,AW3,AY3,BA3,BC3,BE3,BG3,BI3),"?")</f>
        <v>684.92370202463405</v>
      </c>
      <c r="BU3" s="22">
        <f>IF(COUNT(B3,D3,F3,H3,J3,L3,N3,P3,R3,T3,V3,X3,Z3,AB3,AD3,AF3,AH3,AJ3,AL3,AN3,AP3,AR3,AT3,AV3,AX3,AZ3,BB3,BD3,BF3,BH3)&gt;1,STDEV(B3,D3,F3,H3,J3,L3,N3,P3,R3,T3,V3,X3,Z3,AB3,AD3,AF3,AH3,AJ3,AL3,AN3,AP3,AR3,AT3,AV3,AX3,AZ3,BB3,BD3,BF3,BH3),"?")</f>
        <v>7.5038080491238048</v>
      </c>
      <c r="BV3" s="29">
        <f>IF(COUNT(C3,E3,G3,I3,K3,M3,O3,Q3,S3,U3,W3,Y3,AA3,AC3,AE3,AG3,AI3,AK3,AM3,AO3,AQ3,AS3,AU3,AW3,AY3,BA3,BC3,BE3,BG3,BI3)&gt;1,STDEV(C3,E3,G3,I3,K3,M3,O3,Q3,S3,U3,W3,Y3,AA3,AC3,AE3,AG3,AI3,AK3,AM3,AO3,AQ3,AS3,AU3,AW3,AY3,BA3,BC3,BE3,BG3,BI3),"?")</f>
        <v>30.476326115558706</v>
      </c>
      <c r="BW3" s="22">
        <f>IF(COUNT(B3)&gt;0,B3,"?")</f>
        <v>129.97</v>
      </c>
      <c r="BX3" s="25">
        <f>IF(COUNT(C3)&gt;0,C3,"?")</f>
        <v>703.68164591229026</v>
      </c>
    </row>
    <row r="4" spans="1:76" ht="12.75" customHeight="1" x14ac:dyDescent="0.2">
      <c r="A4" s="13" t="s">
        <v>24</v>
      </c>
      <c r="B4" s="14">
        <v>18.47</v>
      </c>
      <c r="C4" s="2" t="s">
        <v>3</v>
      </c>
      <c r="D4" s="14">
        <v>16.079999999999998</v>
      </c>
      <c r="E4" s="2" t="s">
        <v>3</v>
      </c>
      <c r="F4" s="14">
        <v>17.010000000000002</v>
      </c>
      <c r="G4" s="2" t="s">
        <v>3</v>
      </c>
      <c r="H4" s="14">
        <v>17.420000000000002</v>
      </c>
      <c r="I4" s="2" t="s">
        <v>3</v>
      </c>
      <c r="J4" s="14">
        <v>17.100000000000001</v>
      </c>
      <c r="K4" s="2" t="s">
        <v>3</v>
      </c>
      <c r="L4" s="14">
        <v>17.920000000000002</v>
      </c>
      <c r="M4" s="2" t="s">
        <v>3</v>
      </c>
      <c r="N4" s="14">
        <v>16.239999999999998</v>
      </c>
      <c r="O4" s="2" t="s">
        <v>3</v>
      </c>
      <c r="P4" s="14">
        <v>17.48</v>
      </c>
      <c r="Q4" s="2" t="s">
        <v>3</v>
      </c>
      <c r="R4" s="14">
        <v>19.22</v>
      </c>
      <c r="S4" s="2" t="s">
        <v>3</v>
      </c>
      <c r="T4" s="14">
        <v>17.37</v>
      </c>
      <c r="U4" s="2" t="s">
        <v>3</v>
      </c>
      <c r="V4" s="14">
        <v>19.46</v>
      </c>
      <c r="W4" s="2" t="s">
        <v>3</v>
      </c>
      <c r="X4" s="14">
        <v>18.27</v>
      </c>
      <c r="Y4" s="2" t="s">
        <v>3</v>
      </c>
      <c r="Z4" s="14">
        <v>18.600000000000001</v>
      </c>
      <c r="AA4" s="2" t="s">
        <v>3</v>
      </c>
      <c r="AB4" s="14">
        <v>19.21</v>
      </c>
      <c r="AC4" s="2" t="s">
        <v>3</v>
      </c>
      <c r="AD4" s="14">
        <v>19.010000000000002</v>
      </c>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45" t="s">
        <v>24</v>
      </c>
      <c r="BL4" s="30">
        <f t="shared" ref="BL4:BL27" si="16">COUNT(B4,D4,F4,H4,J4,L4,N4,P4,R4,T4,V4,X4,Z4,AB4,AD4,AF4,AH4,AJ4,AL4,AN4,AP4,AR4,AT4,AV4,AX4,AZ4,BB4,BD4,BF4,BH4)</f>
        <v>15</v>
      </c>
      <c r="BM4" s="31">
        <f t="shared" ref="BM4:BM27" si="17">IF(SUM(B4,D4,F4,H4,J4,L4,N4,P4,R4,T4,V4,X4,Z4,AB4,AD4,AF4,AH4,AJ4,AL4,AN4,AP4,AR4,AT4,AV4,AX4,AZ4,BB4,BD4,BF4,BH4)&gt;0,MIN(B4,D4,F4,H4,J4,L4,N4,P4,R4,T4,V4,X4,Z4,AB4,AD4,AF4,AH4,AJ4,AL4,AN4,AP4,AR4,AT4,AV4,AX4,AZ4,BB4,BD4,BF4,BH4),"")</f>
        <v>16.079999999999998</v>
      </c>
      <c r="BN4" s="32" t="str">
        <f t="shared" ref="BN4:BN22" si="18">IF(COUNT(BM4)&gt;0,"–","?")</f>
        <v>–</v>
      </c>
      <c r="BO4" s="33">
        <f t="shared" ref="BO4:BO27" si="19">IF(SUM(B4,D4,F4,H4,J4,L4,N4,P4,R4,T4,V4,X4,Z4,AB4,AD4,AF4,AH4,AJ4,AL4,AN4,AP4,AR4,AT4,AV4,AX4,AZ4,BB4,BD4,BF4,BH4)&gt;0,MAX(B4,D4,F4,H4,J4,L4,N4,P4,R4,T4,V4,X4,Z4,AB4,AD4,AF4,AH4,AJ4,AL4,AN4,AP4,AR4,AT4,AV4,AX4,AZ4,BB4,BD4,BF4,BH4),"")</f>
        <v>19.46</v>
      </c>
      <c r="BP4" s="34" t="str">
        <f t="shared" ref="BP4:BP22" si="20">IF(SUM(C4,E4,G4,I4,K4,M4,O4,Q4,S4,U4,W4,Y4,AA4,AC4,AE4,AG4,AI4,AK4,AM4,AO4,AQ4,AS4,AU4,AW4,AY4,BA4,BC4,BE4,BG4,BI4)&gt;0,MIN(C4,E4,G4,I4,K4,M4,O4,Q4,S4,U4,W4,Y4,AA4,AC4,AE4,AG4,AI4,AK4,AM4,AO4,AQ4,AS4,AU4,AW4,AY4,BA4,BC4,BE4,BG4,BI4),"")</f>
        <v/>
      </c>
      <c r="BQ4" s="6" t="s">
        <v>3</v>
      </c>
      <c r="BR4" s="36" t="str">
        <f t="shared" ref="BR4:BR22" si="21">IF(SUM(C4,E4,G4,I4,K4,M4,O4,Q4,S4,U4,W4,Y4,AA4,AC4,AE4,AG4,AI4,AK4,AM4,AO4,AQ4,AS4,AU4,AW4,AY4,BA4,BC4,BE4,BG4,BI4)&gt;0,MAX(C4,E4,G4,I4,K4,M4,O4,Q4,S4,U4,W4,Y4,AA4,AC4,AE4,AG4,AI4,AK4,AM4,AO4,AQ4,AS4,AU4,AW4,AY4,BA4,BC4,BE4,BG4,BI4),"")</f>
        <v/>
      </c>
      <c r="BS4" s="37">
        <f t="shared" ref="BS4:BT22" si="22">IF(SUM(B4,D4,F4,H4,J4,L4,N4,P4,R4,T4,V4,X4,Z4,AB4,AD4,AF4,AH4,AJ4,AL4,AN4,AP4,AR4,AT4,AV4,AX4,AZ4,BB4,BD4,BF4,BH4)&gt;0,AVERAGE(B4,D4,F4,H4,J4,L4,N4,P4,R4,T4,V4,X4,Z4,AB4,AD4,AF4,AH4,AJ4,AL4,AN4,AP4,AR4,AT4,AV4,AX4,AZ4,BB4,BD4,BF4,BH4),"?")</f>
        <v>17.923999999999999</v>
      </c>
      <c r="BT4" s="38" t="s">
        <v>3</v>
      </c>
      <c r="BU4" s="32">
        <f t="shared" ref="BU4:BV22" si="23">IF(COUNT(B4,D4,F4,H4,J4,L4,N4,P4,R4,T4,V4,X4,Z4,AB4,AD4,AF4,AH4,AJ4,AL4,AN4,AP4,AR4,AT4,AV4,AX4,AZ4,BB4,BD4,BF4,BH4)&gt;1,STDEV(B4,D4,F4,H4,J4,L4,N4,P4,R4,T4,V4,X4,Z4,AB4,AD4,AF4,AH4,AJ4,AL4,AN4,AP4,AR4,AT4,AV4,AX4,AZ4,BB4,BD4,BF4,BH4),"?")</f>
        <v>1.0775488056563514</v>
      </c>
      <c r="BV4" s="39" t="s">
        <v>3</v>
      </c>
      <c r="BW4" s="32">
        <f t="shared" ref="BW4:BX22" si="24">IF(COUNT(B4)&gt;0,B4,"?")</f>
        <v>18.47</v>
      </c>
      <c r="BX4" s="35" t="s">
        <v>3</v>
      </c>
    </row>
    <row r="5" spans="1:76" ht="12.75" customHeight="1" x14ac:dyDescent="0.2">
      <c r="A5" s="16" t="s">
        <v>17</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45" t="s">
        <v>17</v>
      </c>
      <c r="BL5" s="30"/>
      <c r="BM5" s="31"/>
      <c r="BN5" s="32"/>
      <c r="BO5" s="33"/>
      <c r="BP5" s="34"/>
      <c r="BQ5" s="35"/>
      <c r="BR5" s="36"/>
      <c r="BS5" s="37"/>
      <c r="BT5" s="38"/>
      <c r="BU5" s="32"/>
      <c r="BV5" s="39"/>
      <c r="BW5" s="32"/>
      <c r="BX5" s="35"/>
    </row>
    <row r="6" spans="1:76" ht="12.75" customHeight="1" x14ac:dyDescent="0.2">
      <c r="A6" s="10" t="s">
        <v>18</v>
      </c>
      <c r="B6" s="18">
        <v>8.49</v>
      </c>
      <c r="C6" s="4">
        <f>IF(AND((B6&gt;0),(B$4&gt;0)),(B6/B$4*100),"")</f>
        <v>45.966432051976177</v>
      </c>
      <c r="D6" s="18">
        <v>7.66</v>
      </c>
      <c r="E6" s="4">
        <f>IF(AND((D6&gt;0),(D$4&gt;0)),(D6/D$4*100),"")</f>
        <v>47.636815920398021</v>
      </c>
      <c r="F6" s="18">
        <v>6.38</v>
      </c>
      <c r="G6" s="4">
        <f>IF(AND((F6&gt;0),(F$4&gt;0)),(F6/F$4*100),"")</f>
        <v>37.507348618459723</v>
      </c>
      <c r="H6" s="18"/>
      <c r="I6" s="4" t="str">
        <f>IF(AND((H6&gt;0),(H$4&gt;0)),(H6/H$4*100),"")</f>
        <v/>
      </c>
      <c r="J6" s="18"/>
      <c r="K6" s="4" t="str">
        <f>IF(AND((J6&gt;0),(J$4&gt;0)),(J6/J$4*100),"")</f>
        <v/>
      </c>
      <c r="L6" s="18">
        <v>7.75</v>
      </c>
      <c r="M6" s="4">
        <f>IF(AND((L6&gt;0),(L$4&gt;0)),(L6/L$4*100),"")</f>
        <v>43.247767857142854</v>
      </c>
      <c r="N6" s="18">
        <v>6.84</v>
      </c>
      <c r="O6" s="4">
        <f>IF(AND((N6&gt;0),(N$4&gt;0)),(N6/N$4*100),"")</f>
        <v>42.118226600985224</v>
      </c>
      <c r="P6" s="18">
        <v>6.25</v>
      </c>
      <c r="Q6" s="4">
        <f>IF(AND((P6&gt;0),(P$4&gt;0)),(P6/P$4*100),"")</f>
        <v>35.755148741418765</v>
      </c>
      <c r="R6" s="18">
        <v>9.94</v>
      </c>
      <c r="S6" s="4">
        <f>IF(AND((R6&gt;0),(R$4&gt;0)),(R6/R$4*100),"")</f>
        <v>51.716961498439126</v>
      </c>
      <c r="T6" s="18">
        <v>6.92</v>
      </c>
      <c r="U6" s="4">
        <f>IF(AND((T6&gt;0),(T$4&gt;0)),(T6/T$4*100),"")</f>
        <v>39.838802533103049</v>
      </c>
      <c r="V6" s="18">
        <v>7.56</v>
      </c>
      <c r="W6" s="4">
        <f>IF(AND((V6&gt;0),(V$4&gt;0)),(V6/V$4*100),"")</f>
        <v>38.848920863309353</v>
      </c>
      <c r="X6" s="18">
        <v>8.0500000000000007</v>
      </c>
      <c r="Y6" s="4">
        <f>IF(AND((X6&gt;0),(X$4&gt;0)),(X6/X$4*100),"")</f>
        <v>44.061302681992345</v>
      </c>
      <c r="Z6" s="18">
        <v>8.34</v>
      </c>
      <c r="AA6" s="4">
        <f>IF(AND((Z6&gt;0),(Z$4&gt;0)),(Z6/Z$4*100),"")</f>
        <v>44.838709677419352</v>
      </c>
      <c r="AB6" s="18">
        <v>8.99</v>
      </c>
      <c r="AC6" s="4">
        <f>IF(AND((AB6&gt;0),(AB$4&gt;0)),(AB6/AB$4*100),"")</f>
        <v>46.798542425819882</v>
      </c>
      <c r="AD6" s="18">
        <v>7.3</v>
      </c>
      <c r="AE6" s="4">
        <f t="shared" ref="AE6:AE10" si="25">IF(AND((AD6&gt;0),(AD$4&gt;0)),(AD6/AD$4*100),"")</f>
        <v>38.400841662283</v>
      </c>
      <c r="AF6" s="18"/>
      <c r="AG6" s="4" t="str">
        <f t="shared" ref="AG6:AG10" si="26">IF(AND((AF6&gt;0),(AF$4&gt;0)),(AF6/AF$4*100),"")</f>
        <v/>
      </c>
      <c r="AH6" s="18"/>
      <c r="AI6" s="4" t="str">
        <f t="shared" ref="AI6:AI10" si="27">IF(AND((AH6&gt;0),(AH$4&gt;0)),(AH6/AH$4*100),"")</f>
        <v/>
      </c>
      <c r="AJ6" s="18"/>
      <c r="AK6" s="4" t="str">
        <f t="shared" ref="AK6:AK10" si="28">IF(AND((AJ6&gt;0),(AJ$4&gt;0)),(AJ6/AJ$4*100),"")</f>
        <v/>
      </c>
      <c r="AL6" s="18"/>
      <c r="AM6" s="4" t="str">
        <f t="shared" ref="AM6:AM10" si="29">IF(AND((AL6&gt;0),(AL$4&gt;0)),(AL6/AL$4*100),"")</f>
        <v/>
      </c>
      <c r="AN6" s="18"/>
      <c r="AO6" s="4" t="str">
        <f t="shared" ref="AO6:AO10" si="30">IF(AND((AN6&gt;0),(AN$4&gt;0)),(AN6/AN$4*100),"")</f>
        <v/>
      </c>
      <c r="AP6" s="18"/>
      <c r="AQ6" s="4" t="str">
        <f t="shared" ref="AQ6:AQ10" si="31">IF(AND((AP6&gt;0),(AP$4&gt;0)),(AP6/AP$4*100),"")</f>
        <v/>
      </c>
      <c r="AR6" s="18"/>
      <c r="AS6" s="4" t="str">
        <f t="shared" ref="AS6:AS10" si="32">IF(AND((AR6&gt;0),(AR$4&gt;0)),(AR6/AR$4*100),"")</f>
        <v/>
      </c>
      <c r="AT6" s="18"/>
      <c r="AU6" s="4" t="str">
        <f t="shared" ref="AU6:AU10" si="33">IF(AND((AT6&gt;0),(AT$4&gt;0)),(AT6/AT$4*100),"")</f>
        <v/>
      </c>
      <c r="AV6" s="18"/>
      <c r="AW6" s="4" t="str">
        <f t="shared" ref="AW6:AW10" si="34">IF(AND((AV6&gt;0),(AV$4&gt;0)),(AV6/AV$4*100),"")</f>
        <v/>
      </c>
      <c r="AX6" s="18"/>
      <c r="AY6" s="4" t="str">
        <f t="shared" ref="AY6:AY10" si="35">IF(AND((AX6&gt;0),(AX$4&gt;0)),(AX6/AX$4*100),"")</f>
        <v/>
      </c>
      <c r="AZ6" s="18"/>
      <c r="BA6" s="4" t="str">
        <f t="shared" ref="BA6:BA10" si="36">IF(AND((AZ6&gt;0),(AZ$4&gt;0)),(AZ6/AZ$4*100),"")</f>
        <v/>
      </c>
      <c r="BB6" s="18"/>
      <c r="BC6" s="4" t="str">
        <f t="shared" ref="BC6:BC10" si="37">IF(AND((BB6&gt;0),(BB$4&gt;0)),(BB6/BB$4*100),"")</f>
        <v/>
      </c>
      <c r="BD6" s="18"/>
      <c r="BE6" s="4" t="str">
        <f t="shared" ref="BE6:BE10" si="38">IF(AND((BD6&gt;0),(BD$4&gt;0)),(BD6/BD$4*100),"")</f>
        <v/>
      </c>
      <c r="BF6" s="18"/>
      <c r="BG6" s="4" t="str">
        <f t="shared" ref="BG6:BG10" si="39">IF(AND((BF6&gt;0),(BF$4&gt;0)),(BF6/BF$4*100),"")</f>
        <v/>
      </c>
      <c r="BH6" s="18"/>
      <c r="BI6" s="4" t="str">
        <f t="shared" ref="BI6:BI10" si="40">IF(AND((BH6&gt;0),(BH$4&gt;0)),(BH6/BH$4*100),"")</f>
        <v/>
      </c>
      <c r="BK6" s="46" t="s">
        <v>18</v>
      </c>
      <c r="BL6" s="30">
        <f t="shared" si="16"/>
        <v>13</v>
      </c>
      <c r="BM6" s="31">
        <f t="shared" si="17"/>
        <v>6.25</v>
      </c>
      <c r="BN6" s="32" t="str">
        <f t="shared" si="18"/>
        <v>–</v>
      </c>
      <c r="BO6" s="33">
        <f t="shared" si="19"/>
        <v>9.94</v>
      </c>
      <c r="BP6" s="34">
        <f t="shared" si="20"/>
        <v>35.755148741418765</v>
      </c>
      <c r="BQ6" s="35" t="str">
        <f t="shared" ref="BQ6:BQ22" si="41">IF(COUNT(BP6)&gt;0,"–","?")</f>
        <v>–</v>
      </c>
      <c r="BR6" s="36">
        <f t="shared" si="21"/>
        <v>51.716961498439126</v>
      </c>
      <c r="BS6" s="37">
        <f t="shared" si="22"/>
        <v>7.7284615384615369</v>
      </c>
      <c r="BT6" s="38">
        <f t="shared" si="22"/>
        <v>42.825832394826683</v>
      </c>
      <c r="BU6" s="32">
        <f t="shared" si="23"/>
        <v>1.0489665243613804</v>
      </c>
      <c r="BV6" s="39">
        <f t="shared" si="23"/>
        <v>4.6251115338789424</v>
      </c>
      <c r="BW6" s="32">
        <f t="shared" si="24"/>
        <v>8.49</v>
      </c>
      <c r="BX6" s="35">
        <f t="shared" si="24"/>
        <v>45.966432051976177</v>
      </c>
    </row>
    <row r="7" spans="1:76" ht="12.75" customHeight="1" x14ac:dyDescent="0.2">
      <c r="A7" s="10" t="s">
        <v>19</v>
      </c>
      <c r="B7" s="19">
        <v>5.19</v>
      </c>
      <c r="C7" s="4">
        <f>IF(AND((B7&gt;0),(B$4&gt;0)),(B7/B$4*100),"")</f>
        <v>28.099621007038444</v>
      </c>
      <c r="D7" s="19">
        <v>3.45</v>
      </c>
      <c r="E7" s="4">
        <f>IF(AND((D7&gt;0),(D$4&gt;0)),(D7/D$4*100),"")</f>
        <v>21.455223880597018</v>
      </c>
      <c r="F7" s="19">
        <v>4.45</v>
      </c>
      <c r="G7" s="4">
        <f>IF(AND((F7&gt;0),(F$4&gt;0)),(F7/F$4*100),"")</f>
        <v>26.16108171663727</v>
      </c>
      <c r="H7" s="19">
        <v>4.93</v>
      </c>
      <c r="I7" s="4">
        <f>IF(AND((H7&gt;0),(H$4&gt;0)),(H7/H$4*100),"")</f>
        <v>28.300803673937995</v>
      </c>
      <c r="J7" s="19">
        <v>3.41</v>
      </c>
      <c r="K7" s="4">
        <f>IF(AND((J7&gt;0),(J$4&gt;0)),(J7/J$4*100),"")</f>
        <v>19.941520467836256</v>
      </c>
      <c r="L7" s="19">
        <v>3.81</v>
      </c>
      <c r="M7" s="4">
        <f>IF(AND((L7&gt;0),(L$4&gt;0)),(L7/L$4*100),"")</f>
        <v>21.261160714285712</v>
      </c>
      <c r="N7" s="19">
        <v>3.08</v>
      </c>
      <c r="O7" s="4">
        <f>IF(AND((N7&gt;0),(N$4&gt;0)),(N7/N$4*100),"")</f>
        <v>18.965517241379313</v>
      </c>
      <c r="P7" s="19">
        <v>4.6399999999999997</v>
      </c>
      <c r="Q7" s="4">
        <f>IF(AND((P7&gt;0),(P$4&gt;0)),(P7/P$4*100),"")</f>
        <v>26.544622425629289</v>
      </c>
      <c r="R7" s="19">
        <v>5.61</v>
      </c>
      <c r="S7" s="4">
        <f>IF(AND((R7&gt;0),(R$4&gt;0)),(R7/R$4*100),"")</f>
        <v>29.188345473465144</v>
      </c>
      <c r="T7" s="19">
        <v>5.56</v>
      </c>
      <c r="U7" s="4">
        <f>IF(AND((T7&gt;0),(T$4&gt;0)),(T7/T$4*100),"")</f>
        <v>32.00921128382268</v>
      </c>
      <c r="V7" s="19">
        <v>5.52</v>
      </c>
      <c r="W7" s="4">
        <f>IF(AND((V7&gt;0),(V$4&gt;0)),(V7/V$4*100),"")</f>
        <v>28.365878725590953</v>
      </c>
      <c r="X7" s="19">
        <v>4.46</v>
      </c>
      <c r="Y7" s="4">
        <f>IF(AND((X7&gt;0),(X$4&gt;0)),(X7/X$4*100),"")</f>
        <v>24.411603721948548</v>
      </c>
      <c r="Z7" s="19">
        <v>5.19</v>
      </c>
      <c r="AA7" s="4">
        <f>IF(AND((Z7&gt;0),(Z$4&gt;0)),(Z7/Z$4*100),"")</f>
        <v>27.903225806451616</v>
      </c>
      <c r="AB7" s="19">
        <v>4.6900000000000004</v>
      </c>
      <c r="AC7" s="4">
        <f>IF(AND((AB7&gt;0),(AB$4&gt;0)),(AB7/AB$4*100),"")</f>
        <v>24.414367516918272</v>
      </c>
      <c r="AD7" s="19"/>
      <c r="AE7" s="4" t="str">
        <f t="shared" si="25"/>
        <v/>
      </c>
      <c r="AF7" s="19"/>
      <c r="AG7" s="4" t="str">
        <f t="shared" si="26"/>
        <v/>
      </c>
      <c r="AH7" s="19"/>
      <c r="AI7" s="4" t="str">
        <f t="shared" si="27"/>
        <v/>
      </c>
      <c r="AJ7" s="19"/>
      <c r="AK7" s="4" t="str">
        <f t="shared" si="28"/>
        <v/>
      </c>
      <c r="AL7" s="19"/>
      <c r="AM7" s="4" t="str">
        <f t="shared" si="29"/>
        <v/>
      </c>
      <c r="AN7" s="19"/>
      <c r="AO7" s="4" t="str">
        <f t="shared" si="30"/>
        <v/>
      </c>
      <c r="AP7" s="19"/>
      <c r="AQ7" s="4" t="str">
        <f t="shared" si="31"/>
        <v/>
      </c>
      <c r="AR7" s="19"/>
      <c r="AS7" s="4" t="str">
        <f t="shared" si="32"/>
        <v/>
      </c>
      <c r="AT7" s="19"/>
      <c r="AU7" s="4" t="str">
        <f t="shared" si="33"/>
        <v/>
      </c>
      <c r="AV7" s="19"/>
      <c r="AW7" s="4" t="str">
        <f t="shared" si="34"/>
        <v/>
      </c>
      <c r="AX7" s="19"/>
      <c r="AY7" s="4" t="str">
        <f t="shared" si="35"/>
        <v/>
      </c>
      <c r="AZ7" s="19"/>
      <c r="BA7" s="4" t="str">
        <f t="shared" si="36"/>
        <v/>
      </c>
      <c r="BB7" s="19"/>
      <c r="BC7" s="4" t="str">
        <f t="shared" si="37"/>
        <v/>
      </c>
      <c r="BD7" s="19"/>
      <c r="BE7" s="4" t="str">
        <f t="shared" si="38"/>
        <v/>
      </c>
      <c r="BF7" s="19"/>
      <c r="BG7" s="4" t="str">
        <f t="shared" si="39"/>
        <v/>
      </c>
      <c r="BH7" s="19"/>
      <c r="BI7" s="4" t="str">
        <f t="shared" si="40"/>
        <v/>
      </c>
      <c r="BK7" s="46" t="s">
        <v>19</v>
      </c>
      <c r="BL7" s="30">
        <f t="shared" si="16"/>
        <v>14</v>
      </c>
      <c r="BM7" s="31">
        <f t="shared" si="17"/>
        <v>3.08</v>
      </c>
      <c r="BN7" s="32" t="str">
        <f t="shared" si="18"/>
        <v>–</v>
      </c>
      <c r="BO7" s="33">
        <f t="shared" si="19"/>
        <v>5.61</v>
      </c>
      <c r="BP7" s="34">
        <f t="shared" si="20"/>
        <v>18.965517241379313</v>
      </c>
      <c r="BQ7" s="35" t="str">
        <f t="shared" si="41"/>
        <v>–</v>
      </c>
      <c r="BR7" s="36">
        <f t="shared" si="21"/>
        <v>32.00921128382268</v>
      </c>
      <c r="BS7" s="37">
        <f t="shared" si="22"/>
        <v>4.5707142857142857</v>
      </c>
      <c r="BT7" s="38">
        <f t="shared" si="22"/>
        <v>25.50158454682418</v>
      </c>
      <c r="BU7" s="32">
        <f t="shared" si="23"/>
        <v>0.84608114073255214</v>
      </c>
      <c r="BV7" s="39">
        <f t="shared" si="23"/>
        <v>3.8866692863388224</v>
      </c>
      <c r="BW7" s="32">
        <f t="shared" si="24"/>
        <v>5.19</v>
      </c>
      <c r="BX7" s="35">
        <f t="shared" si="24"/>
        <v>28.099621007038444</v>
      </c>
    </row>
    <row r="8" spans="1:76" ht="12.75" customHeight="1" x14ac:dyDescent="0.2">
      <c r="A8" s="10" t="s">
        <v>20</v>
      </c>
      <c r="B8" s="19">
        <v>13.92</v>
      </c>
      <c r="C8" s="4">
        <f>IF(AND((B8&gt;0),(B$4&gt;0)),(B8/B$4*100),"")</f>
        <v>75.365457498646464</v>
      </c>
      <c r="D8" s="19"/>
      <c r="E8" s="4" t="str">
        <f>IF(AND((D8&gt;0),(D$4&gt;0)),(D8/D$4*100),"")</f>
        <v/>
      </c>
      <c r="F8" s="19">
        <v>13.35</v>
      </c>
      <c r="G8" s="4">
        <f>IF(AND((F8&gt;0),(F$4&gt;0)),(F8/F$4*100),"")</f>
        <v>78.483245149911809</v>
      </c>
      <c r="H8" s="19">
        <v>14.6</v>
      </c>
      <c r="I8" s="4">
        <f>IF(AND((H8&gt;0),(H$4&gt;0)),(H8/H$4*100),"")</f>
        <v>83.811710677382308</v>
      </c>
      <c r="J8" s="19">
        <v>13.64</v>
      </c>
      <c r="K8" s="4">
        <f>IF(AND((J8&gt;0),(J$4&gt;0)),(J8/J$4*100),"")</f>
        <v>79.766081871345023</v>
      </c>
      <c r="L8" s="19"/>
      <c r="M8" s="4" t="str">
        <f>IF(AND((L8&gt;0),(L$4&gt;0)),(L8/L$4*100),"")</f>
        <v/>
      </c>
      <c r="N8" s="19">
        <v>13.93</v>
      </c>
      <c r="O8" s="4">
        <f>IF(AND((N8&gt;0),(N$4&gt;0)),(N8/N$4*100),"")</f>
        <v>85.775862068965523</v>
      </c>
      <c r="P8" s="19">
        <v>12.34</v>
      </c>
      <c r="Q8" s="4">
        <f>IF(AND((P8&gt;0),(P$4&gt;0)),(P8/P$4*100),"")</f>
        <v>70.59496567505721</v>
      </c>
      <c r="R8" s="19">
        <v>15.85</v>
      </c>
      <c r="S8" s="4">
        <f>IF(AND((R8&gt;0),(R$4&gt;0)),(R8/R$4*100),"")</f>
        <v>82.46618106139438</v>
      </c>
      <c r="T8" s="19">
        <v>13.77</v>
      </c>
      <c r="U8" s="4">
        <f>IF(AND((T8&gt;0),(T$4&gt;0)),(T8/T$4*100),"")</f>
        <v>79.274611398963728</v>
      </c>
      <c r="V8" s="19">
        <v>15.07</v>
      </c>
      <c r="W8" s="4">
        <f>IF(AND((V8&gt;0),(V$4&gt;0)),(V8/V$4*100),"")</f>
        <v>77.440904419321683</v>
      </c>
      <c r="X8" s="19">
        <v>13.81</v>
      </c>
      <c r="Y8" s="4">
        <f>IF(AND((X8&gt;0),(X$4&gt;0)),(X8/X$4*100),"")</f>
        <v>75.588396278051448</v>
      </c>
      <c r="Z8" s="19">
        <v>13.67</v>
      </c>
      <c r="AA8" s="4">
        <f>IF(AND((Z8&gt;0),(Z$4&gt;0)),(Z8/Z$4*100),"")</f>
        <v>73.494623655913969</v>
      </c>
      <c r="AB8" s="19">
        <v>15.78</v>
      </c>
      <c r="AC8" s="4">
        <f>IF(AND((AB8&gt;0),(AB$4&gt;0)),(AB8/AB$4*100),"")</f>
        <v>82.144716293597071</v>
      </c>
      <c r="AD8" s="19">
        <v>14.65</v>
      </c>
      <c r="AE8" s="4">
        <f t="shared" si="25"/>
        <v>77.064702788006315</v>
      </c>
      <c r="AF8" s="19"/>
      <c r="AG8" s="4" t="str">
        <f t="shared" si="26"/>
        <v/>
      </c>
      <c r="AH8" s="19"/>
      <c r="AI8" s="4" t="str">
        <f t="shared" si="27"/>
        <v/>
      </c>
      <c r="AJ8" s="19"/>
      <c r="AK8" s="4" t="str">
        <f t="shared" si="28"/>
        <v/>
      </c>
      <c r="AL8" s="19"/>
      <c r="AM8" s="4" t="str">
        <f t="shared" si="29"/>
        <v/>
      </c>
      <c r="AN8" s="19"/>
      <c r="AO8" s="4" t="str">
        <f t="shared" si="30"/>
        <v/>
      </c>
      <c r="AP8" s="19"/>
      <c r="AQ8" s="4" t="str">
        <f t="shared" si="31"/>
        <v/>
      </c>
      <c r="AR8" s="19"/>
      <c r="AS8" s="4" t="str">
        <f t="shared" si="32"/>
        <v/>
      </c>
      <c r="AT8" s="19"/>
      <c r="AU8" s="4" t="str">
        <f t="shared" si="33"/>
        <v/>
      </c>
      <c r="AV8" s="19"/>
      <c r="AW8" s="4" t="str">
        <f t="shared" si="34"/>
        <v/>
      </c>
      <c r="AX8" s="19"/>
      <c r="AY8" s="4" t="str">
        <f t="shared" si="35"/>
        <v/>
      </c>
      <c r="AZ8" s="19"/>
      <c r="BA8" s="4" t="str">
        <f t="shared" si="36"/>
        <v/>
      </c>
      <c r="BB8" s="19"/>
      <c r="BC8" s="4" t="str">
        <f t="shared" si="37"/>
        <v/>
      </c>
      <c r="BD8" s="19"/>
      <c r="BE8" s="4" t="str">
        <f t="shared" si="38"/>
        <v/>
      </c>
      <c r="BF8" s="19"/>
      <c r="BG8" s="4" t="str">
        <f t="shared" si="39"/>
        <v/>
      </c>
      <c r="BH8" s="19"/>
      <c r="BI8" s="4" t="str">
        <f t="shared" si="40"/>
        <v/>
      </c>
      <c r="BK8" s="46" t="s">
        <v>20</v>
      </c>
      <c r="BL8" s="30">
        <f t="shared" si="16"/>
        <v>13</v>
      </c>
      <c r="BM8" s="31">
        <f t="shared" si="17"/>
        <v>12.34</v>
      </c>
      <c r="BN8" s="32" t="str">
        <f t="shared" si="18"/>
        <v>–</v>
      </c>
      <c r="BO8" s="33">
        <f t="shared" si="19"/>
        <v>15.85</v>
      </c>
      <c r="BP8" s="34">
        <f t="shared" si="20"/>
        <v>70.59496567505721</v>
      </c>
      <c r="BQ8" s="35" t="str">
        <f t="shared" si="41"/>
        <v>–</v>
      </c>
      <c r="BR8" s="36">
        <f t="shared" si="21"/>
        <v>85.775862068965523</v>
      </c>
      <c r="BS8" s="37">
        <f t="shared" si="22"/>
        <v>14.183076923076923</v>
      </c>
      <c r="BT8" s="38">
        <f t="shared" si="22"/>
        <v>78.559342987427456</v>
      </c>
      <c r="BU8" s="32">
        <f t="shared" si="23"/>
        <v>0.98316991253957553</v>
      </c>
      <c r="BV8" s="39">
        <f t="shared" si="23"/>
        <v>4.2948844464801486</v>
      </c>
      <c r="BW8" s="32">
        <f t="shared" si="24"/>
        <v>13.92</v>
      </c>
      <c r="BX8" s="35">
        <f t="shared" si="24"/>
        <v>75.365457498646464</v>
      </c>
    </row>
    <row r="9" spans="1:76" ht="12.75" customHeight="1" x14ac:dyDescent="0.2">
      <c r="A9" s="10" t="s">
        <v>22</v>
      </c>
      <c r="B9" s="19">
        <v>4.05</v>
      </c>
      <c r="C9" s="4">
        <f>IF(AND((B9&gt;0),(B$4&gt;0)),(B9/B$4*100),"")</f>
        <v>21.927449918787222</v>
      </c>
      <c r="D9" s="19">
        <v>2.83</v>
      </c>
      <c r="E9" s="4">
        <f>IF(AND((D9&gt;0),(D$4&gt;0)),(D9/D$4*100),"")</f>
        <v>17.599502487562191</v>
      </c>
      <c r="F9" s="19">
        <v>3.26</v>
      </c>
      <c r="G9" s="4">
        <f>IF(AND((F9&gt;0),(F$4&gt;0)),(F9/F$4*100),"")</f>
        <v>19.16519694297472</v>
      </c>
      <c r="H9" s="19">
        <v>3.66</v>
      </c>
      <c r="I9" s="4">
        <f>IF(AND((H9&gt;0),(H$4&gt;0)),(H9/H$4*100),"")</f>
        <v>21.010332950631458</v>
      </c>
      <c r="J9" s="19"/>
      <c r="K9" s="4" t="str">
        <f>IF(AND((J9&gt;0),(J$4&gt;0)),(J9/J$4*100),"")</f>
        <v/>
      </c>
      <c r="L9" s="19"/>
      <c r="M9" s="4" t="str">
        <f>IF(AND((L9&gt;0),(L$4&gt;0)),(L9/L$4*100),"")</f>
        <v/>
      </c>
      <c r="N9" s="19">
        <v>3.62</v>
      </c>
      <c r="O9" s="4">
        <f>IF(AND((N9&gt;0),(N$4&gt;0)),(N9/N$4*100),"")</f>
        <v>22.290640394088673</v>
      </c>
      <c r="P9" s="19"/>
      <c r="Q9" s="4" t="str">
        <f>IF(AND((P9&gt;0),(P$4&gt;0)),(P9/P$4*100),"")</f>
        <v/>
      </c>
      <c r="R9" s="19">
        <v>4.09</v>
      </c>
      <c r="S9" s="4">
        <f>IF(AND((R9&gt;0),(R$4&gt;0)),(R9/R$4*100),"")</f>
        <v>21.279916753381894</v>
      </c>
      <c r="T9" s="19"/>
      <c r="U9" s="4" t="str">
        <f>IF(AND((T9&gt;0),(T$4&gt;0)),(T9/T$4*100),"")</f>
        <v/>
      </c>
      <c r="V9" s="19">
        <v>4.71</v>
      </c>
      <c r="W9" s="4">
        <f>IF(AND((V9&gt;0),(V$4&gt;0)),(V9/V$4*100),"")</f>
        <v>24.203494347379237</v>
      </c>
      <c r="X9" s="19">
        <v>4.1500000000000004</v>
      </c>
      <c r="Y9" s="4">
        <f>IF(AND((X9&gt;0),(X$4&gt;0)),(X9/X$4*100),"")</f>
        <v>22.714833059660648</v>
      </c>
      <c r="Z9" s="19">
        <v>4.25</v>
      </c>
      <c r="AA9" s="4">
        <f>IF(AND((Z9&gt;0),(Z$4&gt;0)),(Z9/Z$4*100),"")</f>
        <v>22.849462365591396</v>
      </c>
      <c r="AB9" s="19">
        <v>3.65</v>
      </c>
      <c r="AC9" s="4">
        <f>IF(AND((AB9&gt;0),(AB$4&gt;0)),(AB9/AB$4*100),"")</f>
        <v>19.000520562207182</v>
      </c>
      <c r="AD9" s="19">
        <v>4.04</v>
      </c>
      <c r="AE9" s="4">
        <f t="shared" si="25"/>
        <v>21.251972645975801</v>
      </c>
      <c r="AF9" s="19"/>
      <c r="AG9" s="4" t="str">
        <f t="shared" si="26"/>
        <v/>
      </c>
      <c r="AH9" s="19"/>
      <c r="AI9" s="4" t="str">
        <f t="shared" si="27"/>
        <v/>
      </c>
      <c r="AJ9" s="19"/>
      <c r="AK9" s="4" t="str">
        <f t="shared" si="28"/>
        <v/>
      </c>
      <c r="AL9" s="19"/>
      <c r="AM9" s="4" t="str">
        <f t="shared" si="29"/>
        <v/>
      </c>
      <c r="AN9" s="19"/>
      <c r="AO9" s="4" t="str">
        <f t="shared" si="30"/>
        <v/>
      </c>
      <c r="AP9" s="19"/>
      <c r="AQ9" s="4" t="str">
        <f t="shared" si="31"/>
        <v/>
      </c>
      <c r="AR9" s="19"/>
      <c r="AS9" s="4" t="str">
        <f t="shared" si="32"/>
        <v/>
      </c>
      <c r="AT9" s="19"/>
      <c r="AU9" s="4" t="str">
        <f t="shared" si="33"/>
        <v/>
      </c>
      <c r="AV9" s="19"/>
      <c r="AW9" s="4" t="str">
        <f t="shared" si="34"/>
        <v/>
      </c>
      <c r="AX9" s="19"/>
      <c r="AY9" s="4" t="str">
        <f t="shared" si="35"/>
        <v/>
      </c>
      <c r="AZ9" s="19"/>
      <c r="BA9" s="4" t="str">
        <f t="shared" si="36"/>
        <v/>
      </c>
      <c r="BB9" s="19"/>
      <c r="BC9" s="4" t="str">
        <f t="shared" si="37"/>
        <v/>
      </c>
      <c r="BD9" s="19"/>
      <c r="BE9" s="4" t="str">
        <f t="shared" si="38"/>
        <v/>
      </c>
      <c r="BF9" s="19"/>
      <c r="BG9" s="4" t="str">
        <f t="shared" si="39"/>
        <v/>
      </c>
      <c r="BH9" s="19"/>
      <c r="BI9" s="4" t="str">
        <f t="shared" si="40"/>
        <v/>
      </c>
      <c r="BK9" s="46" t="s">
        <v>22</v>
      </c>
      <c r="BL9" s="30">
        <f t="shared" si="16"/>
        <v>11</v>
      </c>
      <c r="BM9" s="31">
        <f t="shared" si="17"/>
        <v>2.83</v>
      </c>
      <c r="BN9" s="32" t="str">
        <f t="shared" si="18"/>
        <v>–</v>
      </c>
      <c r="BO9" s="33">
        <f t="shared" si="19"/>
        <v>4.71</v>
      </c>
      <c r="BP9" s="34">
        <f t="shared" si="20"/>
        <v>17.599502487562191</v>
      </c>
      <c r="BQ9" s="35" t="str">
        <f t="shared" si="41"/>
        <v>–</v>
      </c>
      <c r="BR9" s="36">
        <f t="shared" si="21"/>
        <v>24.203494347379237</v>
      </c>
      <c r="BS9" s="37">
        <f t="shared" si="22"/>
        <v>3.8463636363636367</v>
      </c>
      <c r="BT9" s="38">
        <f t="shared" si="22"/>
        <v>21.208483857112764</v>
      </c>
      <c r="BU9" s="32">
        <f t="shared" si="23"/>
        <v>0.51387299456718971</v>
      </c>
      <c r="BV9" s="39">
        <f t="shared" si="23"/>
        <v>1.9427065850647067</v>
      </c>
      <c r="BW9" s="32">
        <f t="shared" si="24"/>
        <v>4.05</v>
      </c>
      <c r="BX9" s="35">
        <f t="shared" si="24"/>
        <v>21.927449918787222</v>
      </c>
    </row>
    <row r="10" spans="1:76" ht="12.75" customHeight="1" x14ac:dyDescent="0.2">
      <c r="A10" s="10" t="s">
        <v>21</v>
      </c>
      <c r="B10" s="19">
        <v>30.18</v>
      </c>
      <c r="C10" s="4">
        <f>IF(AND((B10&gt;0),(B$4&gt;0)),(B10/B$4*100),"")</f>
        <v>163.4001082837033</v>
      </c>
      <c r="D10" s="19">
        <v>26.79</v>
      </c>
      <c r="E10" s="4">
        <f>IF(AND((D10&gt;0),(D$4&gt;0)),(D10/D$4*100),"")</f>
        <v>166.6044776119403</v>
      </c>
      <c r="F10" s="19">
        <v>30.08</v>
      </c>
      <c r="G10" s="4">
        <f>IF(AND((F10&gt;0),(F$4&gt;0)),(F10/F$4*100),"")</f>
        <v>176.83715461493236</v>
      </c>
      <c r="H10" s="19">
        <v>32.619999999999997</v>
      </c>
      <c r="I10" s="4">
        <f>IF(AND((H10&gt;0),(H$4&gt;0)),(H10/H$4*100),"")</f>
        <v>187.256027554535</v>
      </c>
      <c r="J10" s="19">
        <v>27.63</v>
      </c>
      <c r="K10" s="4">
        <f>IF(AND((J10&gt;0),(J$4&gt;0)),(J10/J$4*100),"")</f>
        <v>161.57894736842104</v>
      </c>
      <c r="L10" s="19">
        <v>31.38</v>
      </c>
      <c r="M10" s="4">
        <f>IF(AND((L10&gt;0),(L$4&gt;0)),(L10/L$4*100),"")</f>
        <v>175.11160714285711</v>
      </c>
      <c r="N10" s="19">
        <v>26.88</v>
      </c>
      <c r="O10" s="4">
        <f>IF(AND((N10&gt;0),(N$4&gt;0)),(N10/N$4*100),"")</f>
        <v>165.51724137931038</v>
      </c>
      <c r="P10" s="19">
        <v>29.37</v>
      </c>
      <c r="Q10" s="4">
        <f>IF(AND((P10&gt;0),(P$4&gt;0)),(P10/P$4*100),"")</f>
        <v>168.02059496567506</v>
      </c>
      <c r="R10" s="19">
        <v>31.09</v>
      </c>
      <c r="S10" s="4">
        <f>IF(AND((R10&gt;0),(R$4&gt;0)),(R10/R$4*100),"")</f>
        <v>161.75858480749221</v>
      </c>
      <c r="T10" s="19">
        <v>27.33</v>
      </c>
      <c r="U10" s="4">
        <f>IF(AND((T10&gt;0),(T$4&gt;0)),(T10/T$4*100),"")</f>
        <v>157.34024179620033</v>
      </c>
      <c r="V10" s="19">
        <v>27.5</v>
      </c>
      <c r="W10" s="4">
        <f>IF(AND((V10&gt;0),(V$4&gt;0)),(V10/V$4*100),"")</f>
        <v>141.31551901336073</v>
      </c>
      <c r="X10" s="19">
        <v>29.84</v>
      </c>
      <c r="Y10" s="4">
        <f>IF(AND((X10&gt;0),(X$4&gt;0)),(X10/X$4*100),"")</f>
        <v>163.32785987958403</v>
      </c>
      <c r="Z10" s="19">
        <v>30.08</v>
      </c>
      <c r="AA10" s="4">
        <f>IF(AND((Z10&gt;0),(Z$4&gt;0)),(Z10/Z$4*100),"")</f>
        <v>161.72043010752685</v>
      </c>
      <c r="AB10" s="19">
        <v>27.72</v>
      </c>
      <c r="AC10" s="4">
        <f>IF(AND((AB10&gt;0),(AB$4&gt;0)),(AB10/AB$4*100),"")</f>
        <v>144.29984383133782</v>
      </c>
      <c r="AD10" s="19">
        <v>31.08</v>
      </c>
      <c r="AE10" s="4">
        <f t="shared" si="25"/>
        <v>163.49289847448711</v>
      </c>
      <c r="AF10" s="19"/>
      <c r="AG10" s="4" t="str">
        <f t="shared" si="26"/>
        <v/>
      </c>
      <c r="AH10" s="19"/>
      <c r="AI10" s="4" t="str">
        <f t="shared" si="27"/>
        <v/>
      </c>
      <c r="AJ10" s="19"/>
      <c r="AK10" s="4" t="str">
        <f t="shared" si="28"/>
        <v/>
      </c>
      <c r="AL10" s="19"/>
      <c r="AM10" s="4" t="str">
        <f t="shared" si="29"/>
        <v/>
      </c>
      <c r="AN10" s="19"/>
      <c r="AO10" s="4" t="str">
        <f t="shared" si="30"/>
        <v/>
      </c>
      <c r="AP10" s="19"/>
      <c r="AQ10" s="4" t="str">
        <f t="shared" si="31"/>
        <v/>
      </c>
      <c r="AR10" s="19"/>
      <c r="AS10" s="4" t="str">
        <f t="shared" si="32"/>
        <v/>
      </c>
      <c r="AT10" s="19"/>
      <c r="AU10" s="4" t="str">
        <f t="shared" si="33"/>
        <v/>
      </c>
      <c r="AV10" s="19"/>
      <c r="AW10" s="4" t="str">
        <f t="shared" si="34"/>
        <v/>
      </c>
      <c r="AX10" s="19"/>
      <c r="AY10" s="4" t="str">
        <f t="shared" si="35"/>
        <v/>
      </c>
      <c r="AZ10" s="19"/>
      <c r="BA10" s="4" t="str">
        <f t="shared" si="36"/>
        <v/>
      </c>
      <c r="BB10" s="19"/>
      <c r="BC10" s="4" t="str">
        <f t="shared" si="37"/>
        <v/>
      </c>
      <c r="BD10" s="19"/>
      <c r="BE10" s="4" t="str">
        <f t="shared" si="38"/>
        <v/>
      </c>
      <c r="BF10" s="19"/>
      <c r="BG10" s="4" t="str">
        <f t="shared" si="39"/>
        <v/>
      </c>
      <c r="BH10" s="19"/>
      <c r="BI10" s="4" t="str">
        <f t="shared" si="40"/>
        <v/>
      </c>
      <c r="BK10" s="46" t="s">
        <v>21</v>
      </c>
      <c r="BL10" s="30">
        <f t="shared" si="16"/>
        <v>15</v>
      </c>
      <c r="BM10" s="31">
        <f t="shared" si="17"/>
        <v>26.79</v>
      </c>
      <c r="BN10" s="32" t="str">
        <f t="shared" si="18"/>
        <v>–</v>
      </c>
      <c r="BO10" s="33">
        <f t="shared" si="19"/>
        <v>32.619999999999997</v>
      </c>
      <c r="BP10" s="34">
        <f t="shared" si="20"/>
        <v>141.31551901336073</v>
      </c>
      <c r="BQ10" s="35" t="str">
        <f t="shared" si="41"/>
        <v>–</v>
      </c>
      <c r="BR10" s="36">
        <f t="shared" si="21"/>
        <v>187.256027554535</v>
      </c>
      <c r="BS10" s="37">
        <f t="shared" si="22"/>
        <v>29.304666666666659</v>
      </c>
      <c r="BT10" s="38">
        <f t="shared" si="22"/>
        <v>163.83876912209089</v>
      </c>
      <c r="BU10" s="32">
        <f t="shared" si="23"/>
        <v>1.8626281994868994</v>
      </c>
      <c r="BV10" s="39">
        <f t="shared" si="23"/>
        <v>11.395953632461989</v>
      </c>
      <c r="BW10" s="32">
        <f t="shared" si="24"/>
        <v>30.18</v>
      </c>
      <c r="BX10" s="35">
        <f t="shared" si="24"/>
        <v>163.4001082837033</v>
      </c>
    </row>
    <row r="11" spans="1:76" ht="12.75" customHeight="1" x14ac:dyDescent="0.2">
      <c r="A11" s="10" t="s">
        <v>26</v>
      </c>
      <c r="B11" s="54">
        <f>IF(AND((B10&gt;0),(B3&gt;0)),(B10/B3),"")</f>
        <v>0.23220743248441947</v>
      </c>
      <c r="C11" s="4" t="s">
        <v>3</v>
      </c>
      <c r="D11" s="54">
        <f>IF(AND((D10&gt;0),(D3&gt;0)),(D10/D3),"")</f>
        <v>0.23200831384775267</v>
      </c>
      <c r="E11" s="4" t="s">
        <v>3</v>
      </c>
      <c r="F11" s="54">
        <f>IF(AND((F10&gt;0),(F3&gt;0)),(F10/F3),"")</f>
        <v>0.25454853177625453</v>
      </c>
      <c r="G11" s="4" t="s">
        <v>3</v>
      </c>
      <c r="H11" s="54">
        <f>IF(AND((H10&gt;0),(H3&gt;0)),(H10/H3),"")</f>
        <v>0.25833531321770808</v>
      </c>
      <c r="I11" s="4" t="s">
        <v>3</v>
      </c>
      <c r="J11" s="54">
        <f>IF(AND((J10&gt;0),(J3&gt;0)),(J10/J3),"")</f>
        <v>0.26127659574468082</v>
      </c>
      <c r="K11" s="4" t="s">
        <v>3</v>
      </c>
      <c r="L11" s="54">
        <f>IF(AND((L10&gt;0),(L3&gt;0)),(L10/L3),"")</f>
        <v>0.26248431618569634</v>
      </c>
      <c r="M11" s="4" t="s">
        <v>3</v>
      </c>
      <c r="N11" s="54">
        <f>IF(AND((N10&gt;0),(N3&gt;0)),(N10/N3),"")</f>
        <v>0.2348623853211009</v>
      </c>
      <c r="O11" s="4" t="s">
        <v>3</v>
      </c>
      <c r="P11" s="54">
        <f>IF(AND((P10&gt;0),(P3&gt;0)),(P10/P3),"")</f>
        <v>0.23370732871807115</v>
      </c>
      <c r="Q11" s="4" t="s">
        <v>3</v>
      </c>
      <c r="R11" s="54">
        <f>IF(AND((R10&gt;0),(R3&gt;0)),(R10/R3),"")</f>
        <v>0.25182245261623198</v>
      </c>
      <c r="S11" s="4" t="s">
        <v>3</v>
      </c>
      <c r="T11" s="54">
        <f>IF(AND((T10&gt;0),(T3&gt;0)),(T10/T3),"")</f>
        <v>0.22678615882499376</v>
      </c>
      <c r="U11" s="4" t="s">
        <v>3</v>
      </c>
      <c r="V11" s="54">
        <f>IF(AND((V10&gt;0),(V3&gt;0)),(V10/V3),"")</f>
        <v>0.2094759293113955</v>
      </c>
      <c r="W11" s="4" t="s">
        <v>3</v>
      </c>
      <c r="X11" s="54">
        <f>IF(AND((X10&gt;0),(X3&gt;0)),(X10/X3),"")</f>
        <v>0.24899866488651534</v>
      </c>
      <c r="Y11" s="4" t="s">
        <v>3</v>
      </c>
      <c r="Z11" s="54">
        <f>IF(AND((Z10&gt;0),(Z3&gt;0)),(Z10/Z3),"")</f>
        <v>0.23844629409433213</v>
      </c>
      <c r="AA11" s="4" t="s">
        <v>3</v>
      </c>
      <c r="AB11" s="54">
        <f>IF(AND((AB10&gt;0),(AB3&gt;0)),(AB10/AB3),"")</f>
        <v>0.21501706484641639</v>
      </c>
      <c r="AC11" s="4" t="s">
        <v>3</v>
      </c>
      <c r="AD11" s="54">
        <f t="shared" ref="AD11" si="42">IF(AND((AD10&gt;0),(AD3&gt;0)),(AD10/AD3),"")</f>
        <v>0.23116400148754185</v>
      </c>
      <c r="AE11" s="4" t="s">
        <v>3</v>
      </c>
      <c r="AF11" s="54" t="str">
        <f t="shared" ref="AF11" si="43">IF(AND((AF10&gt;0),(AF3&gt;0)),(AF10/AF3),"")</f>
        <v/>
      </c>
      <c r="AG11" s="4" t="s">
        <v>3</v>
      </c>
      <c r="AH11" s="54" t="str">
        <f t="shared" ref="AH11" si="44">IF(AND((AH10&gt;0),(AH3&gt;0)),(AH10/AH3),"")</f>
        <v/>
      </c>
      <c r="AI11" s="4" t="s">
        <v>3</v>
      </c>
      <c r="AJ11" s="54" t="str">
        <f t="shared" ref="AJ11" si="45">IF(AND((AJ10&gt;0),(AJ3&gt;0)),(AJ10/AJ3),"")</f>
        <v/>
      </c>
      <c r="AK11" s="4" t="s">
        <v>3</v>
      </c>
      <c r="AL11" s="54" t="str">
        <f t="shared" ref="AL11" si="46">IF(AND((AL10&gt;0),(AL3&gt;0)),(AL10/AL3),"")</f>
        <v/>
      </c>
      <c r="AM11" s="4" t="s">
        <v>3</v>
      </c>
      <c r="AN11" s="54" t="str">
        <f t="shared" ref="AN11" si="47">IF(AND((AN10&gt;0),(AN3&gt;0)),(AN10/AN3),"")</f>
        <v/>
      </c>
      <c r="AO11" s="4" t="s">
        <v>3</v>
      </c>
      <c r="AP11" s="54" t="str">
        <f t="shared" ref="AP11" si="48">IF(AND((AP10&gt;0),(AP3&gt;0)),(AP10/AP3),"")</f>
        <v/>
      </c>
      <c r="AQ11" s="4" t="s">
        <v>3</v>
      </c>
      <c r="AR11" s="54" t="str">
        <f t="shared" ref="AR11" si="49">IF(AND((AR10&gt;0),(AR3&gt;0)),(AR10/AR3),"")</f>
        <v/>
      </c>
      <c r="AS11" s="4" t="s">
        <v>3</v>
      </c>
      <c r="AT11" s="54" t="str">
        <f t="shared" ref="AT11" si="50">IF(AND((AT10&gt;0),(AT3&gt;0)),(AT10/AT3),"")</f>
        <v/>
      </c>
      <c r="AU11" s="4" t="s">
        <v>3</v>
      </c>
      <c r="AV11" s="54" t="str">
        <f t="shared" ref="AV11" si="51">IF(AND((AV10&gt;0),(AV3&gt;0)),(AV10/AV3),"")</f>
        <v/>
      </c>
      <c r="AW11" s="4" t="s">
        <v>3</v>
      </c>
      <c r="AX11" s="54" t="str">
        <f t="shared" ref="AX11" si="52">IF(AND((AX10&gt;0),(AX3&gt;0)),(AX10/AX3),"")</f>
        <v/>
      </c>
      <c r="AY11" s="4" t="s">
        <v>3</v>
      </c>
      <c r="AZ11" s="54" t="str">
        <f t="shared" ref="AZ11" si="53">IF(AND((AZ10&gt;0),(AZ3&gt;0)),(AZ10/AZ3),"")</f>
        <v/>
      </c>
      <c r="BA11" s="4" t="s">
        <v>3</v>
      </c>
      <c r="BB11" s="54" t="str">
        <f t="shared" ref="BB11" si="54">IF(AND((BB10&gt;0),(BB3&gt;0)),(BB10/BB3),"")</f>
        <v/>
      </c>
      <c r="BC11" s="4" t="s">
        <v>3</v>
      </c>
      <c r="BD11" s="54" t="str">
        <f t="shared" ref="BD11" si="55">IF(AND((BD10&gt;0),(BD3&gt;0)),(BD10/BD3),"")</f>
        <v/>
      </c>
      <c r="BE11" s="4" t="s">
        <v>3</v>
      </c>
      <c r="BF11" s="54" t="str">
        <f t="shared" ref="BF11" si="56">IF(AND((BF10&gt;0),(BF3&gt;0)),(BF10/BF3),"")</f>
        <v/>
      </c>
      <c r="BG11" s="4" t="s">
        <v>3</v>
      </c>
      <c r="BH11" s="54" t="str">
        <f t="shared" ref="BH11" si="57">IF(AND((BH10&gt;0),(BH3&gt;0)),(BH10/BH3),"")</f>
        <v/>
      </c>
      <c r="BI11" s="4" t="s">
        <v>3</v>
      </c>
      <c r="BK11" s="46" t="s">
        <v>26</v>
      </c>
      <c r="BL11" s="30">
        <f t="shared" si="16"/>
        <v>15</v>
      </c>
      <c r="BM11" s="40">
        <f t="shared" si="17"/>
        <v>0.2094759293113955</v>
      </c>
      <c r="BN11" s="22" t="str">
        <f t="shared" si="18"/>
        <v>–</v>
      </c>
      <c r="BO11" s="41">
        <f t="shared" si="19"/>
        <v>0.26248431618569634</v>
      </c>
      <c r="BP11" s="24" t="str">
        <f t="shared" si="20"/>
        <v/>
      </c>
      <c r="BQ11" s="6" t="s">
        <v>3</v>
      </c>
      <c r="BR11" s="26" t="str">
        <f t="shared" si="21"/>
        <v/>
      </c>
      <c r="BS11" s="42">
        <f t="shared" si="22"/>
        <v>0.23940938555754074</v>
      </c>
      <c r="BT11" s="28" t="s">
        <v>3</v>
      </c>
      <c r="BU11" s="43">
        <f t="shared" si="23"/>
        <v>1.6307622726592617E-2</v>
      </c>
      <c r="BV11" s="29" t="s">
        <v>3</v>
      </c>
      <c r="BW11" s="43">
        <f t="shared" si="24"/>
        <v>0.23220743248441947</v>
      </c>
      <c r="BX11" s="25" t="s">
        <v>3</v>
      </c>
    </row>
    <row r="12" spans="1:76" ht="12.75" customHeight="1" x14ac:dyDescent="0.2">
      <c r="A12" s="15" t="s">
        <v>23</v>
      </c>
      <c r="B12" s="17"/>
      <c r="C12" s="3"/>
      <c r="D12" s="17"/>
      <c r="E12" s="3"/>
      <c r="F12" s="17"/>
      <c r="G12" s="3"/>
      <c r="H12" s="17"/>
      <c r="I12" s="3"/>
      <c r="J12" s="17"/>
      <c r="K12" s="3"/>
      <c r="L12" s="17"/>
      <c r="M12" s="3"/>
      <c r="N12" s="17"/>
      <c r="O12" s="3"/>
      <c r="P12" s="17"/>
      <c r="Q12" s="3"/>
      <c r="R12" s="17"/>
      <c r="S12" s="3"/>
      <c r="T12" s="17"/>
      <c r="U12" s="3"/>
      <c r="V12" s="17"/>
      <c r="W12" s="3"/>
      <c r="X12" s="17"/>
      <c r="Y12" s="3"/>
      <c r="Z12" s="17"/>
      <c r="AA12" s="3"/>
      <c r="AB12" s="17"/>
      <c r="AC12" s="3"/>
      <c r="AD12" s="17"/>
      <c r="AE12" s="3"/>
      <c r="AF12" s="17"/>
      <c r="AG12" s="3"/>
      <c r="AH12" s="17"/>
      <c r="AI12" s="3"/>
      <c r="AJ12" s="17"/>
      <c r="AK12" s="3"/>
      <c r="AL12" s="17"/>
      <c r="AM12" s="3"/>
      <c r="AN12" s="17"/>
      <c r="AO12" s="3"/>
      <c r="AP12" s="17"/>
      <c r="AQ12" s="3"/>
      <c r="AR12" s="17"/>
      <c r="AS12" s="3"/>
      <c r="AT12" s="17"/>
      <c r="AU12" s="3"/>
      <c r="AV12" s="17"/>
      <c r="AW12" s="3"/>
      <c r="AX12" s="17"/>
      <c r="AY12" s="3"/>
      <c r="AZ12" s="17"/>
      <c r="BA12" s="3"/>
      <c r="BB12" s="17"/>
      <c r="BC12" s="3"/>
      <c r="BD12" s="17"/>
      <c r="BE12" s="3"/>
      <c r="BF12" s="17"/>
      <c r="BG12" s="3"/>
      <c r="BH12" s="17"/>
      <c r="BI12" s="3"/>
      <c r="BK12" s="45" t="s">
        <v>23</v>
      </c>
      <c r="BL12" s="30"/>
      <c r="BM12" s="21"/>
      <c r="BN12" s="22"/>
      <c r="BO12" s="23"/>
      <c r="BP12" s="24"/>
      <c r="BQ12" s="25"/>
      <c r="BR12" s="26"/>
      <c r="BS12" s="27"/>
      <c r="BT12" s="28"/>
      <c r="BU12" s="22"/>
      <c r="BV12" s="29"/>
      <c r="BW12" s="22"/>
      <c r="BX12" s="25"/>
    </row>
    <row r="13" spans="1:76" ht="12.75" customHeight="1" x14ac:dyDescent="0.2">
      <c r="A13" s="10" t="s">
        <v>5</v>
      </c>
      <c r="B13" s="19">
        <v>2.0099999999999998</v>
      </c>
      <c r="C13" s="4">
        <f t="shared" ref="C13" si="58">IF(AND((B13&gt;0),(B$4&gt;0)),(B13/B$4*100),"")</f>
        <v>10.882512181916621</v>
      </c>
      <c r="D13" s="19"/>
      <c r="E13" s="4" t="str">
        <f t="shared" ref="E13" si="59">IF(AND((D13&gt;0),(D$4&gt;0)),(D13/D$4*100),"")</f>
        <v/>
      </c>
      <c r="F13" s="19"/>
      <c r="G13" s="4" t="str">
        <f t="shared" ref="G13" si="60">IF(AND((F13&gt;0),(F$4&gt;0)),(F13/F$4*100),"")</f>
        <v/>
      </c>
      <c r="H13" s="19"/>
      <c r="I13" s="4" t="str">
        <f t="shared" ref="I13" si="61">IF(AND((H13&gt;0),(H$4&gt;0)),(H13/H$4*100),"")</f>
        <v/>
      </c>
      <c r="J13" s="19">
        <v>1.96</v>
      </c>
      <c r="K13" s="4">
        <f t="shared" ref="K13" si="62">IF(AND((J13&gt;0),(J$4&gt;0)),(J13/J$4*100),"")</f>
        <v>11.461988304093566</v>
      </c>
      <c r="L13" s="19">
        <v>1.94</v>
      </c>
      <c r="M13" s="4">
        <f t="shared" ref="M13" si="63">IF(AND((L13&gt;0),(L$4&gt;0)),(L13/L$4*100),"")</f>
        <v>10.825892857142856</v>
      </c>
      <c r="N13" s="19">
        <v>1.72</v>
      </c>
      <c r="O13" s="4">
        <f t="shared" ref="O13" si="64">IF(AND((N13&gt;0),(N$4&gt;0)),(N13/N$4*100),"")</f>
        <v>10.591133004926109</v>
      </c>
      <c r="P13" s="19">
        <v>2.2400000000000002</v>
      </c>
      <c r="Q13" s="4">
        <f t="shared" ref="Q13" si="65">IF(AND((P13&gt;0),(P$4&gt;0)),(P13/P$4*100),"")</f>
        <v>12.814645308924485</v>
      </c>
      <c r="R13" s="19"/>
      <c r="S13" s="4" t="str">
        <f t="shared" ref="S13" si="66">IF(AND((R13&gt;0),(R$4&gt;0)),(R13/R$4*100),"")</f>
        <v/>
      </c>
      <c r="T13" s="19">
        <v>1.69</v>
      </c>
      <c r="U13" s="4">
        <f t="shared" ref="U13" si="67">IF(AND((T13&gt;0),(T$4&gt;0)),(T13/T$4*100),"")</f>
        <v>9.7294185377086926</v>
      </c>
      <c r="V13" s="19"/>
      <c r="W13" s="4" t="str">
        <f t="shared" ref="W13" si="68">IF(AND((V13&gt;0),(V$4&gt;0)),(V13/V$4*100),"")</f>
        <v/>
      </c>
      <c r="X13" s="19"/>
      <c r="Y13" s="4" t="str">
        <f t="shared" ref="Y13" si="69">IF(AND((X13&gt;0),(X$4&gt;0)),(X13/X$4*100),"")</f>
        <v/>
      </c>
      <c r="Z13" s="19"/>
      <c r="AA13" s="4" t="str">
        <f t="shared" ref="AA13" si="70">IF(AND((Z13&gt;0),(Z$4&gt;0)),(Z13/Z$4*100),"")</f>
        <v/>
      </c>
      <c r="AB13" s="19">
        <v>2.39</v>
      </c>
      <c r="AC13" s="4">
        <f t="shared" ref="AC13" si="71">IF(AND((AB13&gt;0),(AB$4&gt;0)),(AB13/AB$4*100),"")</f>
        <v>12.441436751691827</v>
      </c>
      <c r="AD13" s="19">
        <v>2.2999999999999998</v>
      </c>
      <c r="AE13" s="4">
        <f t="shared" ref="AE13" si="72">IF(AND((AD13&gt;0),(AD$4&gt;0)),(AD13/AD$4*100),"")</f>
        <v>12.098895318253549</v>
      </c>
      <c r="AF13" s="19"/>
      <c r="AG13" s="4" t="str">
        <f t="shared" ref="AG13" si="73">IF(AND((AF13&gt;0),(AF$4&gt;0)),(AF13/AF$4*100),"")</f>
        <v/>
      </c>
      <c r="AH13" s="19"/>
      <c r="AI13" s="4" t="str">
        <f t="shared" ref="AI13" si="74">IF(AND((AH13&gt;0),(AH$4&gt;0)),(AH13/AH$4*100),"")</f>
        <v/>
      </c>
      <c r="AJ13" s="19"/>
      <c r="AK13" s="4" t="str">
        <f t="shared" ref="AK13" si="75">IF(AND((AJ13&gt;0),(AJ$4&gt;0)),(AJ13/AJ$4*100),"")</f>
        <v/>
      </c>
      <c r="AL13" s="19"/>
      <c r="AM13" s="4" t="str">
        <f t="shared" ref="AM13" si="76">IF(AND((AL13&gt;0),(AL$4&gt;0)),(AL13/AL$4*100),"")</f>
        <v/>
      </c>
      <c r="AN13" s="19"/>
      <c r="AO13" s="4" t="str">
        <f t="shared" ref="AO13" si="77">IF(AND((AN13&gt;0),(AN$4&gt;0)),(AN13/AN$4*100),"")</f>
        <v/>
      </c>
      <c r="AP13" s="19"/>
      <c r="AQ13" s="4" t="str">
        <f t="shared" ref="AQ13" si="78">IF(AND((AP13&gt;0),(AP$4&gt;0)),(AP13/AP$4*100),"")</f>
        <v/>
      </c>
      <c r="AR13" s="19"/>
      <c r="AS13" s="4" t="str">
        <f t="shared" ref="AS13" si="79">IF(AND((AR13&gt;0),(AR$4&gt;0)),(AR13/AR$4*100),"")</f>
        <v/>
      </c>
      <c r="AT13" s="19"/>
      <c r="AU13" s="4" t="str">
        <f t="shared" ref="AU13" si="80">IF(AND((AT13&gt;0),(AT$4&gt;0)),(AT13/AT$4*100),"")</f>
        <v/>
      </c>
      <c r="AV13" s="19"/>
      <c r="AW13" s="4" t="str">
        <f t="shared" ref="AW13" si="81">IF(AND((AV13&gt;0),(AV$4&gt;0)),(AV13/AV$4*100),"")</f>
        <v/>
      </c>
      <c r="AX13" s="19"/>
      <c r="AY13" s="4" t="str">
        <f t="shared" ref="AY13" si="82">IF(AND((AX13&gt;0),(AX$4&gt;0)),(AX13/AX$4*100),"")</f>
        <v/>
      </c>
      <c r="AZ13" s="19"/>
      <c r="BA13" s="4" t="str">
        <f t="shared" ref="BA13" si="83">IF(AND((AZ13&gt;0),(AZ$4&gt;0)),(AZ13/AZ$4*100),"")</f>
        <v/>
      </c>
      <c r="BB13" s="19"/>
      <c r="BC13" s="4" t="str">
        <f t="shared" ref="BC13" si="84">IF(AND((BB13&gt;0),(BB$4&gt;0)),(BB13/BB$4*100),"")</f>
        <v/>
      </c>
      <c r="BD13" s="19"/>
      <c r="BE13" s="4" t="str">
        <f t="shared" ref="BE13" si="85">IF(AND((BD13&gt;0),(BD$4&gt;0)),(BD13/BD$4*100),"")</f>
        <v/>
      </c>
      <c r="BF13" s="19"/>
      <c r="BG13" s="4" t="str">
        <f t="shared" ref="BG13" si="86">IF(AND((BF13&gt;0),(BF$4&gt;0)),(BF13/BF$4*100),"")</f>
        <v/>
      </c>
      <c r="BH13" s="19"/>
      <c r="BI13" s="4" t="str">
        <f t="shared" ref="BI13" si="87">IF(AND((BH13&gt;0),(BH$4&gt;0)),(BH13/BH$4*100),"")</f>
        <v/>
      </c>
      <c r="BK13" s="46" t="s">
        <v>5</v>
      </c>
      <c r="BL13" s="30">
        <f t="shared" si="16"/>
        <v>8</v>
      </c>
      <c r="BM13" s="31">
        <f t="shared" si="17"/>
        <v>1.69</v>
      </c>
      <c r="BN13" s="32" t="str">
        <f t="shared" si="18"/>
        <v>–</v>
      </c>
      <c r="BO13" s="33">
        <f t="shared" si="19"/>
        <v>2.39</v>
      </c>
      <c r="BP13" s="34">
        <f t="shared" si="20"/>
        <v>9.7294185377086926</v>
      </c>
      <c r="BQ13" s="35" t="str">
        <f t="shared" si="41"/>
        <v>–</v>
      </c>
      <c r="BR13" s="36">
        <f t="shared" si="21"/>
        <v>12.814645308924485</v>
      </c>
      <c r="BS13" s="37">
        <f t="shared" si="22"/>
        <v>2.03125</v>
      </c>
      <c r="BT13" s="38">
        <f t="shared" si="22"/>
        <v>11.355740283082213</v>
      </c>
      <c r="BU13" s="32">
        <f t="shared" si="23"/>
        <v>0.2595841454546633</v>
      </c>
      <c r="BV13" s="39">
        <f t="shared" si="23"/>
        <v>1.0423146347323056</v>
      </c>
      <c r="BW13" s="32">
        <f t="shared" si="24"/>
        <v>2.0099999999999998</v>
      </c>
      <c r="BX13" s="35">
        <f t="shared" si="24"/>
        <v>10.882512181916621</v>
      </c>
    </row>
    <row r="14" spans="1:76" ht="12.75" customHeight="1" x14ac:dyDescent="0.2">
      <c r="A14" s="10" t="s">
        <v>6</v>
      </c>
      <c r="B14" s="19">
        <v>5</v>
      </c>
      <c r="C14" s="4" t="s">
        <v>3</v>
      </c>
      <c r="D14" s="19">
        <v>5</v>
      </c>
      <c r="E14" s="4" t="s">
        <v>3</v>
      </c>
      <c r="F14" s="19"/>
      <c r="G14" s="4" t="s">
        <v>3</v>
      </c>
      <c r="H14" s="19">
        <v>3</v>
      </c>
      <c r="I14" s="4" t="s">
        <v>3</v>
      </c>
      <c r="J14" s="19">
        <v>3</v>
      </c>
      <c r="K14" s="4" t="s">
        <v>3</v>
      </c>
      <c r="L14" s="19"/>
      <c r="M14" s="4" t="s">
        <v>3</v>
      </c>
      <c r="N14" s="19"/>
      <c r="O14" s="4" t="s">
        <v>3</v>
      </c>
      <c r="P14" s="19">
        <v>5</v>
      </c>
      <c r="Q14" s="4" t="s">
        <v>3</v>
      </c>
      <c r="R14" s="19">
        <v>5</v>
      </c>
      <c r="S14" s="4" t="s">
        <v>3</v>
      </c>
      <c r="T14" s="19">
        <v>3</v>
      </c>
      <c r="U14" s="4" t="s">
        <v>3</v>
      </c>
      <c r="V14" s="19">
        <v>3</v>
      </c>
      <c r="W14" s="4" t="s">
        <v>3</v>
      </c>
      <c r="X14" s="19">
        <v>3</v>
      </c>
      <c r="Y14" s="4" t="s">
        <v>3</v>
      </c>
      <c r="Z14" s="19">
        <v>3</v>
      </c>
      <c r="AA14" s="4" t="s">
        <v>3</v>
      </c>
      <c r="AB14" s="19">
        <v>5</v>
      </c>
      <c r="AC14" s="4" t="s">
        <v>3</v>
      </c>
      <c r="AD14" s="19">
        <v>4</v>
      </c>
      <c r="AE14" s="4" t="s">
        <v>3</v>
      </c>
      <c r="AF14" s="19"/>
      <c r="AG14" s="4" t="s">
        <v>3</v>
      </c>
      <c r="AH14" s="19"/>
      <c r="AI14" s="4" t="s">
        <v>3</v>
      </c>
      <c r="AJ14" s="19"/>
      <c r="AK14" s="4" t="s">
        <v>3</v>
      </c>
      <c r="AL14" s="19"/>
      <c r="AM14" s="4" t="s">
        <v>3</v>
      </c>
      <c r="AN14" s="19"/>
      <c r="AO14" s="4" t="s">
        <v>3</v>
      </c>
      <c r="AP14" s="19"/>
      <c r="AQ14" s="4" t="s">
        <v>3</v>
      </c>
      <c r="AR14" s="19"/>
      <c r="AS14" s="4" t="s">
        <v>3</v>
      </c>
      <c r="AT14" s="19"/>
      <c r="AU14" s="4" t="s">
        <v>3</v>
      </c>
      <c r="AV14" s="19"/>
      <c r="AW14" s="4" t="s">
        <v>3</v>
      </c>
      <c r="AX14" s="19"/>
      <c r="AY14" s="4" t="s">
        <v>3</v>
      </c>
      <c r="AZ14" s="19"/>
      <c r="BA14" s="4" t="s">
        <v>3</v>
      </c>
      <c r="BB14" s="19"/>
      <c r="BC14" s="4" t="s">
        <v>3</v>
      </c>
      <c r="BD14" s="19"/>
      <c r="BE14" s="4" t="s">
        <v>3</v>
      </c>
      <c r="BF14" s="19"/>
      <c r="BG14" s="4" t="s">
        <v>3</v>
      </c>
      <c r="BH14" s="19"/>
      <c r="BI14" s="4" t="s">
        <v>3</v>
      </c>
      <c r="BK14" s="46" t="s">
        <v>6</v>
      </c>
      <c r="BL14" s="30">
        <f t="shared" si="16"/>
        <v>12</v>
      </c>
      <c r="BM14" s="21">
        <f t="shared" si="17"/>
        <v>3</v>
      </c>
      <c r="BN14" s="22" t="str">
        <f t="shared" si="18"/>
        <v>–</v>
      </c>
      <c r="BO14" s="23">
        <f t="shared" si="19"/>
        <v>5</v>
      </c>
      <c r="BP14" s="24" t="str">
        <f t="shared" si="20"/>
        <v/>
      </c>
      <c r="BQ14" s="6" t="s">
        <v>3</v>
      </c>
      <c r="BR14" s="26" t="str">
        <f t="shared" si="21"/>
        <v/>
      </c>
      <c r="BS14" s="37">
        <f t="shared" si="22"/>
        <v>3.9166666666666665</v>
      </c>
      <c r="BT14" s="28" t="s">
        <v>3</v>
      </c>
      <c r="BU14" s="32">
        <f t="shared" si="23"/>
        <v>0.99620491989562143</v>
      </c>
      <c r="BV14" s="29" t="s">
        <v>3</v>
      </c>
      <c r="BW14" s="22">
        <f t="shared" si="24"/>
        <v>5</v>
      </c>
      <c r="BX14" s="25" t="s">
        <v>3</v>
      </c>
    </row>
    <row r="15" spans="1:76" ht="12.75" customHeight="1" x14ac:dyDescent="0.2">
      <c r="A15" s="15" t="s">
        <v>13</v>
      </c>
      <c r="B15" s="17"/>
      <c r="C15" s="3"/>
      <c r="D15" s="17"/>
      <c r="E15" s="3"/>
      <c r="F15" s="17"/>
      <c r="G15" s="3"/>
      <c r="H15" s="17"/>
      <c r="I15" s="3"/>
      <c r="J15" s="17"/>
      <c r="K15" s="3"/>
      <c r="L15" s="17"/>
      <c r="M15" s="3"/>
      <c r="N15" s="17"/>
      <c r="O15" s="3"/>
      <c r="P15" s="17"/>
      <c r="Q15" s="3"/>
      <c r="R15" s="17"/>
      <c r="S15" s="3"/>
      <c r="T15" s="17"/>
      <c r="U15" s="3"/>
      <c r="V15" s="17"/>
      <c r="W15" s="3"/>
      <c r="X15" s="17"/>
      <c r="Y15" s="3"/>
      <c r="Z15" s="17"/>
      <c r="AA15" s="3"/>
      <c r="AB15" s="17"/>
      <c r="AC15" s="3"/>
      <c r="AD15" s="17"/>
      <c r="AE15" s="3"/>
      <c r="AF15" s="17"/>
      <c r="AG15" s="3"/>
      <c r="AH15" s="17"/>
      <c r="AI15" s="3"/>
      <c r="AJ15" s="17"/>
      <c r="AK15" s="3"/>
      <c r="AL15" s="17"/>
      <c r="AM15" s="3"/>
      <c r="AN15" s="17"/>
      <c r="AO15" s="3"/>
      <c r="AP15" s="17"/>
      <c r="AQ15" s="3"/>
      <c r="AR15" s="17"/>
      <c r="AS15" s="3"/>
      <c r="AT15" s="17"/>
      <c r="AU15" s="3"/>
      <c r="AV15" s="17"/>
      <c r="AW15" s="3"/>
      <c r="AX15" s="17"/>
      <c r="AY15" s="3"/>
      <c r="AZ15" s="17"/>
      <c r="BA15" s="3"/>
      <c r="BB15" s="17"/>
      <c r="BC15" s="3"/>
      <c r="BD15" s="17"/>
      <c r="BE15" s="3"/>
      <c r="BF15" s="17"/>
      <c r="BG15" s="3"/>
      <c r="BH15" s="17"/>
      <c r="BI15" s="3"/>
      <c r="BK15" s="45" t="s">
        <v>13</v>
      </c>
      <c r="BL15" s="30"/>
      <c r="BM15" s="31"/>
      <c r="BN15" s="32"/>
      <c r="BO15" s="33"/>
      <c r="BP15" s="34"/>
      <c r="BQ15" s="35"/>
      <c r="BR15" s="36"/>
      <c r="BS15" s="37"/>
      <c r="BT15" s="38"/>
      <c r="BU15" s="32"/>
      <c r="BV15" s="39"/>
      <c r="BW15" s="32"/>
      <c r="BX15" s="35"/>
    </row>
    <row r="16" spans="1:76" ht="12.75" customHeight="1" x14ac:dyDescent="0.2">
      <c r="A16" s="10" t="s">
        <v>25</v>
      </c>
      <c r="B16" s="19">
        <v>8.2799999999999994</v>
      </c>
      <c r="C16" s="4">
        <f>IF(AND((B16&gt;0),(B$4&gt;0)),(B16/B$4*100),"")</f>
        <v>44.829453167298325</v>
      </c>
      <c r="D16" s="19"/>
      <c r="E16" s="4" t="str">
        <f>IF(AND((D16&gt;0),(D$4&gt;0)),(D16/D$4*100),"")</f>
        <v/>
      </c>
      <c r="F16" s="19">
        <v>8.16</v>
      </c>
      <c r="G16" s="4">
        <f>IF(AND((F16&gt;0),(F$4&gt;0)),(F16/F$4*100),"")</f>
        <v>47.971781305114632</v>
      </c>
      <c r="H16" s="19">
        <v>8.33</v>
      </c>
      <c r="I16" s="4">
        <f>IF(AND((H16&gt;0),(H$4&gt;0)),(H16/H$4*100),"")</f>
        <v>47.818599311136623</v>
      </c>
      <c r="J16" s="19"/>
      <c r="K16" s="4" t="str">
        <f>IF(AND((J16&gt;0),(J$4&gt;0)),(J16/J$4*100),"")</f>
        <v/>
      </c>
      <c r="L16" s="19">
        <v>8.2100000000000009</v>
      </c>
      <c r="M16" s="4">
        <f>IF(AND((L16&gt;0),(L$4&gt;0)),(L16/L$4*100),"")</f>
        <v>45.814732142857146</v>
      </c>
      <c r="N16" s="19">
        <v>7.27</v>
      </c>
      <c r="O16" s="4">
        <f>IF(AND((N16&gt;0),(N$4&gt;0)),(N16/N$4*100),"")</f>
        <v>44.766009852216747</v>
      </c>
      <c r="P16" s="19">
        <v>7.9</v>
      </c>
      <c r="Q16" s="4">
        <f>IF(AND((P16&gt;0),(P$4&gt;0)),(P16/P$4*100),"")</f>
        <v>45.194508009153317</v>
      </c>
      <c r="R16" s="19"/>
      <c r="S16" s="4" t="str">
        <f>IF(AND((R16&gt;0),(R$4&gt;0)),(R16/R$4*100),"")</f>
        <v/>
      </c>
      <c r="T16" s="19">
        <v>8.74</v>
      </c>
      <c r="U16" s="4">
        <f>IF(AND((T16&gt;0),(T$4&gt;0)),(T16/T$4*100),"")</f>
        <v>50.316637881404723</v>
      </c>
      <c r="V16" s="19">
        <v>7.31</v>
      </c>
      <c r="W16" s="4">
        <f>IF(AND((V16&gt;0),(V$4&gt;0)),(V16/V$4*100),"")</f>
        <v>37.564234326824256</v>
      </c>
      <c r="X16" s="19">
        <v>7.85</v>
      </c>
      <c r="Y16" s="4">
        <f>IF(AND((X16&gt;0),(X$4&gt;0)),(X16/X$4*100),"")</f>
        <v>42.966611932129176</v>
      </c>
      <c r="Z16" s="19">
        <v>8.6</v>
      </c>
      <c r="AA16" s="4">
        <f>IF(AND((Z16&gt;0),(Z$4&gt;0)),(Z16/Z$4*100),"")</f>
        <v>46.236559139784937</v>
      </c>
      <c r="AB16" s="19"/>
      <c r="AC16" s="4" t="str">
        <f>IF(AND((AB16&gt;0),(AB$4&gt;0)),(AB16/AB$4*100),"")</f>
        <v/>
      </c>
      <c r="AD16" s="19">
        <v>8.06</v>
      </c>
      <c r="AE16" s="4">
        <f t="shared" ref="AE16" si="88">IF(AND((AD16&gt;0),(AD$4&gt;0)),(AD16/AD$4*100),"")</f>
        <v>42.398737506575486</v>
      </c>
      <c r="AF16" s="19"/>
      <c r="AG16" s="4" t="str">
        <f t="shared" ref="AG16" si="89">IF(AND((AF16&gt;0),(AF$4&gt;0)),(AF16/AF$4*100),"")</f>
        <v/>
      </c>
      <c r="AH16" s="19"/>
      <c r="AI16" s="4" t="str">
        <f t="shared" ref="AI16" si="90">IF(AND((AH16&gt;0),(AH$4&gt;0)),(AH16/AH$4*100),"")</f>
        <v/>
      </c>
      <c r="AJ16" s="19"/>
      <c r="AK16" s="4" t="str">
        <f t="shared" ref="AK16" si="91">IF(AND((AJ16&gt;0),(AJ$4&gt;0)),(AJ16/AJ$4*100),"")</f>
        <v/>
      </c>
      <c r="AL16" s="19"/>
      <c r="AM16" s="4" t="str">
        <f t="shared" ref="AM16" si="92">IF(AND((AL16&gt;0),(AL$4&gt;0)),(AL16/AL$4*100),"")</f>
        <v/>
      </c>
      <c r="AN16" s="19"/>
      <c r="AO16" s="4" t="str">
        <f t="shared" ref="AO16" si="93">IF(AND((AN16&gt;0),(AN$4&gt;0)),(AN16/AN$4*100),"")</f>
        <v/>
      </c>
      <c r="AP16" s="19"/>
      <c r="AQ16" s="4" t="str">
        <f t="shared" ref="AQ16" si="94">IF(AND((AP16&gt;0),(AP$4&gt;0)),(AP16/AP$4*100),"")</f>
        <v/>
      </c>
      <c r="AR16" s="19"/>
      <c r="AS16" s="4" t="str">
        <f t="shared" ref="AS16" si="95">IF(AND((AR16&gt;0),(AR$4&gt;0)),(AR16/AR$4*100),"")</f>
        <v/>
      </c>
      <c r="AT16" s="19"/>
      <c r="AU16" s="4" t="str">
        <f t="shared" ref="AU16" si="96">IF(AND((AT16&gt;0),(AT$4&gt;0)),(AT16/AT$4*100),"")</f>
        <v/>
      </c>
      <c r="AV16" s="19"/>
      <c r="AW16" s="4" t="str">
        <f t="shared" ref="AW16" si="97">IF(AND((AV16&gt;0),(AV$4&gt;0)),(AV16/AV$4*100),"")</f>
        <v/>
      </c>
      <c r="AX16" s="19"/>
      <c r="AY16" s="4" t="str">
        <f t="shared" ref="AY16" si="98">IF(AND((AX16&gt;0),(AX$4&gt;0)),(AX16/AX$4*100),"")</f>
        <v/>
      </c>
      <c r="AZ16" s="19"/>
      <c r="BA16" s="4" t="str">
        <f t="shared" ref="BA16" si="99">IF(AND((AZ16&gt;0),(AZ$4&gt;0)),(AZ16/AZ$4*100),"")</f>
        <v/>
      </c>
      <c r="BB16" s="19"/>
      <c r="BC16" s="4" t="str">
        <f t="shared" ref="BC16" si="100">IF(AND((BB16&gt;0),(BB$4&gt;0)),(BB16/BB$4*100),"")</f>
        <v/>
      </c>
      <c r="BD16" s="19"/>
      <c r="BE16" s="4" t="str">
        <f t="shared" ref="BE16" si="101">IF(AND((BD16&gt;0),(BD$4&gt;0)),(BD16/BD$4*100),"")</f>
        <v/>
      </c>
      <c r="BF16" s="19"/>
      <c r="BG16" s="4" t="str">
        <f t="shared" ref="BG16" si="102">IF(AND((BF16&gt;0),(BF$4&gt;0)),(BF16/BF$4*100),"")</f>
        <v/>
      </c>
      <c r="BH16" s="19"/>
      <c r="BI16" s="4" t="str">
        <f t="shared" ref="BI16" si="103">IF(AND((BH16&gt;0),(BH$4&gt;0)),(BH16/BH$4*100),"")</f>
        <v/>
      </c>
      <c r="BK16" s="46" t="s">
        <v>25</v>
      </c>
      <c r="BL16" s="30">
        <f t="shared" si="16"/>
        <v>11</v>
      </c>
      <c r="BM16" s="31">
        <f t="shared" si="17"/>
        <v>7.27</v>
      </c>
      <c r="BN16" s="32" t="str">
        <f t="shared" si="18"/>
        <v>–</v>
      </c>
      <c r="BO16" s="33">
        <f t="shared" si="19"/>
        <v>8.74</v>
      </c>
      <c r="BP16" s="34">
        <f t="shared" si="20"/>
        <v>37.564234326824256</v>
      </c>
      <c r="BQ16" s="35" t="str">
        <f t="shared" si="41"/>
        <v>–</v>
      </c>
      <c r="BR16" s="36">
        <f t="shared" si="21"/>
        <v>50.316637881404723</v>
      </c>
      <c r="BS16" s="37">
        <f t="shared" si="22"/>
        <v>8.0645454545454545</v>
      </c>
      <c r="BT16" s="38">
        <f t="shared" si="22"/>
        <v>45.079805870408677</v>
      </c>
      <c r="BU16" s="32">
        <f t="shared" si="23"/>
        <v>0.46517445407854552</v>
      </c>
      <c r="BV16" s="39">
        <f t="shared" si="23"/>
        <v>3.3686636594670949</v>
      </c>
      <c r="BW16" s="32">
        <f t="shared" si="24"/>
        <v>8.2799999999999994</v>
      </c>
      <c r="BX16" s="35">
        <f t="shared" si="24"/>
        <v>44.829453167298325</v>
      </c>
    </row>
    <row r="17" spans="1:76" ht="12.75" customHeight="1" x14ac:dyDescent="0.2">
      <c r="A17" s="15" t="s">
        <v>14</v>
      </c>
      <c r="B17" s="17"/>
      <c r="C17" s="3"/>
      <c r="D17" s="17"/>
      <c r="E17" s="3"/>
      <c r="F17" s="17"/>
      <c r="G17" s="3"/>
      <c r="H17" s="17"/>
      <c r="I17" s="3"/>
      <c r="J17" s="17"/>
      <c r="K17" s="3"/>
      <c r="L17" s="17"/>
      <c r="M17" s="3"/>
      <c r="N17" s="17"/>
      <c r="O17" s="3"/>
      <c r="P17" s="17"/>
      <c r="Q17" s="3"/>
      <c r="R17" s="17"/>
      <c r="S17" s="3"/>
      <c r="T17" s="17"/>
      <c r="U17" s="3"/>
      <c r="V17" s="17"/>
      <c r="W17" s="3"/>
      <c r="X17" s="17"/>
      <c r="Y17" s="3"/>
      <c r="Z17" s="17"/>
      <c r="AA17" s="3"/>
      <c r="AB17" s="17"/>
      <c r="AC17" s="3"/>
      <c r="AD17" s="17"/>
      <c r="AE17" s="3"/>
      <c r="AF17" s="17"/>
      <c r="AG17" s="3"/>
      <c r="AH17" s="17"/>
      <c r="AI17" s="3"/>
      <c r="AJ17" s="17"/>
      <c r="AK17" s="3"/>
      <c r="AL17" s="17"/>
      <c r="AM17" s="3"/>
      <c r="AN17" s="17"/>
      <c r="AO17" s="3"/>
      <c r="AP17" s="17"/>
      <c r="AQ17" s="3"/>
      <c r="AR17" s="17"/>
      <c r="AS17" s="3"/>
      <c r="AT17" s="17"/>
      <c r="AU17" s="3"/>
      <c r="AV17" s="17"/>
      <c r="AW17" s="3"/>
      <c r="AX17" s="17"/>
      <c r="AY17" s="3"/>
      <c r="AZ17" s="17"/>
      <c r="BA17" s="3"/>
      <c r="BB17" s="17"/>
      <c r="BC17" s="3"/>
      <c r="BD17" s="17"/>
      <c r="BE17" s="3"/>
      <c r="BF17" s="17"/>
      <c r="BG17" s="3"/>
      <c r="BH17" s="17"/>
      <c r="BI17" s="3"/>
      <c r="BK17" s="45" t="s">
        <v>14</v>
      </c>
      <c r="BL17" s="30"/>
      <c r="BM17" s="21"/>
      <c r="BN17" s="22"/>
      <c r="BO17" s="23"/>
      <c r="BP17" s="24"/>
      <c r="BQ17" s="25"/>
      <c r="BR17" s="26"/>
      <c r="BS17" s="27"/>
      <c r="BT17" s="28"/>
      <c r="BU17" s="22"/>
      <c r="BV17" s="29"/>
      <c r="BW17" s="22"/>
      <c r="BX17" s="25"/>
    </row>
    <row r="18" spans="1:76" ht="12.75" customHeight="1" x14ac:dyDescent="0.2">
      <c r="A18" s="10" t="s">
        <v>25</v>
      </c>
      <c r="B18" s="19">
        <v>8.84</v>
      </c>
      <c r="C18" s="4">
        <f>IF(AND((B18&gt;0),(B$4&gt;0)),(B18/B$4*100),"")</f>
        <v>47.861396859772611</v>
      </c>
      <c r="D18" s="19"/>
      <c r="E18" s="4" t="str">
        <f>IF(AND((D18&gt;0),(D$4&gt;0)),(D18/D$4*100),"")</f>
        <v/>
      </c>
      <c r="F18" s="19">
        <v>7.81</v>
      </c>
      <c r="G18" s="4">
        <f>IF(AND((F18&gt;0),(F$4&gt;0)),(F18/F$4*100),"")</f>
        <v>45.914168136390352</v>
      </c>
      <c r="H18" s="19">
        <v>8.4499999999999993</v>
      </c>
      <c r="I18" s="4">
        <f>IF(AND((H18&gt;0),(H$4&gt;0)),(H18/H$4*100),"")</f>
        <v>48.507462686567152</v>
      </c>
      <c r="J18" s="19">
        <v>7.83</v>
      </c>
      <c r="K18" s="4">
        <f>IF(AND((J18&gt;0),(J$4&gt;0)),(J18/J$4*100),"")</f>
        <v>45.789473684210527</v>
      </c>
      <c r="L18" s="19"/>
      <c r="M18" s="4" t="str">
        <f>IF(AND((L18&gt;0),(L$4&gt;0)),(L18/L$4*100),"")</f>
        <v/>
      </c>
      <c r="N18" s="19">
        <v>7.09</v>
      </c>
      <c r="O18" s="4">
        <f>IF(AND((N18&gt;0),(N$4&gt;0)),(N18/N$4*100),"")</f>
        <v>43.657635467980299</v>
      </c>
      <c r="P18" s="19">
        <v>7.86</v>
      </c>
      <c r="Q18" s="4">
        <f>IF(AND((P18&gt;0),(P$4&gt;0)),(P18/P$4*100),"")</f>
        <v>44.965675057208237</v>
      </c>
      <c r="R18" s="19"/>
      <c r="S18" s="4" t="str">
        <f>IF(AND((R18&gt;0),(R$4&gt;0)),(R18/R$4*100),"")</f>
        <v/>
      </c>
      <c r="T18" s="19"/>
      <c r="U18" s="4" t="str">
        <f>IF(AND((T18&gt;0),(T$4&gt;0)),(T18/T$4*100),"")</f>
        <v/>
      </c>
      <c r="V18" s="19">
        <v>8.01</v>
      </c>
      <c r="W18" s="4">
        <f>IF(AND((V18&gt;0),(V$4&gt;0)),(V18/V$4*100),"")</f>
        <v>41.161356628982524</v>
      </c>
      <c r="X18" s="19"/>
      <c r="Y18" s="4" t="str">
        <f>IF(AND((X18&gt;0),(X$4&gt;0)),(X18/X$4*100),"")</f>
        <v/>
      </c>
      <c r="Z18" s="19">
        <v>8.35</v>
      </c>
      <c r="AA18" s="4">
        <f>IF(AND((Z18&gt;0),(Z$4&gt;0)),(Z18/Z$4*100),"")</f>
        <v>44.892473118279561</v>
      </c>
      <c r="AB18" s="19">
        <v>8.1</v>
      </c>
      <c r="AC18" s="4">
        <f>IF(AND((AB18&gt;0),(AB$4&gt;0)),(AB18/AB$4*100),"")</f>
        <v>42.165538781884429</v>
      </c>
      <c r="AD18" s="19">
        <v>8</v>
      </c>
      <c r="AE18" s="4">
        <f t="shared" ref="AE18" si="104">IF(AND((AD18&gt;0),(AD$4&gt;0)),(AD18/AD$4*100),"")</f>
        <v>42.08311415044713</v>
      </c>
      <c r="AF18" s="19"/>
      <c r="AG18" s="4" t="str">
        <f t="shared" ref="AG18" si="105">IF(AND((AF18&gt;0),(AF$4&gt;0)),(AF18/AF$4*100),"")</f>
        <v/>
      </c>
      <c r="AH18" s="19"/>
      <c r="AI18" s="4" t="str">
        <f t="shared" ref="AI18" si="106">IF(AND((AH18&gt;0),(AH$4&gt;0)),(AH18/AH$4*100),"")</f>
        <v/>
      </c>
      <c r="AJ18" s="19"/>
      <c r="AK18" s="4" t="str">
        <f t="shared" ref="AK18" si="107">IF(AND((AJ18&gt;0),(AJ$4&gt;0)),(AJ18/AJ$4*100),"")</f>
        <v/>
      </c>
      <c r="AL18" s="19"/>
      <c r="AM18" s="4" t="str">
        <f t="shared" ref="AM18" si="108">IF(AND((AL18&gt;0),(AL$4&gt;0)),(AL18/AL$4*100),"")</f>
        <v/>
      </c>
      <c r="AN18" s="19"/>
      <c r="AO18" s="4" t="str">
        <f t="shared" ref="AO18" si="109">IF(AND((AN18&gt;0),(AN$4&gt;0)),(AN18/AN$4*100),"")</f>
        <v/>
      </c>
      <c r="AP18" s="19"/>
      <c r="AQ18" s="4" t="str">
        <f t="shared" ref="AQ18" si="110">IF(AND((AP18&gt;0),(AP$4&gt;0)),(AP18/AP$4*100),"")</f>
        <v/>
      </c>
      <c r="AR18" s="19"/>
      <c r="AS18" s="4" t="str">
        <f t="shared" ref="AS18" si="111">IF(AND((AR18&gt;0),(AR$4&gt;0)),(AR18/AR$4*100),"")</f>
        <v/>
      </c>
      <c r="AT18" s="19"/>
      <c r="AU18" s="4" t="str">
        <f t="shared" ref="AU18" si="112">IF(AND((AT18&gt;0),(AT$4&gt;0)),(AT18/AT$4*100),"")</f>
        <v/>
      </c>
      <c r="AV18" s="19"/>
      <c r="AW18" s="4" t="str">
        <f t="shared" ref="AW18" si="113">IF(AND((AV18&gt;0),(AV$4&gt;0)),(AV18/AV$4*100),"")</f>
        <v/>
      </c>
      <c r="AX18" s="19"/>
      <c r="AY18" s="4" t="str">
        <f t="shared" ref="AY18" si="114">IF(AND((AX18&gt;0),(AX$4&gt;0)),(AX18/AX$4*100),"")</f>
        <v/>
      </c>
      <c r="AZ18" s="19"/>
      <c r="BA18" s="4" t="str">
        <f t="shared" ref="BA18" si="115">IF(AND((AZ18&gt;0),(AZ$4&gt;0)),(AZ18/AZ$4*100),"")</f>
        <v/>
      </c>
      <c r="BB18" s="19"/>
      <c r="BC18" s="4" t="str">
        <f t="shared" ref="BC18" si="116">IF(AND((BB18&gt;0),(BB$4&gt;0)),(BB18/BB$4*100),"")</f>
        <v/>
      </c>
      <c r="BD18" s="19"/>
      <c r="BE18" s="4" t="str">
        <f t="shared" ref="BE18" si="117">IF(AND((BD18&gt;0),(BD$4&gt;0)),(BD18/BD$4*100),"")</f>
        <v/>
      </c>
      <c r="BF18" s="19"/>
      <c r="BG18" s="4" t="str">
        <f t="shared" ref="BG18" si="118">IF(AND((BF18&gt;0),(BF$4&gt;0)),(BF18/BF$4*100),"")</f>
        <v/>
      </c>
      <c r="BH18" s="19"/>
      <c r="BI18" s="4" t="str">
        <f t="shared" ref="BI18" si="119">IF(AND((BH18&gt;0),(BH$4&gt;0)),(BH18/BH$4*100),"")</f>
        <v/>
      </c>
      <c r="BK18" s="46" t="s">
        <v>25</v>
      </c>
      <c r="BL18" s="30">
        <f t="shared" si="16"/>
        <v>10</v>
      </c>
      <c r="BM18" s="31">
        <f t="shared" si="17"/>
        <v>7.09</v>
      </c>
      <c r="BN18" s="32" t="str">
        <f t="shared" si="18"/>
        <v>–</v>
      </c>
      <c r="BO18" s="33">
        <f t="shared" si="19"/>
        <v>8.84</v>
      </c>
      <c r="BP18" s="34">
        <f t="shared" si="20"/>
        <v>41.161356628982524</v>
      </c>
      <c r="BQ18" s="35" t="str">
        <f t="shared" si="41"/>
        <v>–</v>
      </c>
      <c r="BR18" s="36">
        <f t="shared" si="21"/>
        <v>48.507462686567152</v>
      </c>
      <c r="BS18" s="37">
        <f t="shared" si="22"/>
        <v>8.0339999999999989</v>
      </c>
      <c r="BT18" s="38">
        <f t="shared" si="22"/>
        <v>44.699829457172278</v>
      </c>
      <c r="BU18" s="32">
        <f t="shared" si="23"/>
        <v>0.46449973089335572</v>
      </c>
      <c r="BV18" s="39">
        <f t="shared" si="23"/>
        <v>2.4526650850227969</v>
      </c>
      <c r="BW18" s="32">
        <f t="shared" si="24"/>
        <v>8.84</v>
      </c>
      <c r="BX18" s="35">
        <f t="shared" si="24"/>
        <v>47.861396859772611</v>
      </c>
    </row>
    <row r="19" spans="1:76" ht="12.75" customHeight="1" x14ac:dyDescent="0.2">
      <c r="A19" s="15" t="s">
        <v>15</v>
      </c>
      <c r="B19" s="17"/>
      <c r="C19" s="3"/>
      <c r="D19" s="17"/>
      <c r="E19" s="3"/>
      <c r="F19" s="17"/>
      <c r="G19" s="3"/>
      <c r="H19" s="17"/>
      <c r="I19" s="3"/>
      <c r="J19" s="17"/>
      <c r="K19" s="3"/>
      <c r="L19" s="17"/>
      <c r="M19" s="3"/>
      <c r="N19" s="17"/>
      <c r="O19" s="3"/>
      <c r="P19" s="17"/>
      <c r="Q19" s="3"/>
      <c r="R19" s="17"/>
      <c r="S19" s="3"/>
      <c r="T19" s="17"/>
      <c r="U19" s="3"/>
      <c r="V19" s="17"/>
      <c r="W19" s="3"/>
      <c r="X19" s="17"/>
      <c r="Y19" s="3"/>
      <c r="Z19" s="17"/>
      <c r="AA19" s="3"/>
      <c r="AB19" s="17"/>
      <c r="AC19" s="3"/>
      <c r="AD19" s="17"/>
      <c r="AE19" s="3"/>
      <c r="AF19" s="17"/>
      <c r="AG19" s="3"/>
      <c r="AH19" s="17"/>
      <c r="AI19" s="3"/>
      <c r="AJ19" s="17"/>
      <c r="AK19" s="3"/>
      <c r="AL19" s="17"/>
      <c r="AM19" s="3"/>
      <c r="AN19" s="17"/>
      <c r="AO19" s="3"/>
      <c r="AP19" s="17"/>
      <c r="AQ19" s="3"/>
      <c r="AR19" s="17"/>
      <c r="AS19" s="3"/>
      <c r="AT19" s="17"/>
      <c r="AU19" s="3"/>
      <c r="AV19" s="17"/>
      <c r="AW19" s="3"/>
      <c r="AX19" s="17"/>
      <c r="AY19" s="3"/>
      <c r="AZ19" s="17"/>
      <c r="BA19" s="3"/>
      <c r="BB19" s="17"/>
      <c r="BC19" s="3"/>
      <c r="BD19" s="17"/>
      <c r="BE19" s="3"/>
      <c r="BF19" s="17"/>
      <c r="BG19" s="3"/>
      <c r="BH19" s="17"/>
      <c r="BI19" s="3"/>
      <c r="BK19" s="45" t="s">
        <v>15</v>
      </c>
      <c r="BL19" s="30"/>
      <c r="BM19" s="21"/>
      <c r="BN19" s="22"/>
      <c r="BO19" s="23"/>
      <c r="BP19" s="24"/>
      <c r="BQ19" s="25"/>
      <c r="BR19" s="26"/>
      <c r="BS19" s="27"/>
      <c r="BT19" s="28"/>
      <c r="BU19" s="22"/>
      <c r="BV19" s="29"/>
      <c r="BW19" s="22"/>
      <c r="BX19" s="25"/>
    </row>
    <row r="20" spans="1:76" ht="12.75" customHeight="1" x14ac:dyDescent="0.2">
      <c r="A20" s="10" t="s">
        <v>25</v>
      </c>
      <c r="B20" s="19">
        <v>8.98</v>
      </c>
      <c r="C20" s="4">
        <f>IF(AND((B20&gt;0),(B$4&gt;0)),(B20/B$4*100),"")</f>
        <v>48.619382782891179</v>
      </c>
      <c r="D20" s="19">
        <v>7.74</v>
      </c>
      <c r="E20" s="4">
        <f>IF(AND((D20&gt;0),(D$4&gt;0)),(D20/D$4*100),"")</f>
        <v>48.134328358208961</v>
      </c>
      <c r="F20" s="19"/>
      <c r="G20" s="4" t="str">
        <f>IF(AND((F20&gt;0),(F$4&gt;0)),(F20/F$4*100),"")</f>
        <v/>
      </c>
      <c r="H20" s="19">
        <v>8.26</v>
      </c>
      <c r="I20" s="4">
        <f>IF(AND((H20&gt;0),(H$4&gt;0)),(H20/H$4*100),"")</f>
        <v>47.41676234213547</v>
      </c>
      <c r="J20" s="19">
        <v>7.79</v>
      </c>
      <c r="K20" s="4">
        <f>IF(AND((J20&gt;0),(J$4&gt;0)),(J20/J$4*100),"")</f>
        <v>45.555555555555557</v>
      </c>
      <c r="L20" s="19">
        <v>8.1</v>
      </c>
      <c r="M20" s="4">
        <f>IF(AND((L20&gt;0),(L$4&gt;0)),(L20/L$4*100),"")</f>
        <v>45.200892857142847</v>
      </c>
      <c r="N20" s="19">
        <v>7.03</v>
      </c>
      <c r="O20" s="4">
        <f>IF(AND((N20&gt;0),(N$4&gt;0)),(N20/N$4*100),"")</f>
        <v>43.288177339901488</v>
      </c>
      <c r="P20" s="19">
        <v>7.58</v>
      </c>
      <c r="Q20" s="4">
        <f>IF(AND((P20&gt;0),(P$4&gt;0)),(P20/P$4*100),"")</f>
        <v>43.363844393592679</v>
      </c>
      <c r="R20" s="19">
        <v>8.52</v>
      </c>
      <c r="S20" s="4">
        <f>IF(AND((R20&gt;0),(R$4&gt;0)),(R20/R$4*100),"")</f>
        <v>44.328824141519249</v>
      </c>
      <c r="T20" s="19">
        <v>7.95</v>
      </c>
      <c r="U20" s="4">
        <f>IF(AND((T20&gt;0),(T$4&gt;0)),(T20/T$4*100),"")</f>
        <v>45.768566493955092</v>
      </c>
      <c r="V20" s="19">
        <v>7.5</v>
      </c>
      <c r="W20" s="4">
        <f>IF(AND((V20&gt;0),(V$4&gt;0)),(V20/V$4*100),"")</f>
        <v>38.540596094552924</v>
      </c>
      <c r="X20" s="19">
        <v>7.59</v>
      </c>
      <c r="Y20" s="4">
        <f>IF(AND((X20&gt;0),(X$4&gt;0)),(X20/X$4*100),"")</f>
        <v>41.543513957307063</v>
      </c>
      <c r="Z20" s="19">
        <v>9.2100000000000009</v>
      </c>
      <c r="AA20" s="4">
        <f>IF(AND((Z20&gt;0),(Z$4&gt;0)),(Z20/Z$4*100),"")</f>
        <v>49.516129032258064</v>
      </c>
      <c r="AB20" s="19">
        <v>8.65</v>
      </c>
      <c r="AC20" s="4">
        <f>IF(AND((AB20&gt;0),(AB$4&gt;0)),(AB20/AB$4*100),"")</f>
        <v>45.028630921395106</v>
      </c>
      <c r="AD20" s="19">
        <v>7.51</v>
      </c>
      <c r="AE20" s="4">
        <f t="shared" ref="AE20" si="120">IF(AND((AD20&gt;0),(AD$4&gt;0)),(AD20/AD$4*100),"")</f>
        <v>39.505523408732238</v>
      </c>
      <c r="AF20" s="19"/>
      <c r="AG20" s="4" t="str">
        <f t="shared" ref="AG20" si="121">IF(AND((AF20&gt;0),(AF$4&gt;0)),(AF20/AF$4*100),"")</f>
        <v/>
      </c>
      <c r="AH20" s="19"/>
      <c r="AI20" s="4" t="str">
        <f t="shared" ref="AI20" si="122">IF(AND((AH20&gt;0),(AH$4&gt;0)),(AH20/AH$4*100),"")</f>
        <v/>
      </c>
      <c r="AJ20" s="19"/>
      <c r="AK20" s="4" t="str">
        <f t="shared" ref="AK20" si="123">IF(AND((AJ20&gt;0),(AJ$4&gt;0)),(AJ20/AJ$4*100),"")</f>
        <v/>
      </c>
      <c r="AL20" s="19"/>
      <c r="AM20" s="4" t="str">
        <f t="shared" ref="AM20" si="124">IF(AND((AL20&gt;0),(AL$4&gt;0)),(AL20/AL$4*100),"")</f>
        <v/>
      </c>
      <c r="AN20" s="19"/>
      <c r="AO20" s="4" t="str">
        <f t="shared" ref="AO20" si="125">IF(AND((AN20&gt;0),(AN$4&gt;0)),(AN20/AN$4*100),"")</f>
        <v/>
      </c>
      <c r="AP20" s="19"/>
      <c r="AQ20" s="4" t="str">
        <f t="shared" ref="AQ20" si="126">IF(AND((AP20&gt;0),(AP$4&gt;0)),(AP20/AP$4*100),"")</f>
        <v/>
      </c>
      <c r="AR20" s="19"/>
      <c r="AS20" s="4" t="str">
        <f t="shared" ref="AS20" si="127">IF(AND((AR20&gt;0),(AR$4&gt;0)),(AR20/AR$4*100),"")</f>
        <v/>
      </c>
      <c r="AT20" s="19"/>
      <c r="AU20" s="4" t="str">
        <f t="shared" ref="AU20" si="128">IF(AND((AT20&gt;0),(AT$4&gt;0)),(AT20/AT$4*100),"")</f>
        <v/>
      </c>
      <c r="AV20" s="19"/>
      <c r="AW20" s="4" t="str">
        <f t="shared" ref="AW20" si="129">IF(AND((AV20&gt;0),(AV$4&gt;0)),(AV20/AV$4*100),"")</f>
        <v/>
      </c>
      <c r="AX20" s="19"/>
      <c r="AY20" s="4" t="str">
        <f t="shared" ref="AY20" si="130">IF(AND((AX20&gt;0),(AX$4&gt;0)),(AX20/AX$4*100),"")</f>
        <v/>
      </c>
      <c r="AZ20" s="19"/>
      <c r="BA20" s="4" t="str">
        <f t="shared" ref="BA20" si="131">IF(AND((AZ20&gt;0),(AZ$4&gt;0)),(AZ20/AZ$4*100),"")</f>
        <v/>
      </c>
      <c r="BB20" s="19"/>
      <c r="BC20" s="4" t="str">
        <f t="shared" ref="BC20" si="132">IF(AND((BB20&gt;0),(BB$4&gt;0)),(BB20/BB$4*100),"")</f>
        <v/>
      </c>
      <c r="BD20" s="19"/>
      <c r="BE20" s="4" t="str">
        <f t="shared" ref="BE20" si="133">IF(AND((BD20&gt;0),(BD$4&gt;0)),(BD20/BD$4*100),"")</f>
        <v/>
      </c>
      <c r="BF20" s="19"/>
      <c r="BG20" s="4" t="str">
        <f t="shared" ref="BG20" si="134">IF(AND((BF20&gt;0),(BF$4&gt;0)),(BF20/BF$4*100),"")</f>
        <v/>
      </c>
      <c r="BH20" s="19"/>
      <c r="BI20" s="4" t="str">
        <f t="shared" ref="BI20" si="135">IF(AND((BH20&gt;0),(BH$4&gt;0)),(BH20/BH$4*100),"")</f>
        <v/>
      </c>
      <c r="BK20" s="46" t="s">
        <v>25</v>
      </c>
      <c r="BL20" s="30">
        <f t="shared" si="16"/>
        <v>14</v>
      </c>
      <c r="BM20" s="31">
        <f t="shared" si="17"/>
        <v>7.03</v>
      </c>
      <c r="BN20" s="32" t="str">
        <f t="shared" si="18"/>
        <v>–</v>
      </c>
      <c r="BO20" s="33">
        <f t="shared" si="19"/>
        <v>9.2100000000000009</v>
      </c>
      <c r="BP20" s="34">
        <f t="shared" si="20"/>
        <v>38.540596094552924</v>
      </c>
      <c r="BQ20" s="35" t="str">
        <f t="shared" si="41"/>
        <v>–</v>
      </c>
      <c r="BR20" s="36">
        <f t="shared" si="21"/>
        <v>49.516129032258064</v>
      </c>
      <c r="BS20" s="37">
        <f t="shared" si="22"/>
        <v>8.0292857142857148</v>
      </c>
      <c r="BT20" s="38">
        <f t="shared" si="22"/>
        <v>44.700766262796279</v>
      </c>
      <c r="BU20" s="32">
        <f t="shared" si="23"/>
        <v>0.6246656248403164</v>
      </c>
      <c r="BV20" s="39">
        <f t="shared" si="23"/>
        <v>3.2671480946218483</v>
      </c>
      <c r="BW20" s="32">
        <f t="shared" si="24"/>
        <v>8.98</v>
      </c>
      <c r="BX20" s="35">
        <f t="shared" si="24"/>
        <v>48.619382782891179</v>
      </c>
    </row>
    <row r="21" spans="1:76" ht="12.75" customHeight="1" x14ac:dyDescent="0.2">
      <c r="A21" s="15" t="s">
        <v>16</v>
      </c>
      <c r="B21" s="17"/>
      <c r="C21" s="3"/>
      <c r="D21" s="17"/>
      <c r="E21" s="3"/>
      <c r="F21" s="17"/>
      <c r="G21" s="3"/>
      <c r="H21" s="17"/>
      <c r="I21" s="3"/>
      <c r="J21" s="17"/>
      <c r="K21" s="3"/>
      <c r="L21" s="17"/>
      <c r="M21" s="3"/>
      <c r="N21" s="17"/>
      <c r="O21" s="3"/>
      <c r="P21" s="17"/>
      <c r="Q21" s="3"/>
      <c r="R21" s="17"/>
      <c r="S21" s="3"/>
      <c r="T21" s="17"/>
      <c r="U21" s="3"/>
      <c r="V21" s="17"/>
      <c r="W21" s="3"/>
      <c r="X21" s="17"/>
      <c r="Y21" s="3"/>
      <c r="Z21" s="17"/>
      <c r="AA21" s="3"/>
      <c r="AB21" s="17"/>
      <c r="AC21" s="3"/>
      <c r="AD21" s="17"/>
      <c r="AE21" s="3"/>
      <c r="AF21" s="17"/>
      <c r="AG21" s="3"/>
      <c r="AH21" s="17"/>
      <c r="AI21" s="3"/>
      <c r="AJ21" s="17"/>
      <c r="AK21" s="3"/>
      <c r="AL21" s="17"/>
      <c r="AM21" s="3"/>
      <c r="AN21" s="17"/>
      <c r="AO21" s="3"/>
      <c r="AP21" s="17"/>
      <c r="AQ21" s="3"/>
      <c r="AR21" s="17"/>
      <c r="AS21" s="3"/>
      <c r="AT21" s="17"/>
      <c r="AU21" s="3"/>
      <c r="AV21" s="17"/>
      <c r="AW21" s="3"/>
      <c r="AX21" s="17"/>
      <c r="AY21" s="3"/>
      <c r="AZ21" s="17"/>
      <c r="BA21" s="3"/>
      <c r="BB21" s="17"/>
      <c r="BC21" s="3"/>
      <c r="BD21" s="17"/>
      <c r="BE21" s="3"/>
      <c r="BF21" s="17"/>
      <c r="BG21" s="3"/>
      <c r="BH21" s="17"/>
      <c r="BI21" s="3"/>
      <c r="BK21" s="45" t="s">
        <v>16</v>
      </c>
      <c r="BL21" s="30"/>
      <c r="BM21" s="21"/>
      <c r="BN21" s="22"/>
      <c r="BO21" s="23"/>
      <c r="BP21" s="24"/>
      <c r="BQ21" s="25"/>
      <c r="BR21" s="26"/>
      <c r="BS21" s="27"/>
      <c r="BT21" s="28"/>
      <c r="BU21" s="22"/>
      <c r="BV21" s="29"/>
      <c r="BW21" s="22"/>
      <c r="BX21" s="25"/>
    </row>
    <row r="22" spans="1:76" ht="12.75" customHeight="1" x14ac:dyDescent="0.2">
      <c r="A22" s="10" t="s">
        <v>25</v>
      </c>
      <c r="B22" s="19"/>
      <c r="C22" s="4" t="str">
        <f>IF(AND((B22&gt;0),(B$4&gt;0)),(B22/B$4*100),"")</f>
        <v/>
      </c>
      <c r="D22" s="19"/>
      <c r="E22" s="4" t="str">
        <f>IF(AND((D22&gt;0),(D$4&gt;0)),(D22/D$4*100),"")</f>
        <v/>
      </c>
      <c r="F22" s="19"/>
      <c r="G22" s="4" t="str">
        <f>IF(AND((F22&gt;0),(F$4&gt;0)),(F22/F$4*100),"")</f>
        <v/>
      </c>
      <c r="H22" s="19">
        <v>9.16</v>
      </c>
      <c r="I22" s="4">
        <f>IF(AND((H22&gt;0),(H$4&gt;0)),(H22/H$4*100),"")</f>
        <v>52.583237657864522</v>
      </c>
      <c r="J22" s="19">
        <v>8.31</v>
      </c>
      <c r="K22" s="4">
        <f>IF(AND((J22&gt;0),(J$4&gt;0)),(J22/J$4*100),"")</f>
        <v>48.596491228070178</v>
      </c>
      <c r="L22" s="19"/>
      <c r="M22" s="4" t="str">
        <f>IF(AND((L22&gt;0),(L$4&gt;0)),(L22/L$4*100),"")</f>
        <v/>
      </c>
      <c r="N22" s="19">
        <v>7.75</v>
      </c>
      <c r="O22" s="4">
        <f>IF(AND((N22&gt;0),(N$4&gt;0)),(N22/N$4*100),"")</f>
        <v>47.721674876847295</v>
      </c>
      <c r="P22" s="19">
        <v>8.0399999999999991</v>
      </c>
      <c r="Q22" s="4">
        <f>IF(AND((P22&gt;0),(P$4&gt;0)),(P22/P$4*100),"")</f>
        <v>45.995423340961096</v>
      </c>
      <c r="R22" s="19">
        <v>9.1</v>
      </c>
      <c r="S22" s="4">
        <f>IF(AND((R22&gt;0),(R$4&gt;0)),(R22/R$4*100),"")</f>
        <v>47.346514047866805</v>
      </c>
      <c r="T22" s="19">
        <v>9.02</v>
      </c>
      <c r="U22" s="4">
        <f>IF(AND((T22&gt;0),(T$4&gt;0)),(T22/T$4*100),"")</f>
        <v>51.928612550374197</v>
      </c>
      <c r="V22" s="19">
        <v>8.49</v>
      </c>
      <c r="W22" s="4">
        <f>IF(AND((V22&gt;0),(V$4&gt;0)),(V22/V$4*100),"")</f>
        <v>43.627954779033914</v>
      </c>
      <c r="X22" s="19"/>
      <c r="Y22" s="4" t="str">
        <f>IF(AND((X22&gt;0),(X$4&gt;0)),(X22/X$4*100),"")</f>
        <v/>
      </c>
      <c r="Z22" s="19"/>
      <c r="AA22" s="4" t="str">
        <f>IF(AND((Z22&gt;0),(Z$4&gt;0)),(Z22/Z$4*100),"")</f>
        <v/>
      </c>
      <c r="AB22" s="19">
        <v>9.2200000000000006</v>
      </c>
      <c r="AC22" s="4">
        <f>IF(AND((AB22&gt;0),(AB$4&gt;0)),(AB22/AB$4*100),"")</f>
        <v>47.99583550234253</v>
      </c>
      <c r="AD22" s="19">
        <v>9.36</v>
      </c>
      <c r="AE22" s="4">
        <f t="shared" ref="AE22" si="136">IF(AND((AD22&gt;0),(AD$4&gt;0)),(AD22/AD$4*100),"")</f>
        <v>49.237243556023138</v>
      </c>
      <c r="AF22" s="19"/>
      <c r="AG22" s="4" t="str">
        <f t="shared" ref="AG22" si="137">IF(AND((AF22&gt;0),(AF$4&gt;0)),(AF22/AF$4*100),"")</f>
        <v/>
      </c>
      <c r="AH22" s="19"/>
      <c r="AI22" s="4" t="str">
        <f t="shared" ref="AI22" si="138">IF(AND((AH22&gt;0),(AH$4&gt;0)),(AH22/AH$4*100),"")</f>
        <v/>
      </c>
      <c r="AJ22" s="19"/>
      <c r="AK22" s="4" t="str">
        <f t="shared" ref="AK22" si="139">IF(AND((AJ22&gt;0),(AJ$4&gt;0)),(AJ22/AJ$4*100),"")</f>
        <v/>
      </c>
      <c r="AL22" s="19"/>
      <c r="AM22" s="4" t="str">
        <f t="shared" ref="AM22" si="140">IF(AND((AL22&gt;0),(AL$4&gt;0)),(AL22/AL$4*100),"")</f>
        <v/>
      </c>
      <c r="AN22" s="19"/>
      <c r="AO22" s="4" t="str">
        <f t="shared" ref="AO22" si="141">IF(AND((AN22&gt;0),(AN$4&gt;0)),(AN22/AN$4*100),"")</f>
        <v/>
      </c>
      <c r="AP22" s="19"/>
      <c r="AQ22" s="4" t="str">
        <f t="shared" ref="AQ22" si="142">IF(AND((AP22&gt;0),(AP$4&gt;0)),(AP22/AP$4*100),"")</f>
        <v/>
      </c>
      <c r="AR22" s="19"/>
      <c r="AS22" s="4" t="str">
        <f t="shared" ref="AS22" si="143">IF(AND((AR22&gt;0),(AR$4&gt;0)),(AR22/AR$4*100),"")</f>
        <v/>
      </c>
      <c r="AT22" s="19"/>
      <c r="AU22" s="4" t="str">
        <f t="shared" ref="AU22" si="144">IF(AND((AT22&gt;0),(AT$4&gt;0)),(AT22/AT$4*100),"")</f>
        <v/>
      </c>
      <c r="AV22" s="19"/>
      <c r="AW22" s="4" t="str">
        <f t="shared" ref="AW22" si="145">IF(AND((AV22&gt;0),(AV$4&gt;0)),(AV22/AV$4*100),"")</f>
        <v/>
      </c>
      <c r="AX22" s="19"/>
      <c r="AY22" s="4" t="str">
        <f t="shared" ref="AY22" si="146">IF(AND((AX22&gt;0),(AX$4&gt;0)),(AX22/AX$4*100),"")</f>
        <v/>
      </c>
      <c r="AZ22" s="19"/>
      <c r="BA22" s="4" t="str">
        <f t="shared" ref="BA22" si="147">IF(AND((AZ22&gt;0),(AZ$4&gt;0)),(AZ22/AZ$4*100),"")</f>
        <v/>
      </c>
      <c r="BB22" s="19"/>
      <c r="BC22" s="4" t="str">
        <f t="shared" ref="BC22" si="148">IF(AND((BB22&gt;0),(BB$4&gt;0)),(BB22/BB$4*100),"")</f>
        <v/>
      </c>
      <c r="BD22" s="19"/>
      <c r="BE22" s="4" t="str">
        <f t="shared" ref="BE22" si="149">IF(AND((BD22&gt;0),(BD$4&gt;0)),(BD22/BD$4*100),"")</f>
        <v/>
      </c>
      <c r="BF22" s="19"/>
      <c r="BG22" s="4" t="str">
        <f t="shared" ref="BG22" si="150">IF(AND((BF22&gt;0),(BF$4&gt;0)),(BF22/BF$4*100),"")</f>
        <v/>
      </c>
      <c r="BH22" s="19"/>
      <c r="BI22" s="4" t="str">
        <f t="shared" ref="BI22" si="151">IF(AND((BH22&gt;0),(BH$4&gt;0)),(BH22/BH$4*100),"")</f>
        <v/>
      </c>
      <c r="BK22" s="46" t="s">
        <v>25</v>
      </c>
      <c r="BL22" s="30">
        <f t="shared" si="16"/>
        <v>9</v>
      </c>
      <c r="BM22" s="31">
        <f t="shared" si="17"/>
        <v>7.75</v>
      </c>
      <c r="BN22" s="32" t="str">
        <f t="shared" si="18"/>
        <v>–</v>
      </c>
      <c r="BO22" s="33">
        <f t="shared" si="19"/>
        <v>9.36</v>
      </c>
      <c r="BP22" s="34">
        <f t="shared" si="20"/>
        <v>43.627954779033914</v>
      </c>
      <c r="BQ22" s="35" t="str">
        <f t="shared" si="41"/>
        <v>–</v>
      </c>
      <c r="BR22" s="36">
        <f t="shared" si="21"/>
        <v>52.583237657864522</v>
      </c>
      <c r="BS22" s="37">
        <f t="shared" si="22"/>
        <v>8.7166666666666668</v>
      </c>
      <c r="BT22" s="38">
        <f t="shared" si="22"/>
        <v>48.336998615487076</v>
      </c>
      <c r="BU22" s="32">
        <f t="shared" si="23"/>
        <v>0.58221559580622717</v>
      </c>
      <c r="BV22" s="39">
        <f t="shared" si="23"/>
        <v>2.7600307494423597</v>
      </c>
      <c r="BW22" s="32" t="str">
        <f t="shared" si="24"/>
        <v>?</v>
      </c>
      <c r="BX22" s="35" t="str">
        <f t="shared" si="24"/>
        <v>?</v>
      </c>
    </row>
    <row r="23" spans="1:76" s="77" customFormat="1" ht="12.75" customHeight="1" x14ac:dyDescent="0.2">
      <c r="A23" s="10" t="s">
        <v>61</v>
      </c>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K23" s="46" t="s">
        <v>56</v>
      </c>
      <c r="BL23" s="30"/>
      <c r="BM23" s="31" t="str">
        <f t="shared" si="17"/>
        <v/>
      </c>
      <c r="BN23" s="32"/>
      <c r="BO23" s="33" t="str">
        <f t="shared" si="19"/>
        <v/>
      </c>
      <c r="BP23" s="34"/>
      <c r="BQ23" s="35"/>
      <c r="BR23" s="109"/>
      <c r="BS23" s="37"/>
      <c r="BT23" s="38"/>
      <c r="BU23" s="32"/>
      <c r="BV23" s="35"/>
      <c r="BW23" s="114"/>
      <c r="BX23" s="83"/>
    </row>
    <row r="24" spans="1:76" ht="12.75" customHeight="1" x14ac:dyDescent="0.2">
      <c r="A24" s="68" t="s">
        <v>57</v>
      </c>
      <c r="B24" s="113">
        <v>28.344671201814059</v>
      </c>
      <c r="C24" s="1" t="s">
        <v>3</v>
      </c>
      <c r="D24" s="11">
        <v>26.927437641723355</v>
      </c>
      <c r="E24" s="1" t="s">
        <v>3</v>
      </c>
      <c r="F24" s="11">
        <v>24.09297052154195</v>
      </c>
      <c r="G24" s="1" t="s">
        <v>3</v>
      </c>
      <c r="H24" s="11">
        <v>22.675736961451246</v>
      </c>
      <c r="I24" s="1" t="s">
        <v>3</v>
      </c>
      <c r="J24" s="11">
        <v>29.761904761904759</v>
      </c>
      <c r="K24" s="1" t="s">
        <v>3</v>
      </c>
      <c r="L24" s="11">
        <v>29.761904761904759</v>
      </c>
      <c r="M24" s="1" t="s">
        <v>3</v>
      </c>
      <c r="N24" s="11">
        <v>26.927437641723355</v>
      </c>
      <c r="O24" s="1" t="s">
        <v>3</v>
      </c>
      <c r="P24" s="11">
        <v>11.337868480725623</v>
      </c>
      <c r="Q24" s="1" t="s">
        <v>3</v>
      </c>
      <c r="R24" s="11">
        <v>22.675736961451246</v>
      </c>
      <c r="S24" s="1" t="s">
        <v>3</v>
      </c>
      <c r="T24" s="11">
        <v>22.675736961451246</v>
      </c>
      <c r="U24" s="1" t="s">
        <v>3</v>
      </c>
      <c r="V24" s="11">
        <v>28.344671201814059</v>
      </c>
      <c r="W24" s="1" t="s">
        <v>3</v>
      </c>
      <c r="X24" s="11">
        <v>32.596371882086167</v>
      </c>
      <c r="Y24" s="1" t="s">
        <v>3</v>
      </c>
      <c r="Z24" s="11">
        <v>22.675736961451246</v>
      </c>
      <c r="AA24" s="1" t="s">
        <v>3</v>
      </c>
      <c r="AB24" s="11">
        <v>26.927437641723355</v>
      </c>
      <c r="AC24" s="1" t="s">
        <v>3</v>
      </c>
      <c r="AD24" s="11">
        <v>19.841269841269842</v>
      </c>
      <c r="AE24" s="1" t="s">
        <v>3</v>
      </c>
      <c r="AF24" s="19"/>
      <c r="AG24" s="4"/>
      <c r="AH24" s="19"/>
      <c r="AI24" s="4"/>
      <c r="AJ24" s="111"/>
      <c r="AK24" s="4"/>
      <c r="AL24" s="19"/>
      <c r="AM24" s="4"/>
      <c r="AN24" s="19"/>
      <c r="AO24" s="4"/>
      <c r="AP24" s="19"/>
      <c r="AQ24" s="4"/>
      <c r="AR24" s="19"/>
      <c r="AS24" s="4"/>
      <c r="AT24" s="19"/>
      <c r="AU24" s="4"/>
      <c r="AV24" s="19"/>
      <c r="AW24" s="4"/>
      <c r="AX24" s="19"/>
      <c r="AY24" s="4"/>
      <c r="AZ24" s="19"/>
      <c r="BA24" s="4"/>
      <c r="BB24" s="19"/>
      <c r="BC24" s="4"/>
      <c r="BD24" s="19"/>
      <c r="BE24" s="4"/>
      <c r="BF24" s="19"/>
      <c r="BG24" s="4"/>
      <c r="BH24" s="19"/>
      <c r="BI24" s="4"/>
      <c r="BK24" s="110" t="s">
        <v>57</v>
      </c>
      <c r="BL24" s="30">
        <f t="shared" si="16"/>
        <v>15</v>
      </c>
      <c r="BM24" s="21">
        <f t="shared" si="17"/>
        <v>11.337868480725623</v>
      </c>
      <c r="BN24" s="32" t="str">
        <f t="shared" ref="BN24:BN27" si="152">IF(COUNT(BM24)&gt;0,"–","?")</f>
        <v>–</v>
      </c>
      <c r="BO24" s="23">
        <f t="shared" si="19"/>
        <v>32.596371882086167</v>
      </c>
      <c r="BP24" s="34"/>
      <c r="BQ24" s="35" t="s">
        <v>3</v>
      </c>
      <c r="BR24" s="109"/>
      <c r="BS24" s="27">
        <f t="shared" ref="BS24:BS27" si="153">IF(SUM(B24,D24,F24,H24,J24,L24,N24,P24,R24,T24,V24,X24,Z24,AB24,AD24,AF24,AH24,AJ24,AL24,AN24,AP24,AR24,AT24,AV24,AX24,AZ24,BB24,BD24,BF24,BH24)&gt;0,AVERAGE(B24,D24,F24,H24,J24,L24,N24,P24,R24,T24,V24,X24,Z24,AB24,AD24,AF24,AH24,AJ24,AL24,AN24,AP24,AR24,AT24,AV24,AX24,AZ24,BB24,BD24,BF24,BH24),"?")</f>
        <v>25.037792894935748</v>
      </c>
      <c r="BT24" s="38" t="s">
        <v>3</v>
      </c>
      <c r="BU24" s="32"/>
      <c r="BV24" s="35"/>
      <c r="BW24" s="114"/>
    </row>
    <row r="25" spans="1:76" ht="12.75" customHeight="1" x14ac:dyDescent="0.2">
      <c r="A25" s="68" t="s">
        <v>58</v>
      </c>
      <c r="B25" s="113">
        <v>22.675736961451246</v>
      </c>
      <c r="C25" s="1" t="s">
        <v>3</v>
      </c>
      <c r="D25" s="11">
        <v>17.006802721088434</v>
      </c>
      <c r="E25" s="1" t="s">
        <v>3</v>
      </c>
      <c r="F25" s="11">
        <v>24.09297052154195</v>
      </c>
      <c r="G25" s="1" t="s">
        <v>3</v>
      </c>
      <c r="H25" s="11">
        <v>19.841269841269842</v>
      </c>
      <c r="I25" s="1" t="s">
        <v>3</v>
      </c>
      <c r="J25" s="11">
        <v>15.589569160997732</v>
      </c>
      <c r="K25" s="1" t="s">
        <v>3</v>
      </c>
      <c r="L25" s="11">
        <v>19.841269841269842</v>
      </c>
      <c r="M25" s="1" t="s">
        <v>3</v>
      </c>
      <c r="N25" s="11">
        <v>25.510204081632651</v>
      </c>
      <c r="O25" s="1" t="s">
        <v>3</v>
      </c>
      <c r="P25" s="11">
        <v>9.9206349206349209</v>
      </c>
      <c r="Q25" s="1" t="s">
        <v>3</v>
      </c>
      <c r="R25" s="11">
        <v>22.675736961451246</v>
      </c>
      <c r="S25" s="1" t="s">
        <v>3</v>
      </c>
      <c r="T25" s="11">
        <v>7.0861678004535147</v>
      </c>
      <c r="U25" s="1" t="s">
        <v>3</v>
      </c>
      <c r="V25" s="11">
        <v>21.258503401360542</v>
      </c>
      <c r="W25" s="1" t="s">
        <v>3</v>
      </c>
      <c r="X25" s="11">
        <v>28.344671201814059</v>
      </c>
      <c r="Y25" s="1" t="s">
        <v>3</v>
      </c>
      <c r="Z25" s="11">
        <v>24.09297052154195</v>
      </c>
      <c r="AA25" s="1" t="s">
        <v>3</v>
      </c>
      <c r="AB25" s="11">
        <v>24.09297052154195</v>
      </c>
      <c r="AC25" s="1" t="s">
        <v>3</v>
      </c>
      <c r="AD25" s="11">
        <v>15.589569160997732</v>
      </c>
      <c r="AE25" s="1" t="s">
        <v>3</v>
      </c>
      <c r="AF25" s="19"/>
      <c r="AG25" s="4"/>
      <c r="AH25" s="19"/>
      <c r="AI25" s="4"/>
      <c r="AJ25" s="111"/>
      <c r="AK25" s="4"/>
      <c r="AL25" s="19"/>
      <c r="AM25" s="4"/>
      <c r="AN25" s="19"/>
      <c r="AO25" s="4"/>
      <c r="AP25" s="19"/>
      <c r="AQ25" s="4"/>
      <c r="AR25" s="19"/>
      <c r="AS25" s="4"/>
      <c r="AT25" s="19"/>
      <c r="AU25" s="4"/>
      <c r="AV25" s="19"/>
      <c r="AW25" s="4"/>
      <c r="AX25" s="19"/>
      <c r="AY25" s="4"/>
      <c r="AZ25" s="19"/>
      <c r="BA25" s="4"/>
      <c r="BB25" s="19"/>
      <c r="BC25" s="4"/>
      <c r="BD25" s="19"/>
      <c r="BE25" s="4"/>
      <c r="BF25" s="19"/>
      <c r="BG25" s="4"/>
      <c r="BH25" s="19"/>
      <c r="BI25" s="4"/>
      <c r="BK25" s="6" t="s">
        <v>58</v>
      </c>
      <c r="BL25" s="30">
        <f t="shared" si="16"/>
        <v>15</v>
      </c>
      <c r="BM25" s="21">
        <f t="shared" si="17"/>
        <v>7.0861678004535147</v>
      </c>
      <c r="BN25" s="32" t="str">
        <f t="shared" si="152"/>
        <v>–</v>
      </c>
      <c r="BO25" s="23">
        <f t="shared" si="19"/>
        <v>28.344671201814059</v>
      </c>
      <c r="BP25" s="34"/>
      <c r="BQ25" s="35" t="s">
        <v>3</v>
      </c>
      <c r="BR25" s="109"/>
      <c r="BS25" s="27">
        <f t="shared" si="153"/>
        <v>19.841269841269835</v>
      </c>
      <c r="BT25" s="38" t="s">
        <v>3</v>
      </c>
      <c r="BU25" s="32"/>
      <c r="BV25" s="35"/>
      <c r="BW25" s="114"/>
    </row>
    <row r="26" spans="1:76" ht="12.75" customHeight="1" x14ac:dyDescent="0.2">
      <c r="A26" s="68" t="s">
        <v>59</v>
      </c>
      <c r="B26" s="113">
        <v>25.510204081632651</v>
      </c>
      <c r="C26" s="1" t="s">
        <v>3</v>
      </c>
      <c r="D26" s="11">
        <v>28.344671201814059</v>
      </c>
      <c r="E26" s="1" t="s">
        <v>3</v>
      </c>
      <c r="F26" s="11">
        <v>22.675736961451246</v>
      </c>
      <c r="G26" s="1" t="s">
        <v>3</v>
      </c>
      <c r="H26" s="11">
        <v>25.510204081632651</v>
      </c>
      <c r="I26" s="1" t="s">
        <v>3</v>
      </c>
      <c r="J26" s="11">
        <v>29.761904761904759</v>
      </c>
      <c r="K26" s="1" t="s">
        <v>3</v>
      </c>
      <c r="L26" s="11">
        <v>21.258503401360542</v>
      </c>
      <c r="M26" s="1" t="s">
        <v>3</v>
      </c>
      <c r="N26" s="11">
        <v>28.344671201814059</v>
      </c>
      <c r="O26" s="1" t="s">
        <v>3</v>
      </c>
      <c r="P26" s="11">
        <v>24.09297052154195</v>
      </c>
      <c r="Q26" s="1" t="s">
        <v>3</v>
      </c>
      <c r="R26" s="11">
        <v>26.927437641723355</v>
      </c>
      <c r="S26" s="1" t="s">
        <v>3</v>
      </c>
      <c r="T26" s="11">
        <v>0</v>
      </c>
      <c r="U26" s="1" t="s">
        <v>3</v>
      </c>
      <c r="V26" s="11">
        <v>34.013605442176868</v>
      </c>
      <c r="W26" s="1" t="s">
        <v>3</v>
      </c>
      <c r="X26" s="11">
        <v>32.596371882086167</v>
      </c>
      <c r="Y26" s="1" t="s">
        <v>3</v>
      </c>
      <c r="Z26" s="11">
        <v>29.761904761904759</v>
      </c>
      <c r="AA26" s="1" t="s">
        <v>3</v>
      </c>
      <c r="AB26" s="11">
        <v>26.927437641723355</v>
      </c>
      <c r="AC26" s="1" t="s">
        <v>3</v>
      </c>
      <c r="AD26" s="11">
        <v>14.172335600907029</v>
      </c>
      <c r="AE26" s="1" t="s">
        <v>3</v>
      </c>
      <c r="AF26" s="19"/>
      <c r="AG26" s="4"/>
      <c r="AH26" s="19"/>
      <c r="AI26" s="4"/>
      <c r="AJ26" s="111"/>
      <c r="AK26" s="4"/>
      <c r="AL26" s="19"/>
      <c r="AM26" s="4"/>
      <c r="AN26" s="19"/>
      <c r="AO26" s="4"/>
      <c r="AP26" s="19"/>
      <c r="AQ26" s="4"/>
      <c r="AR26" s="19"/>
      <c r="AS26" s="4"/>
      <c r="AT26" s="19"/>
      <c r="AU26" s="4"/>
      <c r="AV26" s="19"/>
      <c r="AW26" s="4"/>
      <c r="AX26" s="19"/>
      <c r="AY26" s="4"/>
      <c r="AZ26" s="19"/>
      <c r="BA26" s="4"/>
      <c r="BB26" s="19"/>
      <c r="BC26" s="4"/>
      <c r="BD26" s="19"/>
      <c r="BE26" s="4"/>
      <c r="BF26" s="19"/>
      <c r="BG26" s="4"/>
      <c r="BH26" s="19"/>
      <c r="BI26" s="4"/>
      <c r="BK26" s="6" t="s">
        <v>59</v>
      </c>
      <c r="BL26" s="30">
        <f t="shared" si="16"/>
        <v>15</v>
      </c>
      <c r="BM26" s="21">
        <f t="shared" si="17"/>
        <v>0</v>
      </c>
      <c r="BN26" s="32" t="str">
        <f t="shared" si="152"/>
        <v>–</v>
      </c>
      <c r="BO26" s="23">
        <f t="shared" si="19"/>
        <v>34.013605442176868</v>
      </c>
      <c r="BP26" s="34"/>
      <c r="BQ26" s="35" t="s">
        <v>3</v>
      </c>
      <c r="BR26" s="109"/>
      <c r="BS26" s="27">
        <f t="shared" si="153"/>
        <v>24.659863945578234</v>
      </c>
      <c r="BT26" s="38" t="s">
        <v>3</v>
      </c>
      <c r="BU26" s="32"/>
      <c r="BV26" s="35"/>
      <c r="BW26" s="114"/>
    </row>
    <row r="27" spans="1:76" ht="12.75" customHeight="1" x14ac:dyDescent="0.2">
      <c r="A27" s="68" t="s">
        <v>60</v>
      </c>
      <c r="B27" s="113">
        <v>31.179138321995463</v>
      </c>
      <c r="C27" s="1" t="s">
        <v>3</v>
      </c>
      <c r="D27" s="11">
        <v>34.013605442176868</v>
      </c>
      <c r="E27" s="1" t="s">
        <v>3</v>
      </c>
      <c r="F27" s="11">
        <v>32.596371882086167</v>
      </c>
      <c r="G27" s="1" t="s">
        <v>3</v>
      </c>
      <c r="H27" s="11">
        <v>32.596371882086167</v>
      </c>
      <c r="I27" s="1" t="s">
        <v>3</v>
      </c>
      <c r="J27" s="11">
        <v>28.344671201814059</v>
      </c>
      <c r="K27" s="1" t="s">
        <v>3</v>
      </c>
      <c r="L27" s="11">
        <v>34.013605442176868</v>
      </c>
      <c r="M27" s="1" t="s">
        <v>3</v>
      </c>
      <c r="N27" s="11">
        <v>35.430839002267575</v>
      </c>
      <c r="O27" s="1" t="s">
        <v>3</v>
      </c>
      <c r="P27" s="11">
        <v>34.013605442176868</v>
      </c>
      <c r="Q27" s="1" t="s">
        <v>3</v>
      </c>
      <c r="R27" s="11">
        <v>24.09297052154195</v>
      </c>
      <c r="S27" s="1" t="s">
        <v>3</v>
      </c>
      <c r="T27" s="11">
        <v>7.0861678004535147</v>
      </c>
      <c r="U27" s="1" t="s">
        <v>3</v>
      </c>
      <c r="V27" s="11">
        <v>32.596371882086167</v>
      </c>
      <c r="W27" s="1" t="s">
        <v>3</v>
      </c>
      <c r="X27" s="11">
        <v>34.013605442176868</v>
      </c>
      <c r="Y27" s="1" t="s">
        <v>3</v>
      </c>
      <c r="Z27" s="11">
        <v>32.596371882086167</v>
      </c>
      <c r="AA27" s="1" t="s">
        <v>3</v>
      </c>
      <c r="AB27" s="11">
        <v>24.09297052154195</v>
      </c>
      <c r="AC27" s="1" t="s">
        <v>3</v>
      </c>
      <c r="AD27" s="11">
        <v>18.424036281179138</v>
      </c>
      <c r="AE27" s="1" t="s">
        <v>3</v>
      </c>
      <c r="AF27" s="19"/>
      <c r="AG27" s="4"/>
      <c r="AH27" s="19"/>
      <c r="AI27" s="4"/>
      <c r="AJ27" s="111"/>
      <c r="AK27" s="4"/>
      <c r="AL27" s="19"/>
      <c r="AM27" s="4"/>
      <c r="AN27" s="19"/>
      <c r="AO27" s="4"/>
      <c r="AP27" s="19"/>
      <c r="AQ27" s="4"/>
      <c r="AR27" s="19"/>
      <c r="AS27" s="4"/>
      <c r="AT27" s="19"/>
      <c r="AU27" s="4"/>
      <c r="AV27" s="19"/>
      <c r="AW27" s="4"/>
      <c r="AX27" s="19"/>
      <c r="AY27" s="4"/>
      <c r="AZ27" s="19"/>
      <c r="BA27" s="4"/>
      <c r="BB27" s="19"/>
      <c r="BC27" s="4"/>
      <c r="BD27" s="19"/>
      <c r="BE27" s="4"/>
      <c r="BF27" s="19"/>
      <c r="BG27" s="4"/>
      <c r="BH27" s="19"/>
      <c r="BI27" s="4"/>
      <c r="BK27" s="6" t="s">
        <v>60</v>
      </c>
      <c r="BL27" s="30">
        <f t="shared" si="16"/>
        <v>15</v>
      </c>
      <c r="BM27" s="21">
        <f t="shared" si="17"/>
        <v>7.0861678004535147</v>
      </c>
      <c r="BN27" s="32" t="str">
        <f t="shared" si="152"/>
        <v>–</v>
      </c>
      <c r="BO27" s="23">
        <f t="shared" si="19"/>
        <v>35.430839002267575</v>
      </c>
      <c r="BP27" s="34"/>
      <c r="BQ27" s="35" t="s">
        <v>3</v>
      </c>
      <c r="BR27" s="109"/>
      <c r="BS27" s="27">
        <f t="shared" si="153"/>
        <v>29.006046863189717</v>
      </c>
      <c r="BT27" s="38" t="s">
        <v>3</v>
      </c>
      <c r="BU27" s="32"/>
      <c r="BV27" s="35"/>
      <c r="BW27" s="114"/>
    </row>
    <row r="28" spans="1:76" ht="12.75" customHeight="1" x14ac:dyDescent="0.2"/>
    <row r="29" spans="1:76" ht="12.75" customHeight="1" x14ac:dyDescent="0.2"/>
  </sheetData>
  <sheetProtection formatCells="0" formatColumns="0" formatRows="0" insertColumns="0" insertRows="0" deleteColumns="0" deleteRows="0"/>
  <mergeCells count="38">
    <mergeCell ref="BW1:BX1"/>
    <mergeCell ref="BM2:BO2"/>
    <mergeCell ref="BP2:BR2"/>
    <mergeCell ref="AX1:AY1"/>
    <mergeCell ref="AZ1:BA1"/>
    <mergeCell ref="BB1:BC1"/>
    <mergeCell ref="BD1:BE1"/>
    <mergeCell ref="BF1:BG1"/>
    <mergeCell ref="BH1:BI1"/>
    <mergeCell ref="BK1:BK2"/>
    <mergeCell ref="BL1:BL2"/>
    <mergeCell ref="BM1:BR1"/>
    <mergeCell ref="BS1:BT1"/>
    <mergeCell ref="BU1:BV1"/>
    <mergeCell ref="AV1:AW1"/>
    <mergeCell ref="Z1:AA1"/>
    <mergeCell ref="AB1:AC1"/>
    <mergeCell ref="AD1:AE1"/>
    <mergeCell ref="AF1:AG1"/>
    <mergeCell ref="AH1:AI1"/>
    <mergeCell ref="AJ1:AK1"/>
    <mergeCell ref="AL1:AM1"/>
    <mergeCell ref="AN1:AO1"/>
    <mergeCell ref="AP1:AQ1"/>
    <mergeCell ref="AR1:AS1"/>
    <mergeCell ref="AT1:AU1"/>
    <mergeCell ref="X1:Y1"/>
    <mergeCell ref="B1:C1"/>
    <mergeCell ref="D1:E1"/>
    <mergeCell ref="F1:G1"/>
    <mergeCell ref="H1:I1"/>
    <mergeCell ref="J1:K1"/>
    <mergeCell ref="L1:M1"/>
    <mergeCell ref="N1:O1"/>
    <mergeCell ref="P1:Q1"/>
    <mergeCell ref="R1:S1"/>
    <mergeCell ref="T1:U1"/>
    <mergeCell ref="V1:W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BV23"/>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16384" width="9.140625" style="6"/>
  </cols>
  <sheetData>
    <row r="1" spans="1:74" ht="12.75" customHeight="1" x14ac:dyDescent="0.2">
      <c r="A1" s="5" t="s">
        <v>11</v>
      </c>
      <c r="B1" s="132">
        <v>1</v>
      </c>
      <c r="C1" s="132"/>
      <c r="D1" s="132">
        <v>2</v>
      </c>
      <c r="E1" s="132"/>
      <c r="F1" s="132">
        <v>3</v>
      </c>
      <c r="G1" s="132"/>
      <c r="H1" s="132">
        <v>4</v>
      </c>
      <c r="I1" s="132"/>
      <c r="J1" s="132">
        <v>5</v>
      </c>
      <c r="K1" s="132"/>
      <c r="L1" s="132">
        <v>6</v>
      </c>
      <c r="M1" s="132"/>
      <c r="N1" s="132">
        <v>7</v>
      </c>
      <c r="O1" s="132"/>
      <c r="P1" s="132">
        <v>8</v>
      </c>
      <c r="Q1" s="132"/>
      <c r="R1" s="132">
        <v>9</v>
      </c>
      <c r="S1" s="132"/>
      <c r="T1" s="132">
        <v>10</v>
      </c>
      <c r="U1" s="132"/>
      <c r="V1" s="132">
        <v>11</v>
      </c>
      <c r="W1" s="132"/>
      <c r="X1" s="131">
        <v>12</v>
      </c>
      <c r="Y1" s="131"/>
      <c r="Z1" s="131">
        <v>13</v>
      </c>
      <c r="AA1" s="131"/>
      <c r="AB1" s="131">
        <v>14</v>
      </c>
      <c r="AC1" s="131"/>
      <c r="AD1" s="131">
        <v>15</v>
      </c>
      <c r="AE1" s="131"/>
      <c r="AF1" s="131">
        <v>16</v>
      </c>
      <c r="AG1" s="131"/>
      <c r="AH1" s="131">
        <v>17</v>
      </c>
      <c r="AI1" s="131"/>
      <c r="AJ1" s="131">
        <v>18</v>
      </c>
      <c r="AK1" s="131"/>
      <c r="AL1" s="131">
        <v>19</v>
      </c>
      <c r="AM1" s="131"/>
      <c r="AN1" s="131">
        <v>20</v>
      </c>
      <c r="AO1" s="131"/>
      <c r="AP1" s="131">
        <v>21</v>
      </c>
      <c r="AQ1" s="131"/>
      <c r="AR1" s="131">
        <v>22</v>
      </c>
      <c r="AS1" s="131"/>
      <c r="AT1" s="131">
        <v>23</v>
      </c>
      <c r="AU1" s="131"/>
      <c r="AV1" s="131">
        <v>24</v>
      </c>
      <c r="AW1" s="131"/>
      <c r="AX1" s="131">
        <v>25</v>
      </c>
      <c r="AY1" s="131"/>
      <c r="AZ1" s="131">
        <v>26</v>
      </c>
      <c r="BA1" s="131"/>
      <c r="BB1" s="131">
        <v>27</v>
      </c>
      <c r="BC1" s="131"/>
      <c r="BD1" s="131">
        <v>28</v>
      </c>
      <c r="BE1" s="131"/>
      <c r="BF1" s="131">
        <v>29</v>
      </c>
      <c r="BG1" s="131"/>
      <c r="BH1" s="131">
        <v>30</v>
      </c>
      <c r="BI1" s="131"/>
      <c r="BK1" s="127" t="s">
        <v>9</v>
      </c>
      <c r="BL1" s="129" t="s">
        <v>2</v>
      </c>
      <c r="BM1" s="121" t="s">
        <v>10</v>
      </c>
      <c r="BN1" s="121"/>
      <c r="BO1" s="121"/>
      <c r="BP1" s="121"/>
      <c r="BQ1" s="121"/>
      <c r="BR1" s="122"/>
      <c r="BS1" s="121" t="s">
        <v>0</v>
      </c>
      <c r="BT1" s="122"/>
      <c r="BU1" s="121" t="s">
        <v>1</v>
      </c>
      <c r="BV1" s="123"/>
    </row>
    <row r="2" spans="1:74" ht="12.75" customHeight="1" x14ac:dyDescent="0.2">
      <c r="A2" s="7" t="s">
        <v>9</v>
      </c>
      <c r="B2" s="8" t="s">
        <v>12</v>
      </c>
      <c r="C2" s="9" t="s">
        <v>27</v>
      </c>
      <c r="D2" s="8" t="s">
        <v>12</v>
      </c>
      <c r="E2" s="9" t="s">
        <v>27</v>
      </c>
      <c r="F2" s="8" t="s">
        <v>12</v>
      </c>
      <c r="G2" s="9" t="s">
        <v>27</v>
      </c>
      <c r="H2" s="8" t="s">
        <v>12</v>
      </c>
      <c r="I2" s="9" t="s">
        <v>27</v>
      </c>
      <c r="J2" s="8" t="s">
        <v>12</v>
      </c>
      <c r="K2" s="9" t="s">
        <v>27</v>
      </c>
      <c r="L2" s="8" t="s">
        <v>12</v>
      </c>
      <c r="M2" s="9" t="s">
        <v>27</v>
      </c>
      <c r="N2" s="8" t="s">
        <v>12</v>
      </c>
      <c r="O2" s="9" t="s">
        <v>27</v>
      </c>
      <c r="P2" s="8" t="s">
        <v>12</v>
      </c>
      <c r="Q2" s="9" t="s">
        <v>27</v>
      </c>
      <c r="R2" s="8" t="s">
        <v>12</v>
      </c>
      <c r="S2" s="9" t="s">
        <v>27</v>
      </c>
      <c r="T2" s="8" t="s">
        <v>12</v>
      </c>
      <c r="U2" s="9" t="s">
        <v>27</v>
      </c>
      <c r="V2" s="8" t="s">
        <v>12</v>
      </c>
      <c r="W2" s="9" t="s">
        <v>27</v>
      </c>
      <c r="X2" s="8" t="s">
        <v>12</v>
      </c>
      <c r="Y2" s="9" t="s">
        <v>27</v>
      </c>
      <c r="Z2" s="8" t="s">
        <v>12</v>
      </c>
      <c r="AA2" s="9" t="s">
        <v>27</v>
      </c>
      <c r="AB2" s="8" t="s">
        <v>12</v>
      </c>
      <c r="AC2" s="9" t="s">
        <v>27</v>
      </c>
      <c r="AD2" s="8" t="s">
        <v>12</v>
      </c>
      <c r="AE2" s="9" t="s">
        <v>27</v>
      </c>
      <c r="AF2" s="8" t="s">
        <v>12</v>
      </c>
      <c r="AG2" s="9" t="s">
        <v>27</v>
      </c>
      <c r="AH2" s="8" t="s">
        <v>12</v>
      </c>
      <c r="AI2" s="9" t="s">
        <v>27</v>
      </c>
      <c r="AJ2" s="8" t="s">
        <v>12</v>
      </c>
      <c r="AK2" s="9" t="s">
        <v>27</v>
      </c>
      <c r="AL2" s="8" t="s">
        <v>12</v>
      </c>
      <c r="AM2" s="9" t="s">
        <v>27</v>
      </c>
      <c r="AN2" s="8" t="s">
        <v>12</v>
      </c>
      <c r="AO2" s="9" t="s">
        <v>27</v>
      </c>
      <c r="AP2" s="8" t="s">
        <v>12</v>
      </c>
      <c r="AQ2" s="9" t="s">
        <v>27</v>
      </c>
      <c r="AR2" s="8" t="s">
        <v>12</v>
      </c>
      <c r="AS2" s="9" t="s">
        <v>27</v>
      </c>
      <c r="AT2" s="8" t="s">
        <v>12</v>
      </c>
      <c r="AU2" s="9" t="s">
        <v>27</v>
      </c>
      <c r="AV2" s="8" t="s">
        <v>12</v>
      </c>
      <c r="AW2" s="9" t="s">
        <v>27</v>
      </c>
      <c r="AX2" s="8" t="s">
        <v>12</v>
      </c>
      <c r="AY2" s="9" t="s">
        <v>27</v>
      </c>
      <c r="AZ2" s="8" t="s">
        <v>12</v>
      </c>
      <c r="BA2" s="9" t="s">
        <v>27</v>
      </c>
      <c r="BB2" s="8" t="s">
        <v>12</v>
      </c>
      <c r="BC2" s="9" t="s">
        <v>27</v>
      </c>
      <c r="BD2" s="8" t="s">
        <v>12</v>
      </c>
      <c r="BE2" s="9" t="s">
        <v>27</v>
      </c>
      <c r="BF2" s="8" t="s">
        <v>12</v>
      </c>
      <c r="BG2" s="9" t="s">
        <v>27</v>
      </c>
      <c r="BH2" s="8" t="s">
        <v>12</v>
      </c>
      <c r="BI2" s="9" t="s">
        <v>27</v>
      </c>
      <c r="BK2" s="128"/>
      <c r="BL2" s="130"/>
      <c r="BM2" s="124" t="s">
        <v>12</v>
      </c>
      <c r="BN2" s="124"/>
      <c r="BO2" s="124"/>
      <c r="BP2" s="125" t="s">
        <v>27</v>
      </c>
      <c r="BQ2" s="125"/>
      <c r="BR2" s="126"/>
      <c r="BS2" s="89" t="s">
        <v>12</v>
      </c>
      <c r="BT2" s="91" t="s">
        <v>27</v>
      </c>
      <c r="BU2" s="89" t="s">
        <v>12</v>
      </c>
      <c r="BV2" s="49" t="s">
        <v>27</v>
      </c>
    </row>
    <row r="3" spans="1:74" ht="12.75" customHeight="1" x14ac:dyDescent="0.2">
      <c r="A3" s="10" t="s">
        <v>4</v>
      </c>
      <c r="B3" s="11">
        <v>82.78</v>
      </c>
      <c r="C3" s="1" t="str">
        <f>IF(AND((B3&gt;0),(B$4&gt;0)),(B3/B$4*100),"")</f>
        <v/>
      </c>
      <c r="D3" s="11"/>
      <c r="E3" s="1" t="str">
        <f>IF(AND((D3&gt;0),(D$4&gt;0)),(D3/D$4*100),"")</f>
        <v/>
      </c>
      <c r="F3" s="11"/>
      <c r="G3" s="1" t="str">
        <f>IF(AND((F3&gt;0),(F$4&gt;0)),(F3/F$4*100),"")</f>
        <v/>
      </c>
      <c r="H3" s="11"/>
      <c r="I3" s="1" t="str">
        <f>IF(AND((H3&gt;0),(H$4&gt;0)),(H3/H$4*100),"")</f>
        <v/>
      </c>
      <c r="J3" s="11"/>
      <c r="K3" s="1" t="str">
        <f>IF(AND((J3&gt;0),(J$4&gt;0)),(J3/J$4*100),"")</f>
        <v/>
      </c>
      <c r="L3" s="11"/>
      <c r="M3" s="1" t="str">
        <f>IF(AND((L3&gt;0),(L$4&gt;0)),(L3/L$4*100),"")</f>
        <v/>
      </c>
      <c r="N3" s="11"/>
      <c r="O3" s="1" t="str">
        <f>IF(AND((N3&gt;0),(N$4&gt;0)),(N3/N$4*100),"")</f>
        <v/>
      </c>
      <c r="P3" s="11"/>
      <c r="Q3" s="1" t="str">
        <f>IF(AND((P3&gt;0),(P$4&gt;0)),(P3/P$4*100),"")</f>
        <v/>
      </c>
      <c r="R3" s="11"/>
      <c r="S3" s="1" t="str">
        <f>IF(AND((R3&gt;0),(R$4&gt;0)),(R3/R$4*100),"")</f>
        <v/>
      </c>
      <c r="T3" s="11"/>
      <c r="U3" s="1" t="str">
        <f>IF(AND((T3&gt;0),(T$4&gt;0)),(T3/T$4*100),"")</f>
        <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44" t="s">
        <v>4</v>
      </c>
      <c r="BL3" s="20">
        <f>COUNT(B3,D3,F3,H3,J3,L3,N3,P3,R3,T3,V3,X3,Z3,AB3,AD3,AF3,AH3,AJ3,AL3,AN3,AP3,AR3,AT3,AV3,AX3,AZ3,BB3,BD3,BF3,BH3)</f>
        <v>1</v>
      </c>
      <c r="BM3" s="21">
        <f>IF(SUM(B3,D3,F3,H3,J3,L3,N3,P3,R3,T3,V3,X3,Z3,AB3,AD3,AF3,AH3,AJ3,AL3,AN3,AP3,AR3,AT3,AV3,AX3,AZ3,BB3,BD3,BF3,BH3)&gt;0,MIN(B3,D3,F3,H3,J3,L3,N3,P3,R3,T3,V3,X3,Z3,AB3,AD3,AF3,AH3,AJ3,AL3,AN3,AP3,AR3,AT3,AV3,AX3,AZ3,BB3,BD3,BF3,BH3),"")</f>
        <v>82.78</v>
      </c>
      <c r="BN3" s="22" t="str">
        <f>IF(COUNT(BM3)&gt;0,"–","?")</f>
        <v>–</v>
      </c>
      <c r="BO3" s="23">
        <f>IF(SUM(B3,D3,F3,H3,J3,L3,N3,P3,R3,T3,V3,X3,Z3,AB3,AD3,AF3,AH3,AJ3,AL3,AN3,AP3,AR3,AT3,AV3,AX3,AZ3,BB3,BD3,BF3,BH3)&gt;0,MAX(B3,D3,F3,H3,J3,L3,N3,P3,R3,T3,V3,X3,Z3,AB3,AD3,AF3,AH3,AJ3,AL3,AN3,AP3,AR3,AT3,AV3,AX3,AZ3,BB3,BD3,BF3,BH3),"")</f>
        <v>82.78</v>
      </c>
      <c r="BP3" s="24" t="str">
        <f>IF(SUM(C3,E3,G3,I3,K3,M3,O3,Q3,S3,U3,W3,Y3,AA3,AC3,AE3,AG3,AI3,AK3,AM3,AO3,AQ3,AS3,AU3,AW3,AY3,BA3,BC3,BE3,BG3,BI3)&gt;0,MIN(C3,E3,G3,I3,K3,M3,O3,Q3,S3,U3,W3,Y3,AA3,AC3,AE3,AG3,AI3,AK3,AM3,AO3,AQ3,AS3,AU3,AW3,AY3,BA3,BC3,BE3,BG3,BI3),"")</f>
        <v/>
      </c>
      <c r="BQ3" s="25" t="str">
        <f>IF(COUNT(BP3)&gt;0,"–","?")</f>
        <v>?</v>
      </c>
      <c r="BR3" s="26" t="str">
        <f>IF(SUM(C3,E3,G3,I3,K3,M3,O3,Q3,S3,U3,W3,Y3,AA3,AC3,AE3,AG3,AI3,AK3,AM3,AO3,AQ3,AS3,AU3,AW3,AY3,BA3,BC3,BE3,BG3,BI3)&gt;0,MAX(C3,E3,G3,I3,K3,M3,O3,Q3,S3,U3,W3,Y3,AA3,AC3,AE3,AG3,AI3,AK3,AM3,AO3,AQ3,AS3,AU3,AW3,AY3,BA3,BC3,BE3,BG3,BI3),"")</f>
        <v/>
      </c>
      <c r="BS3" s="27">
        <f>IF(SUM(B3,D3,F3,H3,J3,L3,N3,P3,R3,T3,V3,X3,Z3,AB3,AD3,AF3,AH3,AJ3,AL3,AN3,AP3,AR3,AT3,AV3,AX3,AZ3,BB3,BD3,BF3,BH3)&gt;0,AVERAGE(B3,D3,F3,H3,J3,L3,N3,P3,R3,T3,V3,X3,Z3,AB3,AD3,AF3,AH3,AJ3,AL3,AN3,AP3,AR3,AT3,AV3,AX3,AZ3,BB3,BD3,BF3,BH3),"?")</f>
        <v>82.78</v>
      </c>
      <c r="BT3" s="28" t="str">
        <f>IF(SUM(C3,E3,G3,I3,K3,M3,O3,Q3,S3,U3,W3,Y3,AA3,AC3,AE3,AG3,AI3,AK3,AM3,AO3,AQ3,AS3,AU3,AW3,AY3,BA3,BC3,BE3,BG3,BI3)&gt;0,AVERAGE(C3,E3,G3,I3,K3,M3,O3,Q3,S3,U3,W3,Y3,AA3,AC3,AE3,AG3,AI3,AK3,AM3,AO3,AQ3,AS3,AU3,AW3,AY3,BA3,BC3,BE3,BG3,BI3),"?")</f>
        <v>?</v>
      </c>
      <c r="BU3" s="22" t="str">
        <f>IF(COUNT(B3,D3,F3,H3,J3,L3,N3,P3,R3,T3,V3,X3,Z3,AB3,AD3,AF3,AH3,AJ3,AL3,AN3,AP3,AR3,AT3,AV3,AX3,AZ3,BB3,BD3,BF3,BH3)&gt;1,STDEV(B3,D3,F3,H3,J3,L3,N3,P3,R3,T3,V3,X3,Z3,AB3,AD3,AF3,AH3,AJ3,AL3,AN3,AP3,AR3,AT3,AV3,AX3,AZ3,BB3,BD3,BF3,BH3),"?")</f>
        <v>?</v>
      </c>
      <c r="BV3" s="29" t="str">
        <f>IF(COUNT(C3,E3,G3,I3,K3,M3,O3,Q3,S3,U3,W3,Y3,AA3,AC3,AE3,AG3,AI3,AK3,AM3,AO3,AQ3,AS3,AU3,AW3,AY3,BA3,BC3,BE3,BG3,BI3)&gt;1,STDEV(C3,E3,G3,I3,K3,M3,O3,Q3,S3,U3,W3,Y3,AA3,AC3,AE3,AG3,AI3,AK3,AM3,AO3,AQ3,AS3,AU3,AW3,AY3,BA3,BC3,BE3,BG3,BI3),"?")</f>
        <v>?</v>
      </c>
    </row>
    <row r="4" spans="1:74" ht="12.75" customHeight="1" x14ac:dyDescent="0.2">
      <c r="A4" s="13" t="s">
        <v>24</v>
      </c>
      <c r="B4" s="14"/>
      <c r="C4" s="2" t="s">
        <v>3</v>
      </c>
      <c r="D4" s="14"/>
      <c r="E4" s="2" t="s">
        <v>3</v>
      </c>
      <c r="F4" s="14"/>
      <c r="G4" s="2" t="s">
        <v>3</v>
      </c>
      <c r="H4" s="14"/>
      <c r="I4" s="2" t="s">
        <v>3</v>
      </c>
      <c r="J4" s="14"/>
      <c r="K4" s="2" t="s">
        <v>3</v>
      </c>
      <c r="L4" s="14"/>
      <c r="M4" s="2" t="s">
        <v>3</v>
      </c>
      <c r="N4" s="14"/>
      <c r="O4" s="2" t="s">
        <v>3</v>
      </c>
      <c r="P4" s="14"/>
      <c r="Q4" s="2" t="s">
        <v>3</v>
      </c>
      <c r="R4" s="14"/>
      <c r="S4" s="2" t="s">
        <v>3</v>
      </c>
      <c r="T4" s="14"/>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45" t="s">
        <v>24</v>
      </c>
      <c r="BL4" s="30">
        <f t="shared" ref="BL4:BL22" si="16">COUNT(B4,D4,F4,H4,J4,L4,N4,P4,R4,T4,V4,X4,Z4,AB4,AD4,AF4,AH4,AJ4,AL4,AN4,AP4,AR4,AT4,AV4,AX4,AZ4,BB4,BD4,BF4,BH4)</f>
        <v>0</v>
      </c>
      <c r="BM4" s="31" t="str">
        <f t="shared" ref="BM4:BM22" si="17">IF(SUM(B4,D4,F4,H4,J4,L4,N4,P4,R4,T4,V4,X4,Z4,AB4,AD4,AF4,AH4,AJ4,AL4,AN4,AP4,AR4,AT4,AV4,AX4,AZ4,BB4,BD4,BF4,BH4)&gt;0,MIN(B4,D4,F4,H4,J4,L4,N4,P4,R4,T4,V4,X4,Z4,AB4,AD4,AF4,AH4,AJ4,AL4,AN4,AP4,AR4,AT4,AV4,AX4,AZ4,BB4,BD4,BF4,BH4),"")</f>
        <v/>
      </c>
      <c r="BN4" s="32" t="str">
        <f t="shared" ref="BN4:BN22" si="18">IF(COUNT(BM4)&gt;0,"–","?")</f>
        <v>?</v>
      </c>
      <c r="BO4" s="33" t="str">
        <f t="shared" ref="BO4:BO22" si="19">IF(SUM(B4,D4,F4,H4,J4,L4,N4,P4,R4,T4,V4,X4,Z4,AB4,AD4,AF4,AH4,AJ4,AL4,AN4,AP4,AR4,AT4,AV4,AX4,AZ4,BB4,BD4,BF4,BH4)&gt;0,MAX(B4,D4,F4,H4,J4,L4,N4,P4,R4,T4,V4,X4,Z4,AB4,AD4,AF4,AH4,AJ4,AL4,AN4,AP4,AR4,AT4,AV4,AX4,AZ4,BB4,BD4,BF4,BH4),"")</f>
        <v/>
      </c>
      <c r="BP4" s="34" t="str">
        <f t="shared" ref="BP4:BP22" si="20">IF(SUM(C4,E4,G4,I4,K4,M4,O4,Q4,S4,U4,W4,Y4,AA4,AC4,AE4,AG4,AI4,AK4,AM4,AO4,AQ4,AS4,AU4,AW4,AY4,BA4,BC4,BE4,BG4,BI4)&gt;0,MIN(C4,E4,G4,I4,K4,M4,O4,Q4,S4,U4,W4,Y4,AA4,AC4,AE4,AG4,AI4,AK4,AM4,AO4,AQ4,AS4,AU4,AW4,AY4,BA4,BC4,BE4,BG4,BI4),"")</f>
        <v/>
      </c>
      <c r="BQ4" s="6" t="s">
        <v>3</v>
      </c>
      <c r="BR4" s="36" t="str">
        <f t="shared" ref="BR4:BR22" si="21">IF(SUM(C4,E4,G4,I4,K4,M4,O4,Q4,S4,U4,W4,Y4,AA4,AC4,AE4,AG4,AI4,AK4,AM4,AO4,AQ4,AS4,AU4,AW4,AY4,BA4,BC4,BE4,BG4,BI4)&gt;0,MAX(C4,E4,G4,I4,K4,M4,O4,Q4,S4,U4,W4,Y4,AA4,AC4,AE4,AG4,AI4,AK4,AM4,AO4,AQ4,AS4,AU4,AW4,AY4,BA4,BC4,BE4,BG4,BI4),"")</f>
        <v/>
      </c>
      <c r="BS4" s="37" t="str">
        <f t="shared" ref="BS4:BT22" si="22">IF(SUM(B4,D4,F4,H4,J4,L4,N4,P4,R4,T4,V4,X4,Z4,AB4,AD4,AF4,AH4,AJ4,AL4,AN4,AP4,AR4,AT4,AV4,AX4,AZ4,BB4,BD4,BF4,BH4)&gt;0,AVERAGE(B4,D4,F4,H4,J4,L4,N4,P4,R4,T4,V4,X4,Z4,AB4,AD4,AF4,AH4,AJ4,AL4,AN4,AP4,AR4,AT4,AV4,AX4,AZ4,BB4,BD4,BF4,BH4),"?")</f>
        <v>?</v>
      </c>
      <c r="BT4" s="38" t="s">
        <v>3</v>
      </c>
      <c r="BU4" s="32" t="str">
        <f t="shared" ref="BU4:BV22" si="23">IF(COUNT(B4,D4,F4,H4,J4,L4,N4,P4,R4,T4,V4,X4,Z4,AB4,AD4,AF4,AH4,AJ4,AL4,AN4,AP4,AR4,AT4,AV4,AX4,AZ4,BB4,BD4,BF4,BH4)&gt;1,STDEV(B4,D4,F4,H4,J4,L4,N4,P4,R4,T4,V4,X4,Z4,AB4,AD4,AF4,AH4,AJ4,AL4,AN4,AP4,AR4,AT4,AV4,AX4,AZ4,BB4,BD4,BF4,BH4),"?")</f>
        <v>?</v>
      </c>
      <c r="BV4" s="39" t="s">
        <v>3</v>
      </c>
    </row>
    <row r="5" spans="1:74" ht="12.75" customHeight="1" x14ac:dyDescent="0.2">
      <c r="A5" s="16" t="s">
        <v>17</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45" t="s">
        <v>17</v>
      </c>
      <c r="BL5" s="30"/>
      <c r="BM5" s="31"/>
      <c r="BN5" s="32"/>
      <c r="BO5" s="33"/>
      <c r="BP5" s="34"/>
      <c r="BQ5" s="35"/>
      <c r="BR5" s="36"/>
      <c r="BS5" s="37"/>
      <c r="BT5" s="38"/>
      <c r="BU5" s="32"/>
      <c r="BV5" s="39"/>
    </row>
    <row r="6" spans="1:74" ht="12.75" customHeight="1" x14ac:dyDescent="0.2">
      <c r="A6" s="10" t="s">
        <v>18</v>
      </c>
      <c r="B6" s="18">
        <v>4.78</v>
      </c>
      <c r="C6" s="4" t="str">
        <f>IF(AND((B6&gt;0),(B$4&gt;0)),(B6/B$4*100),"")</f>
        <v/>
      </c>
      <c r="D6" s="18"/>
      <c r="E6" s="4" t="str">
        <f>IF(AND((D6&gt;0),(D$4&gt;0)),(D6/D$4*100),"")</f>
        <v/>
      </c>
      <c r="F6" s="18"/>
      <c r="G6" s="4" t="str">
        <f>IF(AND((F6&gt;0),(F$4&gt;0)),(F6/F$4*100),"")</f>
        <v/>
      </c>
      <c r="H6" s="18"/>
      <c r="I6" s="4" t="str">
        <f>IF(AND((H6&gt;0),(H$4&gt;0)),(H6/H$4*100),"")</f>
        <v/>
      </c>
      <c r="J6" s="18"/>
      <c r="K6" s="4" t="str">
        <f>IF(AND((J6&gt;0),(J$4&gt;0)),(J6/J$4*100),"")</f>
        <v/>
      </c>
      <c r="L6" s="18"/>
      <c r="M6" s="4" t="str">
        <f>IF(AND((L6&gt;0),(L$4&gt;0)),(L6/L$4*100),"")</f>
        <v/>
      </c>
      <c r="N6" s="18"/>
      <c r="O6" s="4" t="str">
        <f>IF(AND((N6&gt;0),(N$4&gt;0)),(N6/N$4*100),"")</f>
        <v/>
      </c>
      <c r="P6" s="18"/>
      <c r="Q6" s="4" t="str">
        <f>IF(AND((P6&gt;0),(P$4&gt;0)),(P6/P$4*100),"")</f>
        <v/>
      </c>
      <c r="R6" s="18"/>
      <c r="S6" s="4" t="str">
        <f>IF(AND((R6&gt;0),(R$4&gt;0)),(R6/R$4*100),"")</f>
        <v/>
      </c>
      <c r="T6" s="18"/>
      <c r="U6" s="4" t="str">
        <f>IF(AND((T6&gt;0),(T$4&gt;0)),(T6/T$4*100),"")</f>
        <v/>
      </c>
      <c r="V6" s="18"/>
      <c r="W6" s="4" t="str">
        <f>IF(AND((V6&gt;0),(V$4&gt;0)),(V6/V$4*100),"")</f>
        <v/>
      </c>
      <c r="X6" s="18"/>
      <c r="Y6" s="4" t="str">
        <f>IF(AND((X6&gt;0),(X$4&gt;0)),(X6/X$4*100),"")</f>
        <v/>
      </c>
      <c r="Z6" s="18"/>
      <c r="AA6" s="4" t="str">
        <f>IF(AND((Z6&gt;0),(Z$4&gt;0)),(Z6/Z$4*100),"")</f>
        <v/>
      </c>
      <c r="AB6" s="18"/>
      <c r="AC6" s="4" t="str">
        <f>IF(AND((AB6&gt;0),(AB$4&gt;0)),(AB6/AB$4*100),"")</f>
        <v/>
      </c>
      <c r="AD6" s="18"/>
      <c r="AE6" s="4" t="str">
        <f t="shared" ref="AE6:AE10" si="24">IF(AND((AD6&gt;0),(AD$4&gt;0)),(AD6/AD$4*100),"")</f>
        <v/>
      </c>
      <c r="AF6" s="18"/>
      <c r="AG6" s="4" t="str">
        <f t="shared" ref="AG6:AG10" si="25">IF(AND((AF6&gt;0),(AF$4&gt;0)),(AF6/AF$4*100),"")</f>
        <v/>
      </c>
      <c r="AH6" s="18"/>
      <c r="AI6" s="4" t="str">
        <f t="shared" ref="AI6:AI10" si="26">IF(AND((AH6&gt;0),(AH$4&gt;0)),(AH6/AH$4*100),"")</f>
        <v/>
      </c>
      <c r="AJ6" s="18"/>
      <c r="AK6" s="4" t="str">
        <f t="shared" ref="AK6:AK10" si="27">IF(AND((AJ6&gt;0),(AJ$4&gt;0)),(AJ6/AJ$4*100),"")</f>
        <v/>
      </c>
      <c r="AL6" s="18"/>
      <c r="AM6" s="4" t="str">
        <f t="shared" ref="AM6:AM10" si="28">IF(AND((AL6&gt;0),(AL$4&gt;0)),(AL6/AL$4*100),"")</f>
        <v/>
      </c>
      <c r="AN6" s="18"/>
      <c r="AO6" s="4" t="str">
        <f t="shared" ref="AO6:AO10" si="29">IF(AND((AN6&gt;0),(AN$4&gt;0)),(AN6/AN$4*100),"")</f>
        <v/>
      </c>
      <c r="AP6" s="18"/>
      <c r="AQ6" s="4" t="str">
        <f t="shared" ref="AQ6:AQ10" si="30">IF(AND((AP6&gt;0),(AP$4&gt;0)),(AP6/AP$4*100),"")</f>
        <v/>
      </c>
      <c r="AR6" s="18"/>
      <c r="AS6" s="4" t="str">
        <f t="shared" ref="AS6:AS10" si="31">IF(AND((AR6&gt;0),(AR$4&gt;0)),(AR6/AR$4*100),"")</f>
        <v/>
      </c>
      <c r="AT6" s="18"/>
      <c r="AU6" s="4" t="str">
        <f t="shared" ref="AU6:AU10" si="32">IF(AND((AT6&gt;0),(AT$4&gt;0)),(AT6/AT$4*100),"")</f>
        <v/>
      </c>
      <c r="AV6" s="18"/>
      <c r="AW6" s="4" t="str">
        <f t="shared" ref="AW6:AW10" si="33">IF(AND((AV6&gt;0),(AV$4&gt;0)),(AV6/AV$4*100),"")</f>
        <v/>
      </c>
      <c r="AX6" s="18"/>
      <c r="AY6" s="4" t="str">
        <f t="shared" ref="AY6:AY10" si="34">IF(AND((AX6&gt;0),(AX$4&gt;0)),(AX6/AX$4*100),"")</f>
        <v/>
      </c>
      <c r="AZ6" s="18"/>
      <c r="BA6" s="4" t="str">
        <f t="shared" ref="BA6:BA10" si="35">IF(AND((AZ6&gt;0),(AZ$4&gt;0)),(AZ6/AZ$4*100),"")</f>
        <v/>
      </c>
      <c r="BB6" s="18"/>
      <c r="BC6" s="4" t="str">
        <f t="shared" ref="BC6:BC10" si="36">IF(AND((BB6&gt;0),(BB$4&gt;0)),(BB6/BB$4*100),"")</f>
        <v/>
      </c>
      <c r="BD6" s="18"/>
      <c r="BE6" s="4" t="str">
        <f t="shared" ref="BE6:BE10" si="37">IF(AND((BD6&gt;0),(BD$4&gt;0)),(BD6/BD$4*100),"")</f>
        <v/>
      </c>
      <c r="BF6" s="18"/>
      <c r="BG6" s="4" t="str">
        <f t="shared" ref="BG6:BG10" si="38">IF(AND((BF6&gt;0),(BF$4&gt;0)),(BF6/BF$4*100),"")</f>
        <v/>
      </c>
      <c r="BH6" s="18"/>
      <c r="BI6" s="4" t="str">
        <f t="shared" ref="BI6:BI10" si="39">IF(AND((BH6&gt;0),(BH$4&gt;0)),(BH6/BH$4*100),"")</f>
        <v/>
      </c>
      <c r="BK6" s="46" t="s">
        <v>18</v>
      </c>
      <c r="BL6" s="30">
        <f t="shared" si="16"/>
        <v>1</v>
      </c>
      <c r="BM6" s="31">
        <f t="shared" si="17"/>
        <v>4.78</v>
      </c>
      <c r="BN6" s="32" t="str">
        <f t="shared" si="18"/>
        <v>–</v>
      </c>
      <c r="BO6" s="33">
        <f t="shared" si="19"/>
        <v>4.78</v>
      </c>
      <c r="BP6" s="34" t="str">
        <f t="shared" si="20"/>
        <v/>
      </c>
      <c r="BQ6" s="35" t="str">
        <f t="shared" ref="BQ6:BQ22" si="40">IF(COUNT(BP6)&gt;0,"–","?")</f>
        <v>?</v>
      </c>
      <c r="BR6" s="36" t="str">
        <f t="shared" si="21"/>
        <v/>
      </c>
      <c r="BS6" s="37">
        <f t="shared" si="22"/>
        <v>4.78</v>
      </c>
      <c r="BT6" s="38" t="str">
        <f t="shared" si="22"/>
        <v>?</v>
      </c>
      <c r="BU6" s="32" t="str">
        <f t="shared" si="23"/>
        <v>?</v>
      </c>
      <c r="BV6" s="39" t="str">
        <f t="shared" si="23"/>
        <v>?</v>
      </c>
    </row>
    <row r="7" spans="1:74" ht="12.75" customHeight="1" x14ac:dyDescent="0.2">
      <c r="A7" s="10" t="s">
        <v>19</v>
      </c>
      <c r="B7" s="19">
        <v>2.5</v>
      </c>
      <c r="C7" s="4" t="str">
        <f>IF(AND((B7&gt;0),(B$4&gt;0)),(B7/B$4*100),"")</f>
        <v/>
      </c>
      <c r="D7" s="19"/>
      <c r="E7" s="4" t="str">
        <f>IF(AND((D7&gt;0),(D$4&gt;0)),(D7/D$4*100),"")</f>
        <v/>
      </c>
      <c r="F7" s="19"/>
      <c r="G7" s="4" t="str">
        <f>IF(AND((F7&gt;0),(F$4&gt;0)),(F7/F$4*100),"")</f>
        <v/>
      </c>
      <c r="H7" s="19"/>
      <c r="I7" s="4" t="str">
        <f>IF(AND((H7&gt;0),(H$4&gt;0)),(H7/H$4*100),"")</f>
        <v/>
      </c>
      <c r="J7" s="19"/>
      <c r="K7" s="4" t="str">
        <f>IF(AND((J7&gt;0),(J$4&gt;0)),(J7/J$4*100),"")</f>
        <v/>
      </c>
      <c r="L7" s="19"/>
      <c r="M7" s="4" t="str">
        <f>IF(AND((L7&gt;0),(L$4&gt;0)),(L7/L$4*100),"")</f>
        <v/>
      </c>
      <c r="N7" s="19"/>
      <c r="O7" s="4" t="str">
        <f>IF(AND((N7&gt;0),(N$4&gt;0)),(N7/N$4*100),"")</f>
        <v/>
      </c>
      <c r="P7" s="19"/>
      <c r="Q7" s="4" t="str">
        <f>IF(AND((P7&gt;0),(P$4&gt;0)),(P7/P$4*100),"")</f>
        <v/>
      </c>
      <c r="R7" s="19"/>
      <c r="S7" s="4" t="str">
        <f>IF(AND((R7&gt;0),(R$4&gt;0)),(R7/R$4*100),"")</f>
        <v/>
      </c>
      <c r="T7" s="19"/>
      <c r="U7" s="4" t="str">
        <f>IF(AND((T7&gt;0),(T$4&gt;0)),(T7/T$4*100),"")</f>
        <v/>
      </c>
      <c r="V7" s="19"/>
      <c r="W7" s="4" t="str">
        <f>IF(AND((V7&gt;0),(V$4&gt;0)),(V7/V$4*100),"")</f>
        <v/>
      </c>
      <c r="X7" s="19"/>
      <c r="Y7" s="4" t="str">
        <f>IF(AND((X7&gt;0),(X$4&gt;0)),(X7/X$4*100),"")</f>
        <v/>
      </c>
      <c r="Z7" s="19"/>
      <c r="AA7" s="4" t="str">
        <f>IF(AND((Z7&gt;0),(Z$4&gt;0)),(Z7/Z$4*100),"")</f>
        <v/>
      </c>
      <c r="AB7" s="19"/>
      <c r="AC7" s="4" t="str">
        <f>IF(AND((AB7&gt;0),(AB$4&gt;0)),(AB7/AB$4*100),"")</f>
        <v/>
      </c>
      <c r="AD7" s="19"/>
      <c r="AE7" s="4" t="str">
        <f t="shared" si="24"/>
        <v/>
      </c>
      <c r="AF7" s="19"/>
      <c r="AG7" s="4" t="str">
        <f t="shared" si="25"/>
        <v/>
      </c>
      <c r="AH7" s="19"/>
      <c r="AI7" s="4" t="str">
        <f t="shared" si="26"/>
        <v/>
      </c>
      <c r="AJ7" s="19"/>
      <c r="AK7" s="4" t="str">
        <f t="shared" si="27"/>
        <v/>
      </c>
      <c r="AL7" s="19"/>
      <c r="AM7" s="4" t="str">
        <f t="shared" si="28"/>
        <v/>
      </c>
      <c r="AN7" s="19"/>
      <c r="AO7" s="4" t="str">
        <f t="shared" si="29"/>
        <v/>
      </c>
      <c r="AP7" s="19"/>
      <c r="AQ7" s="4" t="str">
        <f t="shared" si="30"/>
        <v/>
      </c>
      <c r="AR7" s="19"/>
      <c r="AS7" s="4" t="str">
        <f t="shared" si="31"/>
        <v/>
      </c>
      <c r="AT7" s="19"/>
      <c r="AU7" s="4" t="str">
        <f t="shared" si="32"/>
        <v/>
      </c>
      <c r="AV7" s="19"/>
      <c r="AW7" s="4" t="str">
        <f t="shared" si="33"/>
        <v/>
      </c>
      <c r="AX7" s="19"/>
      <c r="AY7" s="4" t="str">
        <f t="shared" si="34"/>
        <v/>
      </c>
      <c r="AZ7" s="19"/>
      <c r="BA7" s="4" t="str">
        <f t="shared" si="35"/>
        <v/>
      </c>
      <c r="BB7" s="19"/>
      <c r="BC7" s="4" t="str">
        <f t="shared" si="36"/>
        <v/>
      </c>
      <c r="BD7" s="19"/>
      <c r="BE7" s="4" t="str">
        <f t="shared" si="37"/>
        <v/>
      </c>
      <c r="BF7" s="19"/>
      <c r="BG7" s="4" t="str">
        <f t="shared" si="38"/>
        <v/>
      </c>
      <c r="BH7" s="19"/>
      <c r="BI7" s="4" t="str">
        <f t="shared" si="39"/>
        <v/>
      </c>
      <c r="BK7" s="46" t="s">
        <v>19</v>
      </c>
      <c r="BL7" s="30">
        <f t="shared" si="16"/>
        <v>1</v>
      </c>
      <c r="BM7" s="31">
        <f t="shared" si="17"/>
        <v>2.5</v>
      </c>
      <c r="BN7" s="32" t="str">
        <f t="shared" si="18"/>
        <v>–</v>
      </c>
      <c r="BO7" s="33">
        <f t="shared" si="19"/>
        <v>2.5</v>
      </c>
      <c r="BP7" s="34" t="str">
        <f t="shared" si="20"/>
        <v/>
      </c>
      <c r="BQ7" s="35" t="str">
        <f t="shared" si="40"/>
        <v>?</v>
      </c>
      <c r="BR7" s="36" t="str">
        <f t="shared" si="21"/>
        <v/>
      </c>
      <c r="BS7" s="37">
        <f t="shared" si="22"/>
        <v>2.5</v>
      </c>
      <c r="BT7" s="38" t="str">
        <f t="shared" si="22"/>
        <v>?</v>
      </c>
      <c r="BU7" s="32" t="str">
        <f t="shared" si="23"/>
        <v>?</v>
      </c>
      <c r="BV7" s="39" t="str">
        <f t="shared" si="23"/>
        <v>?</v>
      </c>
    </row>
    <row r="8" spans="1:74" ht="12.75" customHeight="1" x14ac:dyDescent="0.2">
      <c r="A8" s="10" t="s">
        <v>20</v>
      </c>
      <c r="B8" s="19">
        <v>9.27</v>
      </c>
      <c r="C8" s="4" t="str">
        <f>IF(AND((B8&gt;0),(B$4&gt;0)),(B8/B$4*100),"")</f>
        <v/>
      </c>
      <c r="D8" s="19"/>
      <c r="E8" s="4" t="str">
        <f>IF(AND((D8&gt;0),(D$4&gt;0)),(D8/D$4*100),"")</f>
        <v/>
      </c>
      <c r="F8" s="19"/>
      <c r="G8" s="4" t="str">
        <f>IF(AND((F8&gt;0),(F$4&gt;0)),(F8/F$4*100),"")</f>
        <v/>
      </c>
      <c r="H8" s="19"/>
      <c r="I8" s="4" t="str">
        <f>IF(AND((H8&gt;0),(H$4&gt;0)),(H8/H$4*100),"")</f>
        <v/>
      </c>
      <c r="J8" s="19"/>
      <c r="K8" s="4" t="str">
        <f>IF(AND((J8&gt;0),(J$4&gt;0)),(J8/J$4*100),"")</f>
        <v/>
      </c>
      <c r="L8" s="19"/>
      <c r="M8" s="4" t="str">
        <f>IF(AND((L8&gt;0),(L$4&gt;0)),(L8/L$4*100),"")</f>
        <v/>
      </c>
      <c r="N8" s="19"/>
      <c r="O8" s="4" t="str">
        <f>IF(AND((N8&gt;0),(N$4&gt;0)),(N8/N$4*100),"")</f>
        <v/>
      </c>
      <c r="P8" s="19"/>
      <c r="Q8" s="4" t="str">
        <f>IF(AND((P8&gt;0),(P$4&gt;0)),(P8/P$4*100),"")</f>
        <v/>
      </c>
      <c r="R8" s="19"/>
      <c r="S8" s="4" t="str">
        <f>IF(AND((R8&gt;0),(R$4&gt;0)),(R8/R$4*100),"")</f>
        <v/>
      </c>
      <c r="T8" s="19"/>
      <c r="U8" s="4" t="str">
        <f>IF(AND((T8&gt;0),(T$4&gt;0)),(T8/T$4*100),"")</f>
        <v/>
      </c>
      <c r="V8" s="19"/>
      <c r="W8" s="4" t="str">
        <f>IF(AND((V8&gt;0),(V$4&gt;0)),(V8/V$4*100),"")</f>
        <v/>
      </c>
      <c r="X8" s="19"/>
      <c r="Y8" s="4" t="str">
        <f>IF(AND((X8&gt;0),(X$4&gt;0)),(X8/X$4*100),"")</f>
        <v/>
      </c>
      <c r="Z8" s="19"/>
      <c r="AA8" s="4" t="str">
        <f>IF(AND((Z8&gt;0),(Z$4&gt;0)),(Z8/Z$4*100),"")</f>
        <v/>
      </c>
      <c r="AB8" s="19"/>
      <c r="AC8" s="4" t="str">
        <f>IF(AND((AB8&gt;0),(AB$4&gt;0)),(AB8/AB$4*100),"")</f>
        <v/>
      </c>
      <c r="AD8" s="19"/>
      <c r="AE8" s="4" t="str">
        <f t="shared" si="24"/>
        <v/>
      </c>
      <c r="AF8" s="19"/>
      <c r="AG8" s="4" t="str">
        <f t="shared" si="25"/>
        <v/>
      </c>
      <c r="AH8" s="19"/>
      <c r="AI8" s="4" t="str">
        <f t="shared" si="26"/>
        <v/>
      </c>
      <c r="AJ8" s="19"/>
      <c r="AK8" s="4" t="str">
        <f t="shared" si="27"/>
        <v/>
      </c>
      <c r="AL8" s="19"/>
      <c r="AM8" s="4" t="str">
        <f t="shared" si="28"/>
        <v/>
      </c>
      <c r="AN8" s="19"/>
      <c r="AO8" s="4" t="str">
        <f t="shared" si="29"/>
        <v/>
      </c>
      <c r="AP8" s="19"/>
      <c r="AQ8" s="4" t="str">
        <f t="shared" si="30"/>
        <v/>
      </c>
      <c r="AR8" s="19"/>
      <c r="AS8" s="4" t="str">
        <f t="shared" si="31"/>
        <v/>
      </c>
      <c r="AT8" s="19"/>
      <c r="AU8" s="4" t="str">
        <f t="shared" si="32"/>
        <v/>
      </c>
      <c r="AV8" s="19"/>
      <c r="AW8" s="4" t="str">
        <f t="shared" si="33"/>
        <v/>
      </c>
      <c r="AX8" s="19"/>
      <c r="AY8" s="4" t="str">
        <f t="shared" si="34"/>
        <v/>
      </c>
      <c r="AZ8" s="19"/>
      <c r="BA8" s="4" t="str">
        <f t="shared" si="35"/>
        <v/>
      </c>
      <c r="BB8" s="19"/>
      <c r="BC8" s="4" t="str">
        <f t="shared" si="36"/>
        <v/>
      </c>
      <c r="BD8" s="19"/>
      <c r="BE8" s="4" t="str">
        <f t="shared" si="37"/>
        <v/>
      </c>
      <c r="BF8" s="19"/>
      <c r="BG8" s="4" t="str">
        <f t="shared" si="38"/>
        <v/>
      </c>
      <c r="BH8" s="19"/>
      <c r="BI8" s="4" t="str">
        <f t="shared" si="39"/>
        <v/>
      </c>
      <c r="BK8" s="46" t="s">
        <v>20</v>
      </c>
      <c r="BL8" s="30">
        <f t="shared" si="16"/>
        <v>1</v>
      </c>
      <c r="BM8" s="31">
        <f t="shared" si="17"/>
        <v>9.27</v>
      </c>
      <c r="BN8" s="32" t="str">
        <f t="shared" si="18"/>
        <v>–</v>
      </c>
      <c r="BO8" s="33">
        <f t="shared" si="19"/>
        <v>9.27</v>
      </c>
      <c r="BP8" s="34" t="str">
        <f t="shared" si="20"/>
        <v/>
      </c>
      <c r="BQ8" s="35" t="str">
        <f t="shared" si="40"/>
        <v>?</v>
      </c>
      <c r="BR8" s="36" t="str">
        <f t="shared" si="21"/>
        <v/>
      </c>
      <c r="BS8" s="37">
        <f t="shared" si="22"/>
        <v>9.27</v>
      </c>
      <c r="BT8" s="38" t="str">
        <f t="shared" si="22"/>
        <v>?</v>
      </c>
      <c r="BU8" s="32" t="str">
        <f t="shared" si="23"/>
        <v>?</v>
      </c>
      <c r="BV8" s="39" t="str">
        <f t="shared" si="23"/>
        <v>?</v>
      </c>
    </row>
    <row r="9" spans="1:74" ht="12.75" customHeight="1" x14ac:dyDescent="0.2">
      <c r="A9" s="10" t="s">
        <v>22</v>
      </c>
      <c r="B9" s="19">
        <v>1.34</v>
      </c>
      <c r="C9" s="4" t="str">
        <f>IF(AND((B9&gt;0),(B$4&gt;0)),(B9/B$4*100),"")</f>
        <v/>
      </c>
      <c r="D9" s="19"/>
      <c r="E9" s="4" t="str">
        <f>IF(AND((D9&gt;0),(D$4&gt;0)),(D9/D$4*100),"")</f>
        <v/>
      </c>
      <c r="F9" s="19"/>
      <c r="G9" s="4" t="str">
        <f>IF(AND((F9&gt;0),(F$4&gt;0)),(F9/F$4*100),"")</f>
        <v/>
      </c>
      <c r="H9" s="19"/>
      <c r="I9" s="4" t="str">
        <f>IF(AND((H9&gt;0),(H$4&gt;0)),(H9/H$4*100),"")</f>
        <v/>
      </c>
      <c r="J9" s="19"/>
      <c r="K9" s="4" t="str">
        <f>IF(AND((J9&gt;0),(J$4&gt;0)),(J9/J$4*100),"")</f>
        <v/>
      </c>
      <c r="L9" s="19"/>
      <c r="M9" s="4" t="str">
        <f>IF(AND((L9&gt;0),(L$4&gt;0)),(L9/L$4*100),"")</f>
        <v/>
      </c>
      <c r="N9" s="19"/>
      <c r="O9" s="4" t="str">
        <f>IF(AND((N9&gt;0),(N$4&gt;0)),(N9/N$4*100),"")</f>
        <v/>
      </c>
      <c r="P9" s="19"/>
      <c r="Q9" s="4" t="str">
        <f>IF(AND((P9&gt;0),(P$4&gt;0)),(P9/P$4*100),"")</f>
        <v/>
      </c>
      <c r="R9" s="19"/>
      <c r="S9" s="4" t="str">
        <f>IF(AND((R9&gt;0),(R$4&gt;0)),(R9/R$4*100),"")</f>
        <v/>
      </c>
      <c r="T9" s="19"/>
      <c r="U9" s="4" t="str">
        <f>IF(AND((T9&gt;0),(T$4&gt;0)),(T9/T$4*100),"")</f>
        <v/>
      </c>
      <c r="V9" s="19"/>
      <c r="W9" s="4" t="str">
        <f>IF(AND((V9&gt;0),(V$4&gt;0)),(V9/V$4*100),"")</f>
        <v/>
      </c>
      <c r="X9" s="19"/>
      <c r="Y9" s="4" t="str">
        <f>IF(AND((X9&gt;0),(X$4&gt;0)),(X9/X$4*100),"")</f>
        <v/>
      </c>
      <c r="Z9" s="19"/>
      <c r="AA9" s="4" t="str">
        <f>IF(AND((Z9&gt;0),(Z$4&gt;0)),(Z9/Z$4*100),"")</f>
        <v/>
      </c>
      <c r="AB9" s="19"/>
      <c r="AC9" s="4" t="str">
        <f>IF(AND((AB9&gt;0),(AB$4&gt;0)),(AB9/AB$4*100),"")</f>
        <v/>
      </c>
      <c r="AD9" s="19"/>
      <c r="AE9" s="4" t="str">
        <f t="shared" si="24"/>
        <v/>
      </c>
      <c r="AF9" s="19"/>
      <c r="AG9" s="4" t="str">
        <f t="shared" si="25"/>
        <v/>
      </c>
      <c r="AH9" s="19"/>
      <c r="AI9" s="4" t="str">
        <f t="shared" si="26"/>
        <v/>
      </c>
      <c r="AJ9" s="19"/>
      <c r="AK9" s="4" t="str">
        <f t="shared" si="27"/>
        <v/>
      </c>
      <c r="AL9" s="19"/>
      <c r="AM9" s="4" t="str">
        <f t="shared" si="28"/>
        <v/>
      </c>
      <c r="AN9" s="19"/>
      <c r="AO9" s="4" t="str">
        <f t="shared" si="29"/>
        <v/>
      </c>
      <c r="AP9" s="19"/>
      <c r="AQ9" s="4" t="str">
        <f t="shared" si="30"/>
        <v/>
      </c>
      <c r="AR9" s="19"/>
      <c r="AS9" s="4" t="str">
        <f t="shared" si="31"/>
        <v/>
      </c>
      <c r="AT9" s="19"/>
      <c r="AU9" s="4" t="str">
        <f t="shared" si="32"/>
        <v/>
      </c>
      <c r="AV9" s="19"/>
      <c r="AW9" s="4" t="str">
        <f t="shared" si="33"/>
        <v/>
      </c>
      <c r="AX9" s="19"/>
      <c r="AY9" s="4" t="str">
        <f t="shared" si="34"/>
        <v/>
      </c>
      <c r="AZ9" s="19"/>
      <c r="BA9" s="4" t="str">
        <f t="shared" si="35"/>
        <v/>
      </c>
      <c r="BB9" s="19"/>
      <c r="BC9" s="4" t="str">
        <f t="shared" si="36"/>
        <v/>
      </c>
      <c r="BD9" s="19"/>
      <c r="BE9" s="4" t="str">
        <f t="shared" si="37"/>
        <v/>
      </c>
      <c r="BF9" s="19"/>
      <c r="BG9" s="4" t="str">
        <f t="shared" si="38"/>
        <v/>
      </c>
      <c r="BH9" s="19"/>
      <c r="BI9" s="4" t="str">
        <f t="shared" si="39"/>
        <v/>
      </c>
      <c r="BK9" s="46" t="s">
        <v>22</v>
      </c>
      <c r="BL9" s="30">
        <f t="shared" si="16"/>
        <v>1</v>
      </c>
      <c r="BM9" s="31">
        <f t="shared" si="17"/>
        <v>1.34</v>
      </c>
      <c r="BN9" s="32" t="str">
        <f t="shared" si="18"/>
        <v>–</v>
      </c>
      <c r="BO9" s="33">
        <f t="shared" si="19"/>
        <v>1.34</v>
      </c>
      <c r="BP9" s="34" t="str">
        <f t="shared" si="20"/>
        <v/>
      </c>
      <c r="BQ9" s="35" t="str">
        <f t="shared" si="40"/>
        <v>?</v>
      </c>
      <c r="BR9" s="36" t="str">
        <f t="shared" si="21"/>
        <v/>
      </c>
      <c r="BS9" s="37">
        <f t="shared" si="22"/>
        <v>1.34</v>
      </c>
      <c r="BT9" s="38" t="str">
        <f t="shared" si="22"/>
        <v>?</v>
      </c>
      <c r="BU9" s="32" t="str">
        <f t="shared" si="23"/>
        <v>?</v>
      </c>
      <c r="BV9" s="39" t="str">
        <f t="shared" si="23"/>
        <v>?</v>
      </c>
    </row>
    <row r="10" spans="1:74" ht="12.75" customHeight="1" x14ac:dyDescent="0.2">
      <c r="A10" s="10" t="s">
        <v>21</v>
      </c>
      <c r="B10" s="19">
        <v>16.88</v>
      </c>
      <c r="C10" s="4" t="str">
        <f>IF(AND((B10&gt;0),(B$4&gt;0)),(B10/B$4*100),"")</f>
        <v/>
      </c>
      <c r="D10" s="19"/>
      <c r="E10" s="4" t="str">
        <f>IF(AND((D10&gt;0),(D$4&gt;0)),(D10/D$4*100),"")</f>
        <v/>
      </c>
      <c r="F10" s="19"/>
      <c r="G10" s="4" t="str">
        <f>IF(AND((F10&gt;0),(F$4&gt;0)),(F10/F$4*100),"")</f>
        <v/>
      </c>
      <c r="H10" s="19"/>
      <c r="I10" s="4" t="str">
        <f>IF(AND((H10&gt;0),(H$4&gt;0)),(H10/H$4*100),"")</f>
        <v/>
      </c>
      <c r="J10" s="19"/>
      <c r="K10" s="4" t="str">
        <f>IF(AND((J10&gt;0),(J$4&gt;0)),(J10/J$4*100),"")</f>
        <v/>
      </c>
      <c r="L10" s="19"/>
      <c r="M10" s="4" t="str">
        <f>IF(AND((L10&gt;0),(L$4&gt;0)),(L10/L$4*100),"")</f>
        <v/>
      </c>
      <c r="N10" s="19"/>
      <c r="O10" s="4" t="str">
        <f>IF(AND((N10&gt;0),(N$4&gt;0)),(N10/N$4*100),"")</f>
        <v/>
      </c>
      <c r="P10" s="19"/>
      <c r="Q10" s="4" t="str">
        <f>IF(AND((P10&gt;0),(P$4&gt;0)),(P10/P$4*100),"")</f>
        <v/>
      </c>
      <c r="R10" s="19"/>
      <c r="S10" s="4" t="str">
        <f>IF(AND((R10&gt;0),(R$4&gt;0)),(R10/R$4*100),"")</f>
        <v/>
      </c>
      <c r="T10" s="19"/>
      <c r="U10" s="4" t="str">
        <f>IF(AND((T10&gt;0),(T$4&gt;0)),(T10/T$4*100),"")</f>
        <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4"/>
        <v/>
      </c>
      <c r="AF10" s="19"/>
      <c r="AG10" s="4" t="str">
        <f t="shared" si="25"/>
        <v/>
      </c>
      <c r="AH10" s="19"/>
      <c r="AI10" s="4" t="str">
        <f t="shared" si="26"/>
        <v/>
      </c>
      <c r="AJ10" s="19"/>
      <c r="AK10" s="4" t="str">
        <f t="shared" si="27"/>
        <v/>
      </c>
      <c r="AL10" s="19"/>
      <c r="AM10" s="4" t="str">
        <f t="shared" si="28"/>
        <v/>
      </c>
      <c r="AN10" s="19"/>
      <c r="AO10" s="4" t="str">
        <f t="shared" si="29"/>
        <v/>
      </c>
      <c r="AP10" s="19"/>
      <c r="AQ10" s="4" t="str">
        <f t="shared" si="30"/>
        <v/>
      </c>
      <c r="AR10" s="19"/>
      <c r="AS10" s="4" t="str">
        <f t="shared" si="31"/>
        <v/>
      </c>
      <c r="AT10" s="19"/>
      <c r="AU10" s="4" t="str">
        <f t="shared" si="32"/>
        <v/>
      </c>
      <c r="AV10" s="19"/>
      <c r="AW10" s="4" t="str">
        <f t="shared" si="33"/>
        <v/>
      </c>
      <c r="AX10" s="19"/>
      <c r="AY10" s="4" t="str">
        <f t="shared" si="34"/>
        <v/>
      </c>
      <c r="AZ10" s="19"/>
      <c r="BA10" s="4" t="str">
        <f t="shared" si="35"/>
        <v/>
      </c>
      <c r="BB10" s="19"/>
      <c r="BC10" s="4" t="str">
        <f t="shared" si="36"/>
        <v/>
      </c>
      <c r="BD10" s="19"/>
      <c r="BE10" s="4" t="str">
        <f t="shared" si="37"/>
        <v/>
      </c>
      <c r="BF10" s="19"/>
      <c r="BG10" s="4" t="str">
        <f t="shared" si="38"/>
        <v/>
      </c>
      <c r="BH10" s="19"/>
      <c r="BI10" s="4" t="str">
        <f t="shared" si="39"/>
        <v/>
      </c>
      <c r="BK10" s="46" t="s">
        <v>21</v>
      </c>
      <c r="BL10" s="30">
        <f t="shared" si="16"/>
        <v>1</v>
      </c>
      <c r="BM10" s="31">
        <f t="shared" si="17"/>
        <v>16.88</v>
      </c>
      <c r="BN10" s="32" t="str">
        <f t="shared" si="18"/>
        <v>–</v>
      </c>
      <c r="BO10" s="33">
        <f t="shared" si="19"/>
        <v>16.88</v>
      </c>
      <c r="BP10" s="34" t="str">
        <f t="shared" si="20"/>
        <v/>
      </c>
      <c r="BQ10" s="35" t="str">
        <f t="shared" si="40"/>
        <v>?</v>
      </c>
      <c r="BR10" s="36" t="str">
        <f t="shared" si="21"/>
        <v/>
      </c>
      <c r="BS10" s="37">
        <f t="shared" si="22"/>
        <v>16.88</v>
      </c>
      <c r="BT10" s="38" t="str">
        <f t="shared" si="22"/>
        <v>?</v>
      </c>
      <c r="BU10" s="32" t="str">
        <f t="shared" si="23"/>
        <v>?</v>
      </c>
      <c r="BV10" s="39" t="str">
        <f t="shared" si="23"/>
        <v>?</v>
      </c>
    </row>
    <row r="11" spans="1:74" ht="12.75" customHeight="1" x14ac:dyDescent="0.2">
      <c r="A11" s="10" t="s">
        <v>26</v>
      </c>
      <c r="B11" s="54">
        <f>IF(AND((B10&gt;0),(B3&gt;0)),(B10/B3),"")</f>
        <v>0.20391398888620438</v>
      </c>
      <c r="C11" s="4" t="s">
        <v>3</v>
      </c>
      <c r="D11" s="54"/>
      <c r="E11" s="4" t="s">
        <v>3</v>
      </c>
      <c r="F11" s="54" t="str">
        <f>IF(AND((F10&gt;0),(F3&gt;0)),(F10/F3),"")</f>
        <v/>
      </c>
      <c r="G11" s="4" t="s">
        <v>3</v>
      </c>
      <c r="H11" s="54" t="str">
        <f>IF(AND((H10&gt;0),(H3&gt;0)),(H10/H3),"")</f>
        <v/>
      </c>
      <c r="I11" s="4" t="s">
        <v>3</v>
      </c>
      <c r="J11" s="54" t="str">
        <f>IF(AND((J10&gt;0),(J3&gt;0)),(J10/J3),"")</f>
        <v/>
      </c>
      <c r="K11" s="4" t="s">
        <v>3</v>
      </c>
      <c r="L11" s="54" t="str">
        <f>IF(AND((L10&gt;0),(L3&gt;0)),(L10/L3),"")</f>
        <v/>
      </c>
      <c r="M11" s="4" t="s">
        <v>3</v>
      </c>
      <c r="N11" s="54" t="str">
        <f>IF(AND((N10&gt;0),(N3&gt;0)),(N10/N3),"")</f>
        <v/>
      </c>
      <c r="O11" s="4" t="s">
        <v>3</v>
      </c>
      <c r="P11" s="54" t="str">
        <f>IF(AND((P10&gt;0),(P3&gt;0)),(P10/P3),"")</f>
        <v/>
      </c>
      <c r="Q11" s="4" t="s">
        <v>3</v>
      </c>
      <c r="R11" s="54" t="str">
        <f>IF(AND((R10&gt;0),(R3&gt;0)),(R10/R3),"")</f>
        <v/>
      </c>
      <c r="S11" s="4" t="s">
        <v>3</v>
      </c>
      <c r="T11" s="54" t="str">
        <f>IF(AND((T10&gt;0),(T3&gt;0)),(T10/T3),"")</f>
        <v/>
      </c>
      <c r="U11" s="4" t="s">
        <v>3</v>
      </c>
      <c r="V11" s="54" t="str">
        <f>IF(AND((V10&gt;0),(V3&gt;0)),(V10/V3),"")</f>
        <v/>
      </c>
      <c r="W11" s="4" t="s">
        <v>3</v>
      </c>
      <c r="X11" s="54" t="str">
        <f>IF(AND((X10&gt;0),(X3&gt;0)),(X10/X3),"")</f>
        <v/>
      </c>
      <c r="Y11" s="4" t="s">
        <v>3</v>
      </c>
      <c r="Z11" s="54" t="str">
        <f>IF(AND((Z10&gt;0),(Z3&gt;0)),(Z10/Z3),"")</f>
        <v/>
      </c>
      <c r="AA11" s="4" t="s">
        <v>3</v>
      </c>
      <c r="AB11" s="54" t="str">
        <f>IF(AND((AB10&gt;0),(AB3&gt;0)),(AB10/AB3),"")</f>
        <v/>
      </c>
      <c r="AC11" s="4" t="s">
        <v>3</v>
      </c>
      <c r="AD11" s="54" t="str">
        <f t="shared" ref="AD11" si="41">IF(AND((AD10&gt;0),(AD3&gt;0)),(AD10/AD3),"")</f>
        <v/>
      </c>
      <c r="AE11" s="4" t="s">
        <v>3</v>
      </c>
      <c r="AF11" s="54" t="str">
        <f t="shared" ref="AF11" si="42">IF(AND((AF10&gt;0),(AF3&gt;0)),(AF10/AF3),"")</f>
        <v/>
      </c>
      <c r="AG11" s="4" t="s">
        <v>3</v>
      </c>
      <c r="AH11" s="54" t="str">
        <f t="shared" ref="AH11" si="43">IF(AND((AH10&gt;0),(AH3&gt;0)),(AH10/AH3),"")</f>
        <v/>
      </c>
      <c r="AI11" s="4" t="s">
        <v>3</v>
      </c>
      <c r="AJ11" s="54" t="str">
        <f t="shared" ref="AJ11" si="44">IF(AND((AJ10&gt;0),(AJ3&gt;0)),(AJ10/AJ3),"")</f>
        <v/>
      </c>
      <c r="AK11" s="4" t="s">
        <v>3</v>
      </c>
      <c r="AL11" s="54" t="str">
        <f t="shared" ref="AL11" si="45">IF(AND((AL10&gt;0),(AL3&gt;0)),(AL10/AL3),"")</f>
        <v/>
      </c>
      <c r="AM11" s="4" t="s">
        <v>3</v>
      </c>
      <c r="AN11" s="54" t="str">
        <f t="shared" ref="AN11" si="46">IF(AND((AN10&gt;0),(AN3&gt;0)),(AN10/AN3),"")</f>
        <v/>
      </c>
      <c r="AO11" s="4" t="s">
        <v>3</v>
      </c>
      <c r="AP11" s="54" t="str">
        <f t="shared" ref="AP11" si="47">IF(AND((AP10&gt;0),(AP3&gt;0)),(AP10/AP3),"")</f>
        <v/>
      </c>
      <c r="AQ11" s="4" t="s">
        <v>3</v>
      </c>
      <c r="AR11" s="54" t="str">
        <f t="shared" ref="AR11" si="48">IF(AND((AR10&gt;0),(AR3&gt;0)),(AR10/AR3),"")</f>
        <v/>
      </c>
      <c r="AS11" s="4" t="s">
        <v>3</v>
      </c>
      <c r="AT11" s="54" t="str">
        <f t="shared" ref="AT11" si="49">IF(AND((AT10&gt;0),(AT3&gt;0)),(AT10/AT3),"")</f>
        <v/>
      </c>
      <c r="AU11" s="4" t="s">
        <v>3</v>
      </c>
      <c r="AV11" s="54" t="str">
        <f t="shared" ref="AV11" si="50">IF(AND((AV10&gt;0),(AV3&gt;0)),(AV10/AV3),"")</f>
        <v/>
      </c>
      <c r="AW11" s="4" t="s">
        <v>3</v>
      </c>
      <c r="AX11" s="54" t="str">
        <f t="shared" ref="AX11" si="51">IF(AND((AX10&gt;0),(AX3&gt;0)),(AX10/AX3),"")</f>
        <v/>
      </c>
      <c r="AY11" s="4" t="s">
        <v>3</v>
      </c>
      <c r="AZ11" s="54" t="str">
        <f t="shared" ref="AZ11" si="52">IF(AND((AZ10&gt;0),(AZ3&gt;0)),(AZ10/AZ3),"")</f>
        <v/>
      </c>
      <c r="BA11" s="4" t="s">
        <v>3</v>
      </c>
      <c r="BB11" s="54" t="str">
        <f t="shared" ref="BB11" si="53">IF(AND((BB10&gt;0),(BB3&gt;0)),(BB10/BB3),"")</f>
        <v/>
      </c>
      <c r="BC11" s="4" t="s">
        <v>3</v>
      </c>
      <c r="BD11" s="54" t="str">
        <f t="shared" ref="BD11" si="54">IF(AND((BD10&gt;0),(BD3&gt;0)),(BD10/BD3),"")</f>
        <v/>
      </c>
      <c r="BE11" s="4" t="s">
        <v>3</v>
      </c>
      <c r="BF11" s="54" t="str">
        <f t="shared" ref="BF11" si="55">IF(AND((BF10&gt;0),(BF3&gt;0)),(BF10/BF3),"")</f>
        <v/>
      </c>
      <c r="BG11" s="4" t="s">
        <v>3</v>
      </c>
      <c r="BH11" s="54" t="str">
        <f t="shared" ref="BH11" si="56">IF(AND((BH10&gt;0),(BH3&gt;0)),(BH10/BH3),"")</f>
        <v/>
      </c>
      <c r="BI11" s="4" t="s">
        <v>3</v>
      </c>
      <c r="BK11" s="46" t="s">
        <v>26</v>
      </c>
      <c r="BL11" s="30">
        <f t="shared" si="16"/>
        <v>1</v>
      </c>
      <c r="BM11" s="40">
        <f t="shared" si="17"/>
        <v>0.20391398888620438</v>
      </c>
      <c r="BN11" s="22" t="str">
        <f t="shared" si="18"/>
        <v>–</v>
      </c>
      <c r="BO11" s="41">
        <f t="shared" si="19"/>
        <v>0.20391398888620438</v>
      </c>
      <c r="BP11" s="24" t="str">
        <f t="shared" si="20"/>
        <v/>
      </c>
      <c r="BQ11" s="6" t="s">
        <v>3</v>
      </c>
      <c r="BR11" s="26" t="str">
        <f t="shared" si="21"/>
        <v/>
      </c>
      <c r="BS11" s="42">
        <f t="shared" si="22"/>
        <v>0.20391398888620438</v>
      </c>
      <c r="BT11" s="28" t="s">
        <v>3</v>
      </c>
      <c r="BU11" s="43" t="str">
        <f t="shared" si="23"/>
        <v>?</v>
      </c>
      <c r="BV11" s="29" t="s">
        <v>3</v>
      </c>
    </row>
    <row r="12" spans="1:74" ht="12.75" customHeight="1" x14ac:dyDescent="0.2">
      <c r="A12" s="15" t="s">
        <v>23</v>
      </c>
      <c r="B12" s="17"/>
      <c r="C12" s="3"/>
      <c r="D12" s="17"/>
      <c r="E12" s="3"/>
      <c r="F12" s="17"/>
      <c r="G12" s="3"/>
      <c r="H12" s="17"/>
      <c r="I12" s="3"/>
      <c r="J12" s="17"/>
      <c r="K12" s="3"/>
      <c r="L12" s="17"/>
      <c r="M12" s="3"/>
      <c r="N12" s="17"/>
      <c r="O12" s="3"/>
      <c r="P12" s="17"/>
      <c r="Q12" s="3"/>
      <c r="R12" s="17"/>
      <c r="S12" s="3"/>
      <c r="T12" s="17"/>
      <c r="U12" s="3"/>
      <c r="V12" s="17"/>
      <c r="W12" s="3"/>
      <c r="X12" s="17"/>
      <c r="Y12" s="3"/>
      <c r="Z12" s="17"/>
      <c r="AA12" s="3"/>
      <c r="AB12" s="17"/>
      <c r="AC12" s="3"/>
      <c r="AD12" s="17"/>
      <c r="AE12" s="3"/>
      <c r="AF12" s="17"/>
      <c r="AG12" s="3"/>
      <c r="AH12" s="17"/>
      <c r="AI12" s="3"/>
      <c r="AJ12" s="17"/>
      <c r="AK12" s="3"/>
      <c r="AL12" s="17"/>
      <c r="AM12" s="3"/>
      <c r="AN12" s="17"/>
      <c r="AO12" s="3"/>
      <c r="AP12" s="17"/>
      <c r="AQ12" s="3"/>
      <c r="AR12" s="17"/>
      <c r="AS12" s="3"/>
      <c r="AT12" s="17"/>
      <c r="AU12" s="3"/>
      <c r="AV12" s="17"/>
      <c r="AW12" s="3"/>
      <c r="AX12" s="17"/>
      <c r="AY12" s="3"/>
      <c r="AZ12" s="17"/>
      <c r="BA12" s="3"/>
      <c r="BB12" s="17"/>
      <c r="BC12" s="3"/>
      <c r="BD12" s="17"/>
      <c r="BE12" s="3"/>
      <c r="BF12" s="17"/>
      <c r="BG12" s="3"/>
      <c r="BH12" s="17"/>
      <c r="BI12" s="3"/>
      <c r="BK12" s="45" t="s">
        <v>23</v>
      </c>
      <c r="BL12" s="30"/>
      <c r="BM12" s="21"/>
      <c r="BN12" s="22"/>
      <c r="BO12" s="23"/>
      <c r="BP12" s="24"/>
      <c r="BQ12" s="25"/>
      <c r="BR12" s="26"/>
      <c r="BS12" s="27"/>
      <c r="BT12" s="28"/>
      <c r="BU12" s="22"/>
      <c r="BV12" s="29"/>
    </row>
    <row r="13" spans="1:74" ht="12.75" customHeight="1" x14ac:dyDescent="0.2">
      <c r="A13" s="10" t="s">
        <v>5</v>
      </c>
      <c r="B13" s="19"/>
      <c r="C13" s="4" t="str">
        <f t="shared" ref="C13" si="57">IF(AND((B13&gt;0),(B$4&gt;0)),(B13/B$4*100),"")</f>
        <v/>
      </c>
      <c r="D13" s="19"/>
      <c r="E13" s="4" t="str">
        <f t="shared" ref="E13" si="58">IF(AND((D13&gt;0),(D$4&gt;0)),(D13/D$4*100),"")</f>
        <v/>
      </c>
      <c r="F13" s="19"/>
      <c r="G13" s="4" t="str">
        <f t="shared" ref="G13" si="59">IF(AND((F13&gt;0),(F$4&gt;0)),(F13/F$4*100),"")</f>
        <v/>
      </c>
      <c r="H13" s="19"/>
      <c r="I13" s="4" t="str">
        <f t="shared" ref="I13" si="60">IF(AND((H13&gt;0),(H$4&gt;0)),(H13/H$4*100),"")</f>
        <v/>
      </c>
      <c r="J13" s="19"/>
      <c r="K13" s="4" t="str">
        <f t="shared" ref="K13" si="61">IF(AND((J13&gt;0),(J$4&gt;0)),(J13/J$4*100),"")</f>
        <v/>
      </c>
      <c r="L13" s="19"/>
      <c r="M13" s="4" t="str">
        <f t="shared" ref="M13" si="62">IF(AND((L13&gt;0),(L$4&gt;0)),(L13/L$4*100),"")</f>
        <v/>
      </c>
      <c r="N13" s="19"/>
      <c r="O13" s="4" t="str">
        <f t="shared" ref="O13" si="63">IF(AND((N13&gt;0),(N$4&gt;0)),(N13/N$4*100),"")</f>
        <v/>
      </c>
      <c r="P13" s="19"/>
      <c r="Q13" s="4" t="str">
        <f t="shared" ref="Q13" si="64">IF(AND((P13&gt;0),(P$4&gt;0)),(P13/P$4*100),"")</f>
        <v/>
      </c>
      <c r="R13" s="19"/>
      <c r="S13" s="4" t="str">
        <f t="shared" ref="S13" si="65">IF(AND((R13&gt;0),(R$4&gt;0)),(R13/R$4*100),"")</f>
        <v/>
      </c>
      <c r="T13" s="19"/>
      <c r="U13" s="4" t="str">
        <f t="shared" ref="U13" si="66">IF(AND((T13&gt;0),(T$4&gt;0)),(T13/T$4*100),"")</f>
        <v/>
      </c>
      <c r="V13" s="19"/>
      <c r="W13" s="4" t="str">
        <f t="shared" ref="W13" si="67">IF(AND((V13&gt;0),(V$4&gt;0)),(V13/V$4*100),"")</f>
        <v/>
      </c>
      <c r="X13" s="19"/>
      <c r="Y13" s="4" t="str">
        <f t="shared" ref="Y13" si="68">IF(AND((X13&gt;0),(X$4&gt;0)),(X13/X$4*100),"")</f>
        <v/>
      </c>
      <c r="Z13" s="19"/>
      <c r="AA13" s="4" t="str">
        <f t="shared" ref="AA13" si="69">IF(AND((Z13&gt;0),(Z$4&gt;0)),(Z13/Z$4*100),"")</f>
        <v/>
      </c>
      <c r="AB13" s="19"/>
      <c r="AC13" s="4" t="str">
        <f t="shared" ref="AC13" si="70">IF(AND((AB13&gt;0),(AB$4&gt;0)),(AB13/AB$4*100),"")</f>
        <v/>
      </c>
      <c r="AD13" s="19"/>
      <c r="AE13" s="4" t="str">
        <f t="shared" ref="AE13" si="71">IF(AND((AD13&gt;0),(AD$4&gt;0)),(AD13/AD$4*100),"")</f>
        <v/>
      </c>
      <c r="AF13" s="19"/>
      <c r="AG13" s="4" t="str">
        <f t="shared" ref="AG13" si="72">IF(AND((AF13&gt;0),(AF$4&gt;0)),(AF13/AF$4*100),"")</f>
        <v/>
      </c>
      <c r="AH13" s="19"/>
      <c r="AI13" s="4" t="str">
        <f t="shared" ref="AI13" si="73">IF(AND((AH13&gt;0),(AH$4&gt;0)),(AH13/AH$4*100),"")</f>
        <v/>
      </c>
      <c r="AJ13" s="19"/>
      <c r="AK13" s="4" t="str">
        <f t="shared" ref="AK13" si="74">IF(AND((AJ13&gt;0),(AJ$4&gt;0)),(AJ13/AJ$4*100),"")</f>
        <v/>
      </c>
      <c r="AL13" s="19"/>
      <c r="AM13" s="4" t="str">
        <f t="shared" ref="AM13" si="75">IF(AND((AL13&gt;0),(AL$4&gt;0)),(AL13/AL$4*100),"")</f>
        <v/>
      </c>
      <c r="AN13" s="19"/>
      <c r="AO13" s="4" t="str">
        <f t="shared" ref="AO13" si="76">IF(AND((AN13&gt;0),(AN$4&gt;0)),(AN13/AN$4*100),"")</f>
        <v/>
      </c>
      <c r="AP13" s="19"/>
      <c r="AQ13" s="4" t="str">
        <f t="shared" ref="AQ13" si="77">IF(AND((AP13&gt;0),(AP$4&gt;0)),(AP13/AP$4*100),"")</f>
        <v/>
      </c>
      <c r="AR13" s="19"/>
      <c r="AS13" s="4" t="str">
        <f t="shared" ref="AS13" si="78">IF(AND((AR13&gt;0),(AR$4&gt;0)),(AR13/AR$4*100),"")</f>
        <v/>
      </c>
      <c r="AT13" s="19"/>
      <c r="AU13" s="4" t="str">
        <f t="shared" ref="AU13" si="79">IF(AND((AT13&gt;0),(AT$4&gt;0)),(AT13/AT$4*100),"")</f>
        <v/>
      </c>
      <c r="AV13" s="19"/>
      <c r="AW13" s="4" t="str">
        <f t="shared" ref="AW13" si="80">IF(AND((AV13&gt;0),(AV$4&gt;0)),(AV13/AV$4*100),"")</f>
        <v/>
      </c>
      <c r="AX13" s="19"/>
      <c r="AY13" s="4" t="str">
        <f t="shared" ref="AY13" si="81">IF(AND((AX13&gt;0),(AX$4&gt;0)),(AX13/AX$4*100),"")</f>
        <v/>
      </c>
      <c r="AZ13" s="19"/>
      <c r="BA13" s="4" t="str">
        <f t="shared" ref="BA13" si="82">IF(AND((AZ13&gt;0),(AZ$4&gt;0)),(AZ13/AZ$4*100),"")</f>
        <v/>
      </c>
      <c r="BB13" s="19"/>
      <c r="BC13" s="4" t="str">
        <f t="shared" ref="BC13" si="83">IF(AND((BB13&gt;0),(BB$4&gt;0)),(BB13/BB$4*100),"")</f>
        <v/>
      </c>
      <c r="BD13" s="19"/>
      <c r="BE13" s="4" t="str">
        <f t="shared" ref="BE13" si="84">IF(AND((BD13&gt;0),(BD$4&gt;0)),(BD13/BD$4*100),"")</f>
        <v/>
      </c>
      <c r="BF13" s="19"/>
      <c r="BG13" s="4" t="str">
        <f t="shared" ref="BG13" si="85">IF(AND((BF13&gt;0),(BF$4&gt;0)),(BF13/BF$4*100),"")</f>
        <v/>
      </c>
      <c r="BH13" s="19"/>
      <c r="BI13" s="4" t="str">
        <f t="shared" ref="BI13" si="86">IF(AND((BH13&gt;0),(BH$4&gt;0)),(BH13/BH$4*100),"")</f>
        <v/>
      </c>
      <c r="BK13" s="46" t="s">
        <v>5</v>
      </c>
      <c r="BL13" s="30">
        <f t="shared" si="16"/>
        <v>0</v>
      </c>
      <c r="BM13" s="31" t="str">
        <f t="shared" si="17"/>
        <v/>
      </c>
      <c r="BN13" s="32" t="str">
        <f t="shared" si="18"/>
        <v>?</v>
      </c>
      <c r="BO13" s="33" t="str">
        <f t="shared" si="19"/>
        <v/>
      </c>
      <c r="BP13" s="34" t="str">
        <f t="shared" si="20"/>
        <v/>
      </c>
      <c r="BQ13" s="35" t="str">
        <f t="shared" si="40"/>
        <v>?</v>
      </c>
      <c r="BR13" s="36" t="str">
        <f t="shared" si="21"/>
        <v/>
      </c>
      <c r="BS13" s="37" t="str">
        <f t="shared" si="22"/>
        <v>?</v>
      </c>
      <c r="BT13" s="38" t="str">
        <f t="shared" si="22"/>
        <v>?</v>
      </c>
      <c r="BU13" s="32" t="str">
        <f t="shared" si="23"/>
        <v>?</v>
      </c>
      <c r="BV13" s="39" t="str">
        <f t="shared" si="23"/>
        <v>?</v>
      </c>
    </row>
    <row r="14" spans="1:74" ht="12.75" customHeight="1" x14ac:dyDescent="0.2">
      <c r="A14" s="10" t="s">
        <v>6</v>
      </c>
      <c r="B14" s="19"/>
      <c r="C14" s="4" t="s">
        <v>3</v>
      </c>
      <c r="D14" s="19"/>
      <c r="E14" s="4" t="s">
        <v>3</v>
      </c>
      <c r="F14" s="19"/>
      <c r="G14" s="4" t="s">
        <v>3</v>
      </c>
      <c r="H14" s="19"/>
      <c r="I14" s="4" t="s">
        <v>3</v>
      </c>
      <c r="J14" s="19"/>
      <c r="K14" s="4" t="s">
        <v>3</v>
      </c>
      <c r="L14" s="19"/>
      <c r="M14" s="4" t="s">
        <v>3</v>
      </c>
      <c r="N14" s="19"/>
      <c r="O14" s="4" t="s">
        <v>3</v>
      </c>
      <c r="P14" s="19"/>
      <c r="Q14" s="4" t="s">
        <v>3</v>
      </c>
      <c r="R14" s="19"/>
      <c r="S14" s="4" t="s">
        <v>3</v>
      </c>
      <c r="T14" s="19"/>
      <c r="U14" s="4" t="s">
        <v>3</v>
      </c>
      <c r="V14" s="19"/>
      <c r="W14" s="4" t="s">
        <v>3</v>
      </c>
      <c r="X14" s="19"/>
      <c r="Y14" s="4" t="s">
        <v>3</v>
      </c>
      <c r="Z14" s="19"/>
      <c r="AA14" s="4" t="s">
        <v>3</v>
      </c>
      <c r="AB14" s="19"/>
      <c r="AC14" s="4" t="s">
        <v>3</v>
      </c>
      <c r="AD14" s="19"/>
      <c r="AE14" s="4" t="s">
        <v>3</v>
      </c>
      <c r="AF14" s="19"/>
      <c r="AG14" s="4" t="s">
        <v>3</v>
      </c>
      <c r="AH14" s="19"/>
      <c r="AI14" s="4" t="s">
        <v>3</v>
      </c>
      <c r="AJ14" s="19"/>
      <c r="AK14" s="4" t="s">
        <v>3</v>
      </c>
      <c r="AL14" s="19"/>
      <c r="AM14" s="4" t="s">
        <v>3</v>
      </c>
      <c r="AN14" s="19"/>
      <c r="AO14" s="4" t="s">
        <v>3</v>
      </c>
      <c r="AP14" s="19"/>
      <c r="AQ14" s="4" t="s">
        <v>3</v>
      </c>
      <c r="AR14" s="19"/>
      <c r="AS14" s="4" t="s">
        <v>3</v>
      </c>
      <c r="AT14" s="19"/>
      <c r="AU14" s="4" t="s">
        <v>3</v>
      </c>
      <c r="AV14" s="19"/>
      <c r="AW14" s="4" t="s">
        <v>3</v>
      </c>
      <c r="AX14" s="19"/>
      <c r="AY14" s="4" t="s">
        <v>3</v>
      </c>
      <c r="AZ14" s="19"/>
      <c r="BA14" s="4" t="s">
        <v>3</v>
      </c>
      <c r="BB14" s="19"/>
      <c r="BC14" s="4" t="s">
        <v>3</v>
      </c>
      <c r="BD14" s="19"/>
      <c r="BE14" s="4" t="s">
        <v>3</v>
      </c>
      <c r="BF14" s="19"/>
      <c r="BG14" s="4" t="s">
        <v>3</v>
      </c>
      <c r="BH14" s="19"/>
      <c r="BI14" s="4" t="s">
        <v>3</v>
      </c>
      <c r="BK14" s="46" t="s">
        <v>6</v>
      </c>
      <c r="BL14" s="30">
        <f t="shared" si="16"/>
        <v>0</v>
      </c>
      <c r="BM14" s="21" t="str">
        <f t="shared" si="17"/>
        <v/>
      </c>
      <c r="BN14" s="22" t="str">
        <f t="shared" si="18"/>
        <v>?</v>
      </c>
      <c r="BO14" s="23" t="str">
        <f t="shared" si="19"/>
        <v/>
      </c>
      <c r="BP14" s="24" t="str">
        <f t="shared" si="20"/>
        <v/>
      </c>
      <c r="BQ14" s="6" t="s">
        <v>3</v>
      </c>
      <c r="BR14" s="26" t="str">
        <f t="shared" si="21"/>
        <v/>
      </c>
      <c r="BS14" s="37" t="str">
        <f t="shared" si="22"/>
        <v>?</v>
      </c>
      <c r="BT14" s="28" t="s">
        <v>3</v>
      </c>
      <c r="BU14" s="32" t="str">
        <f t="shared" si="23"/>
        <v>?</v>
      </c>
      <c r="BV14" s="29" t="s">
        <v>3</v>
      </c>
    </row>
    <row r="15" spans="1:74" ht="12.75" customHeight="1" x14ac:dyDescent="0.2">
      <c r="A15" s="15" t="s">
        <v>13</v>
      </c>
      <c r="B15" s="17"/>
      <c r="C15" s="3"/>
      <c r="D15" s="17"/>
      <c r="E15" s="3"/>
      <c r="F15" s="17"/>
      <c r="G15" s="3"/>
      <c r="H15" s="17"/>
      <c r="I15" s="3"/>
      <c r="J15" s="17"/>
      <c r="K15" s="3"/>
      <c r="L15" s="17"/>
      <c r="M15" s="3"/>
      <c r="N15" s="17"/>
      <c r="O15" s="3"/>
      <c r="P15" s="17"/>
      <c r="Q15" s="3"/>
      <c r="R15" s="17"/>
      <c r="S15" s="3"/>
      <c r="T15" s="17"/>
      <c r="U15" s="3"/>
      <c r="V15" s="17"/>
      <c r="W15" s="3"/>
      <c r="X15" s="17"/>
      <c r="Y15" s="3"/>
      <c r="Z15" s="17"/>
      <c r="AA15" s="3"/>
      <c r="AB15" s="17"/>
      <c r="AC15" s="3"/>
      <c r="AD15" s="17"/>
      <c r="AE15" s="3"/>
      <c r="AF15" s="17"/>
      <c r="AG15" s="3"/>
      <c r="AH15" s="17"/>
      <c r="AI15" s="3"/>
      <c r="AJ15" s="17"/>
      <c r="AK15" s="3"/>
      <c r="AL15" s="17"/>
      <c r="AM15" s="3"/>
      <c r="AN15" s="17"/>
      <c r="AO15" s="3"/>
      <c r="AP15" s="17"/>
      <c r="AQ15" s="3"/>
      <c r="AR15" s="17"/>
      <c r="AS15" s="3"/>
      <c r="AT15" s="17"/>
      <c r="AU15" s="3"/>
      <c r="AV15" s="17"/>
      <c r="AW15" s="3"/>
      <c r="AX15" s="17"/>
      <c r="AY15" s="3"/>
      <c r="AZ15" s="17"/>
      <c r="BA15" s="3"/>
      <c r="BB15" s="17"/>
      <c r="BC15" s="3"/>
      <c r="BD15" s="17"/>
      <c r="BE15" s="3"/>
      <c r="BF15" s="17"/>
      <c r="BG15" s="3"/>
      <c r="BH15" s="17"/>
      <c r="BI15" s="3"/>
      <c r="BK15" s="45" t="s">
        <v>13</v>
      </c>
      <c r="BL15" s="30"/>
      <c r="BM15" s="31"/>
      <c r="BN15" s="32"/>
      <c r="BO15" s="33"/>
      <c r="BP15" s="34"/>
      <c r="BQ15" s="35"/>
      <c r="BR15" s="36"/>
      <c r="BS15" s="37"/>
      <c r="BT15" s="38"/>
      <c r="BU15" s="32"/>
      <c r="BV15" s="39"/>
    </row>
    <row r="16" spans="1:74" ht="12.75" customHeight="1" x14ac:dyDescent="0.2">
      <c r="A16" s="10" t="s">
        <v>25</v>
      </c>
      <c r="B16" s="19"/>
      <c r="C16" s="4" t="str">
        <f>IF(AND((B16&gt;0),(B$4&gt;0)),(B16/B$4*100),"")</f>
        <v/>
      </c>
      <c r="D16" s="19"/>
      <c r="E16" s="4" t="str">
        <f>IF(AND((D16&gt;0),(D$4&gt;0)),(D16/D$4*100),"")</f>
        <v/>
      </c>
      <c r="F16" s="19"/>
      <c r="G16" s="4" t="str">
        <f>IF(AND((F16&gt;0),(F$4&gt;0)),(F16/F$4*100),"")</f>
        <v/>
      </c>
      <c r="H16" s="19"/>
      <c r="I16" s="4" t="str">
        <f>IF(AND((H16&gt;0),(H$4&gt;0)),(H16/H$4*100),"")</f>
        <v/>
      </c>
      <c r="J16" s="19"/>
      <c r="K16" s="4" t="str">
        <f>IF(AND((J16&gt;0),(J$4&gt;0)),(J16/J$4*100),"")</f>
        <v/>
      </c>
      <c r="L16" s="19"/>
      <c r="M16" s="4" t="str">
        <f>IF(AND((L16&gt;0),(L$4&gt;0)),(L16/L$4*100),"")</f>
        <v/>
      </c>
      <c r="N16" s="19"/>
      <c r="O16" s="4" t="str">
        <f>IF(AND((N16&gt;0),(N$4&gt;0)),(N16/N$4*100),"")</f>
        <v/>
      </c>
      <c r="P16" s="19"/>
      <c r="Q16" s="4" t="str">
        <f>IF(AND((P16&gt;0),(P$4&gt;0)),(P16/P$4*100),"")</f>
        <v/>
      </c>
      <c r="R16" s="19"/>
      <c r="S16" s="4" t="str">
        <f>IF(AND((R16&gt;0),(R$4&gt;0)),(R16/R$4*100),"")</f>
        <v/>
      </c>
      <c r="T16" s="19"/>
      <c r="U16" s="4" t="str">
        <f>IF(AND((T16&gt;0),(T$4&gt;0)),(T16/T$4*100),"")</f>
        <v/>
      </c>
      <c r="V16" s="19"/>
      <c r="W16" s="4" t="str">
        <f>IF(AND((V16&gt;0),(V$4&gt;0)),(V16/V$4*100),"")</f>
        <v/>
      </c>
      <c r="X16" s="19"/>
      <c r="Y16" s="4" t="str">
        <f>IF(AND((X16&gt;0),(X$4&gt;0)),(X16/X$4*100),"")</f>
        <v/>
      </c>
      <c r="Z16" s="19"/>
      <c r="AA16" s="4" t="str">
        <f>IF(AND((Z16&gt;0),(Z$4&gt;0)),(Z16/Z$4*100),"")</f>
        <v/>
      </c>
      <c r="AB16" s="19"/>
      <c r="AC16" s="4" t="str">
        <f>IF(AND((AB16&gt;0),(AB$4&gt;0)),(AB16/AB$4*100),"")</f>
        <v/>
      </c>
      <c r="AD16" s="19"/>
      <c r="AE16" s="4" t="str">
        <f t="shared" ref="AE16" si="87">IF(AND((AD16&gt;0),(AD$4&gt;0)),(AD16/AD$4*100),"")</f>
        <v/>
      </c>
      <c r="AF16" s="19"/>
      <c r="AG16" s="4" t="str">
        <f t="shared" ref="AG16" si="88">IF(AND((AF16&gt;0),(AF$4&gt;0)),(AF16/AF$4*100),"")</f>
        <v/>
      </c>
      <c r="AH16" s="19"/>
      <c r="AI16" s="4" t="str">
        <f t="shared" ref="AI16" si="89">IF(AND((AH16&gt;0),(AH$4&gt;0)),(AH16/AH$4*100),"")</f>
        <v/>
      </c>
      <c r="AJ16" s="19"/>
      <c r="AK16" s="4" t="str">
        <f t="shared" ref="AK16" si="90">IF(AND((AJ16&gt;0),(AJ$4&gt;0)),(AJ16/AJ$4*100),"")</f>
        <v/>
      </c>
      <c r="AL16" s="19"/>
      <c r="AM16" s="4" t="str">
        <f t="shared" ref="AM16" si="91">IF(AND((AL16&gt;0),(AL$4&gt;0)),(AL16/AL$4*100),"")</f>
        <v/>
      </c>
      <c r="AN16" s="19"/>
      <c r="AO16" s="4" t="str">
        <f t="shared" ref="AO16" si="92">IF(AND((AN16&gt;0),(AN$4&gt;0)),(AN16/AN$4*100),"")</f>
        <v/>
      </c>
      <c r="AP16" s="19"/>
      <c r="AQ16" s="4" t="str">
        <f t="shared" ref="AQ16" si="93">IF(AND((AP16&gt;0),(AP$4&gt;0)),(AP16/AP$4*100),"")</f>
        <v/>
      </c>
      <c r="AR16" s="19"/>
      <c r="AS16" s="4" t="str">
        <f t="shared" ref="AS16" si="94">IF(AND((AR16&gt;0),(AR$4&gt;0)),(AR16/AR$4*100),"")</f>
        <v/>
      </c>
      <c r="AT16" s="19"/>
      <c r="AU16" s="4" t="str">
        <f t="shared" ref="AU16" si="95">IF(AND((AT16&gt;0),(AT$4&gt;0)),(AT16/AT$4*100),"")</f>
        <v/>
      </c>
      <c r="AV16" s="19"/>
      <c r="AW16" s="4" t="str">
        <f t="shared" ref="AW16" si="96">IF(AND((AV16&gt;0),(AV$4&gt;0)),(AV16/AV$4*100),"")</f>
        <v/>
      </c>
      <c r="AX16" s="19"/>
      <c r="AY16" s="4" t="str">
        <f t="shared" ref="AY16" si="97">IF(AND((AX16&gt;0),(AX$4&gt;0)),(AX16/AX$4*100),"")</f>
        <v/>
      </c>
      <c r="AZ16" s="19"/>
      <c r="BA16" s="4" t="str">
        <f t="shared" ref="BA16" si="98">IF(AND((AZ16&gt;0),(AZ$4&gt;0)),(AZ16/AZ$4*100),"")</f>
        <v/>
      </c>
      <c r="BB16" s="19"/>
      <c r="BC16" s="4" t="str">
        <f t="shared" ref="BC16" si="99">IF(AND((BB16&gt;0),(BB$4&gt;0)),(BB16/BB$4*100),"")</f>
        <v/>
      </c>
      <c r="BD16" s="19"/>
      <c r="BE16" s="4" t="str">
        <f t="shared" ref="BE16" si="100">IF(AND((BD16&gt;0),(BD$4&gt;0)),(BD16/BD$4*100),"")</f>
        <v/>
      </c>
      <c r="BF16" s="19"/>
      <c r="BG16" s="4" t="str">
        <f t="shared" ref="BG16" si="101">IF(AND((BF16&gt;0),(BF$4&gt;0)),(BF16/BF$4*100),"")</f>
        <v/>
      </c>
      <c r="BH16" s="19"/>
      <c r="BI16" s="4" t="str">
        <f t="shared" ref="BI16" si="102">IF(AND((BH16&gt;0),(BH$4&gt;0)),(BH16/BH$4*100),"")</f>
        <v/>
      </c>
      <c r="BK16" s="46" t="s">
        <v>25</v>
      </c>
      <c r="BL16" s="30">
        <f t="shared" si="16"/>
        <v>0</v>
      </c>
      <c r="BM16" s="31" t="str">
        <f t="shared" si="17"/>
        <v/>
      </c>
      <c r="BN16" s="32" t="str">
        <f t="shared" si="18"/>
        <v>?</v>
      </c>
      <c r="BO16" s="33" t="str">
        <f t="shared" si="19"/>
        <v/>
      </c>
      <c r="BP16" s="34" t="str">
        <f t="shared" si="20"/>
        <v/>
      </c>
      <c r="BQ16" s="35" t="str">
        <f t="shared" si="40"/>
        <v>?</v>
      </c>
      <c r="BR16" s="36" t="str">
        <f t="shared" si="21"/>
        <v/>
      </c>
      <c r="BS16" s="37" t="str">
        <f t="shared" si="22"/>
        <v>?</v>
      </c>
      <c r="BT16" s="38" t="str">
        <f t="shared" si="22"/>
        <v>?</v>
      </c>
      <c r="BU16" s="32" t="str">
        <f t="shared" si="23"/>
        <v>?</v>
      </c>
      <c r="BV16" s="39" t="str">
        <f t="shared" si="23"/>
        <v>?</v>
      </c>
    </row>
    <row r="17" spans="1:74" ht="12.75" customHeight="1" x14ac:dyDescent="0.2">
      <c r="A17" s="15" t="s">
        <v>14</v>
      </c>
      <c r="B17" s="17"/>
      <c r="C17" s="3"/>
      <c r="D17" s="17"/>
      <c r="E17" s="3"/>
      <c r="F17" s="17"/>
      <c r="G17" s="3"/>
      <c r="H17" s="17"/>
      <c r="I17" s="3"/>
      <c r="J17" s="17"/>
      <c r="K17" s="3"/>
      <c r="L17" s="17"/>
      <c r="M17" s="3"/>
      <c r="N17" s="17"/>
      <c r="O17" s="3"/>
      <c r="P17" s="17"/>
      <c r="Q17" s="3"/>
      <c r="R17" s="17"/>
      <c r="S17" s="3"/>
      <c r="T17" s="17"/>
      <c r="U17" s="3"/>
      <c r="V17" s="17"/>
      <c r="W17" s="3"/>
      <c r="X17" s="17"/>
      <c r="Y17" s="3"/>
      <c r="Z17" s="17"/>
      <c r="AA17" s="3"/>
      <c r="AB17" s="17"/>
      <c r="AC17" s="3"/>
      <c r="AD17" s="17"/>
      <c r="AE17" s="3"/>
      <c r="AF17" s="17"/>
      <c r="AG17" s="3"/>
      <c r="AH17" s="17"/>
      <c r="AI17" s="3"/>
      <c r="AJ17" s="17"/>
      <c r="AK17" s="3"/>
      <c r="AL17" s="17"/>
      <c r="AM17" s="3"/>
      <c r="AN17" s="17"/>
      <c r="AO17" s="3"/>
      <c r="AP17" s="17"/>
      <c r="AQ17" s="3"/>
      <c r="AR17" s="17"/>
      <c r="AS17" s="3"/>
      <c r="AT17" s="17"/>
      <c r="AU17" s="3"/>
      <c r="AV17" s="17"/>
      <c r="AW17" s="3"/>
      <c r="AX17" s="17"/>
      <c r="AY17" s="3"/>
      <c r="AZ17" s="17"/>
      <c r="BA17" s="3"/>
      <c r="BB17" s="17"/>
      <c r="BC17" s="3"/>
      <c r="BD17" s="17"/>
      <c r="BE17" s="3"/>
      <c r="BF17" s="17"/>
      <c r="BG17" s="3"/>
      <c r="BH17" s="17"/>
      <c r="BI17" s="3"/>
      <c r="BK17" s="45" t="s">
        <v>14</v>
      </c>
      <c r="BL17" s="30"/>
      <c r="BM17" s="21"/>
      <c r="BN17" s="22"/>
      <c r="BO17" s="23"/>
      <c r="BP17" s="24"/>
      <c r="BQ17" s="25"/>
      <c r="BR17" s="26"/>
      <c r="BS17" s="27"/>
      <c r="BT17" s="28"/>
      <c r="BU17" s="22"/>
      <c r="BV17" s="29"/>
    </row>
    <row r="18" spans="1:74" ht="12.75" customHeight="1" x14ac:dyDescent="0.2">
      <c r="A18" s="10" t="s">
        <v>25</v>
      </c>
      <c r="B18" s="19">
        <v>4.59</v>
      </c>
      <c r="C18" s="4" t="str">
        <f>IF(AND((B18&gt;0),(B$4&gt;0)),(B18/B$4*100),"")</f>
        <v/>
      </c>
      <c r="D18" s="19"/>
      <c r="E18" s="4" t="str">
        <f>IF(AND((D18&gt;0),(D$4&gt;0)),(D18/D$4*100),"")</f>
        <v/>
      </c>
      <c r="F18" s="19"/>
      <c r="G18" s="4" t="str">
        <f>IF(AND((F18&gt;0),(F$4&gt;0)),(F18/F$4*100),"")</f>
        <v/>
      </c>
      <c r="H18" s="19"/>
      <c r="I18" s="4" t="str">
        <f>IF(AND((H18&gt;0),(H$4&gt;0)),(H18/H$4*100),"")</f>
        <v/>
      </c>
      <c r="J18" s="19"/>
      <c r="K18" s="4" t="str">
        <f>IF(AND((J18&gt;0),(J$4&gt;0)),(J18/J$4*100),"")</f>
        <v/>
      </c>
      <c r="L18" s="19"/>
      <c r="M18" s="4" t="str">
        <f>IF(AND((L18&gt;0),(L$4&gt;0)),(L18/L$4*100),"")</f>
        <v/>
      </c>
      <c r="N18" s="19"/>
      <c r="O18" s="4" t="str">
        <f>IF(AND((N18&gt;0),(N$4&gt;0)),(N18/N$4*100),"")</f>
        <v/>
      </c>
      <c r="P18" s="19"/>
      <c r="Q18" s="4" t="str">
        <f>IF(AND((P18&gt;0),(P$4&gt;0)),(P18/P$4*100),"")</f>
        <v/>
      </c>
      <c r="R18" s="19"/>
      <c r="S18" s="4" t="str">
        <f>IF(AND((R18&gt;0),(R$4&gt;0)),(R18/R$4*100),"")</f>
        <v/>
      </c>
      <c r="T18" s="19"/>
      <c r="U18" s="4" t="str">
        <f>IF(AND((T18&gt;0),(T$4&gt;0)),(T18/T$4*100),"")</f>
        <v/>
      </c>
      <c r="V18" s="19"/>
      <c r="W18" s="4" t="str">
        <f>IF(AND((V18&gt;0),(V$4&gt;0)),(V18/V$4*100),"")</f>
        <v/>
      </c>
      <c r="X18" s="19"/>
      <c r="Y18" s="4" t="str">
        <f>IF(AND((X18&gt;0),(X$4&gt;0)),(X18/X$4*100),"")</f>
        <v/>
      </c>
      <c r="Z18" s="19"/>
      <c r="AA18" s="4" t="str">
        <f>IF(AND((Z18&gt;0),(Z$4&gt;0)),(Z18/Z$4*100),"")</f>
        <v/>
      </c>
      <c r="AB18" s="19"/>
      <c r="AC18" s="4" t="str">
        <f>IF(AND((AB18&gt;0),(AB$4&gt;0)),(AB18/AB$4*100),"")</f>
        <v/>
      </c>
      <c r="AD18" s="19"/>
      <c r="AE18" s="4" t="str">
        <f t="shared" ref="AE18" si="103">IF(AND((AD18&gt;0),(AD$4&gt;0)),(AD18/AD$4*100),"")</f>
        <v/>
      </c>
      <c r="AF18" s="19"/>
      <c r="AG18" s="4" t="str">
        <f t="shared" ref="AG18" si="104">IF(AND((AF18&gt;0),(AF$4&gt;0)),(AF18/AF$4*100),"")</f>
        <v/>
      </c>
      <c r="AH18" s="19"/>
      <c r="AI18" s="4" t="str">
        <f t="shared" ref="AI18" si="105">IF(AND((AH18&gt;0),(AH$4&gt;0)),(AH18/AH$4*100),"")</f>
        <v/>
      </c>
      <c r="AJ18" s="19"/>
      <c r="AK18" s="4" t="str">
        <f t="shared" ref="AK18" si="106">IF(AND((AJ18&gt;0),(AJ$4&gt;0)),(AJ18/AJ$4*100),"")</f>
        <v/>
      </c>
      <c r="AL18" s="19"/>
      <c r="AM18" s="4" t="str">
        <f t="shared" ref="AM18" si="107">IF(AND((AL18&gt;0),(AL$4&gt;0)),(AL18/AL$4*100),"")</f>
        <v/>
      </c>
      <c r="AN18" s="19"/>
      <c r="AO18" s="4" t="str">
        <f t="shared" ref="AO18" si="108">IF(AND((AN18&gt;0),(AN$4&gt;0)),(AN18/AN$4*100),"")</f>
        <v/>
      </c>
      <c r="AP18" s="19"/>
      <c r="AQ18" s="4" t="str">
        <f t="shared" ref="AQ18" si="109">IF(AND((AP18&gt;0),(AP$4&gt;0)),(AP18/AP$4*100),"")</f>
        <v/>
      </c>
      <c r="AR18" s="19"/>
      <c r="AS18" s="4" t="str">
        <f t="shared" ref="AS18" si="110">IF(AND((AR18&gt;0),(AR$4&gt;0)),(AR18/AR$4*100),"")</f>
        <v/>
      </c>
      <c r="AT18" s="19"/>
      <c r="AU18" s="4" t="str">
        <f t="shared" ref="AU18" si="111">IF(AND((AT18&gt;0),(AT$4&gt;0)),(AT18/AT$4*100),"")</f>
        <v/>
      </c>
      <c r="AV18" s="19"/>
      <c r="AW18" s="4" t="str">
        <f t="shared" ref="AW18" si="112">IF(AND((AV18&gt;0),(AV$4&gt;0)),(AV18/AV$4*100),"")</f>
        <v/>
      </c>
      <c r="AX18" s="19"/>
      <c r="AY18" s="4" t="str">
        <f t="shared" ref="AY18" si="113">IF(AND((AX18&gt;0),(AX$4&gt;0)),(AX18/AX$4*100),"")</f>
        <v/>
      </c>
      <c r="AZ18" s="19"/>
      <c r="BA18" s="4" t="str">
        <f t="shared" ref="BA18" si="114">IF(AND((AZ18&gt;0),(AZ$4&gt;0)),(AZ18/AZ$4*100),"")</f>
        <v/>
      </c>
      <c r="BB18" s="19"/>
      <c r="BC18" s="4" t="str">
        <f t="shared" ref="BC18" si="115">IF(AND((BB18&gt;0),(BB$4&gt;0)),(BB18/BB$4*100),"")</f>
        <v/>
      </c>
      <c r="BD18" s="19"/>
      <c r="BE18" s="4" t="str">
        <f t="shared" ref="BE18" si="116">IF(AND((BD18&gt;0),(BD$4&gt;0)),(BD18/BD$4*100),"")</f>
        <v/>
      </c>
      <c r="BF18" s="19"/>
      <c r="BG18" s="4" t="str">
        <f t="shared" ref="BG18" si="117">IF(AND((BF18&gt;0),(BF$4&gt;0)),(BF18/BF$4*100),"")</f>
        <v/>
      </c>
      <c r="BH18" s="19"/>
      <c r="BI18" s="4" t="str">
        <f t="shared" ref="BI18" si="118">IF(AND((BH18&gt;0),(BH$4&gt;0)),(BH18/BH$4*100),"")</f>
        <v/>
      </c>
      <c r="BK18" s="46" t="s">
        <v>25</v>
      </c>
      <c r="BL18" s="30">
        <f t="shared" si="16"/>
        <v>1</v>
      </c>
      <c r="BM18" s="31">
        <f t="shared" si="17"/>
        <v>4.59</v>
      </c>
      <c r="BN18" s="32" t="str">
        <f t="shared" si="18"/>
        <v>–</v>
      </c>
      <c r="BO18" s="33">
        <f t="shared" si="19"/>
        <v>4.59</v>
      </c>
      <c r="BP18" s="34" t="str">
        <f t="shared" si="20"/>
        <v/>
      </c>
      <c r="BQ18" s="35" t="str">
        <f t="shared" si="40"/>
        <v>?</v>
      </c>
      <c r="BR18" s="36" t="str">
        <f t="shared" si="21"/>
        <v/>
      </c>
      <c r="BS18" s="37">
        <f t="shared" si="22"/>
        <v>4.59</v>
      </c>
      <c r="BT18" s="38" t="str">
        <f t="shared" si="22"/>
        <v>?</v>
      </c>
      <c r="BU18" s="32" t="str">
        <f t="shared" si="23"/>
        <v>?</v>
      </c>
      <c r="BV18" s="39" t="str">
        <f t="shared" si="23"/>
        <v>?</v>
      </c>
    </row>
    <row r="19" spans="1:74" ht="12.75" customHeight="1" x14ac:dyDescent="0.2">
      <c r="A19" s="15" t="s">
        <v>15</v>
      </c>
      <c r="B19" s="17"/>
      <c r="C19" s="3"/>
      <c r="D19" s="17"/>
      <c r="E19" s="3"/>
      <c r="F19" s="17"/>
      <c r="G19" s="3"/>
      <c r="H19" s="17"/>
      <c r="I19" s="3"/>
      <c r="J19" s="17"/>
      <c r="K19" s="3"/>
      <c r="L19" s="17"/>
      <c r="M19" s="3"/>
      <c r="N19" s="17"/>
      <c r="O19" s="3"/>
      <c r="P19" s="17"/>
      <c r="Q19" s="3"/>
      <c r="R19" s="17"/>
      <c r="S19" s="3"/>
      <c r="T19" s="17"/>
      <c r="U19" s="3"/>
      <c r="V19" s="17"/>
      <c r="W19" s="3"/>
      <c r="X19" s="17"/>
      <c r="Y19" s="3"/>
      <c r="Z19" s="17"/>
      <c r="AA19" s="3"/>
      <c r="AB19" s="17"/>
      <c r="AC19" s="3"/>
      <c r="AD19" s="17"/>
      <c r="AE19" s="3"/>
      <c r="AF19" s="17"/>
      <c r="AG19" s="3"/>
      <c r="AH19" s="17"/>
      <c r="AI19" s="3"/>
      <c r="AJ19" s="17"/>
      <c r="AK19" s="3"/>
      <c r="AL19" s="17"/>
      <c r="AM19" s="3"/>
      <c r="AN19" s="17"/>
      <c r="AO19" s="3"/>
      <c r="AP19" s="17"/>
      <c r="AQ19" s="3"/>
      <c r="AR19" s="17"/>
      <c r="AS19" s="3"/>
      <c r="AT19" s="17"/>
      <c r="AU19" s="3"/>
      <c r="AV19" s="17"/>
      <c r="AW19" s="3"/>
      <c r="AX19" s="17"/>
      <c r="AY19" s="3"/>
      <c r="AZ19" s="17"/>
      <c r="BA19" s="3"/>
      <c r="BB19" s="17"/>
      <c r="BC19" s="3"/>
      <c r="BD19" s="17"/>
      <c r="BE19" s="3"/>
      <c r="BF19" s="17"/>
      <c r="BG19" s="3"/>
      <c r="BH19" s="17"/>
      <c r="BI19" s="3"/>
      <c r="BK19" s="45" t="s">
        <v>15</v>
      </c>
      <c r="BL19" s="30"/>
      <c r="BM19" s="21"/>
      <c r="BN19" s="22"/>
      <c r="BO19" s="23"/>
      <c r="BP19" s="24"/>
      <c r="BQ19" s="25"/>
      <c r="BR19" s="26"/>
      <c r="BS19" s="27"/>
      <c r="BT19" s="28"/>
      <c r="BU19" s="22"/>
      <c r="BV19" s="29"/>
    </row>
    <row r="20" spans="1:74" ht="12.75" customHeight="1" x14ac:dyDescent="0.2">
      <c r="A20" s="10" t="s">
        <v>25</v>
      </c>
      <c r="B20" s="19">
        <v>5.3</v>
      </c>
      <c r="C20" s="4" t="str">
        <f>IF(AND((B20&gt;0),(B$4&gt;0)),(B20/B$4*100),"")</f>
        <v/>
      </c>
      <c r="D20" s="19"/>
      <c r="E20" s="4" t="str">
        <f>IF(AND((D20&gt;0),(D$4&gt;0)),(D20/D$4*100),"")</f>
        <v/>
      </c>
      <c r="F20" s="19"/>
      <c r="G20" s="4" t="str">
        <f>IF(AND((F20&gt;0),(F$4&gt;0)),(F20/F$4*100),"")</f>
        <v/>
      </c>
      <c r="H20" s="19"/>
      <c r="I20" s="4" t="str">
        <f>IF(AND((H20&gt;0),(H$4&gt;0)),(H20/H$4*100),"")</f>
        <v/>
      </c>
      <c r="J20" s="19"/>
      <c r="K20" s="4" t="str">
        <f>IF(AND((J20&gt;0),(J$4&gt;0)),(J20/J$4*100),"")</f>
        <v/>
      </c>
      <c r="L20" s="19"/>
      <c r="M20" s="4" t="str">
        <f>IF(AND((L20&gt;0),(L$4&gt;0)),(L20/L$4*100),"")</f>
        <v/>
      </c>
      <c r="N20" s="19"/>
      <c r="O20" s="4" t="str">
        <f>IF(AND((N20&gt;0),(N$4&gt;0)),(N20/N$4*100),"")</f>
        <v/>
      </c>
      <c r="P20" s="19"/>
      <c r="Q20" s="4" t="str">
        <f>IF(AND((P20&gt;0),(P$4&gt;0)),(P20/P$4*100),"")</f>
        <v/>
      </c>
      <c r="R20" s="19"/>
      <c r="S20" s="4" t="str">
        <f>IF(AND((R20&gt;0),(R$4&gt;0)),(R20/R$4*100),"")</f>
        <v/>
      </c>
      <c r="T20" s="19"/>
      <c r="U20" s="4" t="str">
        <f>IF(AND((T20&gt;0),(T$4&gt;0)),(T20/T$4*100),"")</f>
        <v/>
      </c>
      <c r="V20" s="19"/>
      <c r="W20" s="4" t="str">
        <f>IF(AND((V20&gt;0),(V$4&gt;0)),(V20/V$4*100),"")</f>
        <v/>
      </c>
      <c r="X20" s="19"/>
      <c r="Y20" s="4" t="str">
        <f>IF(AND((X20&gt;0),(X$4&gt;0)),(X20/X$4*100),"")</f>
        <v/>
      </c>
      <c r="Z20" s="19"/>
      <c r="AA20" s="4" t="str">
        <f>IF(AND((Z20&gt;0),(Z$4&gt;0)),(Z20/Z$4*100),"")</f>
        <v/>
      </c>
      <c r="AB20" s="19"/>
      <c r="AC20" s="4" t="str">
        <f>IF(AND((AB20&gt;0),(AB$4&gt;0)),(AB20/AB$4*100),"")</f>
        <v/>
      </c>
      <c r="AD20" s="19"/>
      <c r="AE20" s="4" t="str">
        <f t="shared" ref="AE20" si="119">IF(AND((AD20&gt;0),(AD$4&gt;0)),(AD20/AD$4*100),"")</f>
        <v/>
      </c>
      <c r="AF20" s="19"/>
      <c r="AG20" s="4" t="str">
        <f t="shared" ref="AG20" si="120">IF(AND((AF20&gt;0),(AF$4&gt;0)),(AF20/AF$4*100),"")</f>
        <v/>
      </c>
      <c r="AH20" s="19"/>
      <c r="AI20" s="4" t="str">
        <f t="shared" ref="AI20" si="121">IF(AND((AH20&gt;0),(AH$4&gt;0)),(AH20/AH$4*100),"")</f>
        <v/>
      </c>
      <c r="AJ20" s="19"/>
      <c r="AK20" s="4" t="str">
        <f t="shared" ref="AK20" si="122">IF(AND((AJ20&gt;0),(AJ$4&gt;0)),(AJ20/AJ$4*100),"")</f>
        <v/>
      </c>
      <c r="AL20" s="19"/>
      <c r="AM20" s="4" t="str">
        <f t="shared" ref="AM20" si="123">IF(AND((AL20&gt;0),(AL$4&gt;0)),(AL20/AL$4*100),"")</f>
        <v/>
      </c>
      <c r="AN20" s="19"/>
      <c r="AO20" s="4" t="str">
        <f t="shared" ref="AO20" si="124">IF(AND((AN20&gt;0),(AN$4&gt;0)),(AN20/AN$4*100),"")</f>
        <v/>
      </c>
      <c r="AP20" s="19"/>
      <c r="AQ20" s="4" t="str">
        <f t="shared" ref="AQ20" si="125">IF(AND((AP20&gt;0),(AP$4&gt;0)),(AP20/AP$4*100),"")</f>
        <v/>
      </c>
      <c r="AR20" s="19"/>
      <c r="AS20" s="4" t="str">
        <f t="shared" ref="AS20" si="126">IF(AND((AR20&gt;0),(AR$4&gt;0)),(AR20/AR$4*100),"")</f>
        <v/>
      </c>
      <c r="AT20" s="19"/>
      <c r="AU20" s="4" t="str">
        <f t="shared" ref="AU20" si="127">IF(AND((AT20&gt;0),(AT$4&gt;0)),(AT20/AT$4*100),"")</f>
        <v/>
      </c>
      <c r="AV20" s="19"/>
      <c r="AW20" s="4" t="str">
        <f t="shared" ref="AW20" si="128">IF(AND((AV20&gt;0),(AV$4&gt;0)),(AV20/AV$4*100),"")</f>
        <v/>
      </c>
      <c r="AX20" s="19"/>
      <c r="AY20" s="4" t="str">
        <f t="shared" ref="AY20" si="129">IF(AND((AX20&gt;0),(AX$4&gt;0)),(AX20/AX$4*100),"")</f>
        <v/>
      </c>
      <c r="AZ20" s="19"/>
      <c r="BA20" s="4" t="str">
        <f t="shared" ref="BA20" si="130">IF(AND((AZ20&gt;0),(AZ$4&gt;0)),(AZ20/AZ$4*100),"")</f>
        <v/>
      </c>
      <c r="BB20" s="19"/>
      <c r="BC20" s="4" t="str">
        <f t="shared" ref="BC20" si="131">IF(AND((BB20&gt;0),(BB$4&gt;0)),(BB20/BB$4*100),"")</f>
        <v/>
      </c>
      <c r="BD20" s="19"/>
      <c r="BE20" s="4" t="str">
        <f t="shared" ref="BE20" si="132">IF(AND((BD20&gt;0),(BD$4&gt;0)),(BD20/BD$4*100),"")</f>
        <v/>
      </c>
      <c r="BF20" s="19"/>
      <c r="BG20" s="4" t="str">
        <f t="shared" ref="BG20" si="133">IF(AND((BF20&gt;0),(BF$4&gt;0)),(BF20/BF$4*100),"")</f>
        <v/>
      </c>
      <c r="BH20" s="19"/>
      <c r="BI20" s="4" t="str">
        <f t="shared" ref="BI20" si="134">IF(AND((BH20&gt;0),(BH$4&gt;0)),(BH20/BH$4*100),"")</f>
        <v/>
      </c>
      <c r="BK20" s="46" t="s">
        <v>25</v>
      </c>
      <c r="BL20" s="30">
        <f t="shared" si="16"/>
        <v>1</v>
      </c>
      <c r="BM20" s="31">
        <f t="shared" si="17"/>
        <v>5.3</v>
      </c>
      <c r="BN20" s="32" t="str">
        <f t="shared" si="18"/>
        <v>–</v>
      </c>
      <c r="BO20" s="33">
        <f t="shared" si="19"/>
        <v>5.3</v>
      </c>
      <c r="BP20" s="34" t="str">
        <f t="shared" si="20"/>
        <v/>
      </c>
      <c r="BQ20" s="35" t="str">
        <f t="shared" si="40"/>
        <v>?</v>
      </c>
      <c r="BR20" s="36" t="str">
        <f t="shared" si="21"/>
        <v/>
      </c>
      <c r="BS20" s="37">
        <f t="shared" si="22"/>
        <v>5.3</v>
      </c>
      <c r="BT20" s="38" t="str">
        <f t="shared" si="22"/>
        <v>?</v>
      </c>
      <c r="BU20" s="32" t="str">
        <f t="shared" si="23"/>
        <v>?</v>
      </c>
      <c r="BV20" s="39" t="str">
        <f t="shared" si="23"/>
        <v>?</v>
      </c>
    </row>
    <row r="21" spans="1:74" ht="12.75" customHeight="1" x14ac:dyDescent="0.2">
      <c r="A21" s="15" t="s">
        <v>16</v>
      </c>
      <c r="B21" s="17"/>
      <c r="C21" s="3"/>
      <c r="D21" s="17"/>
      <c r="E21" s="3"/>
      <c r="F21" s="17"/>
      <c r="G21" s="3"/>
      <c r="H21" s="17"/>
      <c r="I21" s="3"/>
      <c r="J21" s="17"/>
      <c r="K21" s="3"/>
      <c r="L21" s="17"/>
      <c r="M21" s="3"/>
      <c r="N21" s="17"/>
      <c r="O21" s="3"/>
      <c r="P21" s="17"/>
      <c r="Q21" s="3"/>
      <c r="R21" s="17"/>
      <c r="S21" s="3"/>
      <c r="T21" s="17"/>
      <c r="U21" s="3"/>
      <c r="V21" s="17"/>
      <c r="W21" s="3"/>
      <c r="X21" s="17"/>
      <c r="Y21" s="3"/>
      <c r="Z21" s="17"/>
      <c r="AA21" s="3"/>
      <c r="AB21" s="17"/>
      <c r="AC21" s="3"/>
      <c r="AD21" s="17"/>
      <c r="AE21" s="3"/>
      <c r="AF21" s="17"/>
      <c r="AG21" s="3"/>
      <c r="AH21" s="17"/>
      <c r="AI21" s="3"/>
      <c r="AJ21" s="17"/>
      <c r="AK21" s="3"/>
      <c r="AL21" s="17"/>
      <c r="AM21" s="3"/>
      <c r="AN21" s="17"/>
      <c r="AO21" s="3"/>
      <c r="AP21" s="17"/>
      <c r="AQ21" s="3"/>
      <c r="AR21" s="17"/>
      <c r="AS21" s="3"/>
      <c r="AT21" s="17"/>
      <c r="AU21" s="3"/>
      <c r="AV21" s="17"/>
      <c r="AW21" s="3"/>
      <c r="AX21" s="17"/>
      <c r="AY21" s="3"/>
      <c r="AZ21" s="17"/>
      <c r="BA21" s="3"/>
      <c r="BB21" s="17"/>
      <c r="BC21" s="3"/>
      <c r="BD21" s="17"/>
      <c r="BE21" s="3"/>
      <c r="BF21" s="17"/>
      <c r="BG21" s="3"/>
      <c r="BH21" s="17"/>
      <c r="BI21" s="3"/>
      <c r="BK21" s="45" t="s">
        <v>16</v>
      </c>
      <c r="BL21" s="30"/>
      <c r="BM21" s="21"/>
      <c r="BN21" s="22"/>
      <c r="BO21" s="23"/>
      <c r="BP21" s="24"/>
      <c r="BQ21" s="25"/>
      <c r="BR21" s="26"/>
      <c r="BS21" s="27"/>
      <c r="BT21" s="28"/>
      <c r="BU21" s="22"/>
      <c r="BV21" s="29"/>
    </row>
    <row r="22" spans="1:74" ht="12.75" customHeight="1" x14ac:dyDescent="0.2">
      <c r="A22" s="10" t="s">
        <v>25</v>
      </c>
      <c r="B22" s="19">
        <v>6.42</v>
      </c>
      <c r="C22" s="4" t="str">
        <f>IF(AND((B22&gt;0),(B$4&gt;0)),(B22/B$4*100),"")</f>
        <v/>
      </c>
      <c r="D22" s="19"/>
      <c r="E22" s="4" t="str">
        <f>IF(AND((D22&gt;0),(D$4&gt;0)),(D22/D$4*100),"")</f>
        <v/>
      </c>
      <c r="F22" s="19"/>
      <c r="G22" s="4" t="str">
        <f>IF(AND((F22&gt;0),(F$4&gt;0)),(F22/F$4*100),"")</f>
        <v/>
      </c>
      <c r="H22" s="19"/>
      <c r="I22" s="4" t="str">
        <f>IF(AND((H22&gt;0),(H$4&gt;0)),(H22/H$4*100),"")</f>
        <v/>
      </c>
      <c r="J22" s="19"/>
      <c r="K22" s="4" t="str">
        <f>IF(AND((J22&gt;0),(J$4&gt;0)),(J22/J$4*100),"")</f>
        <v/>
      </c>
      <c r="L22" s="19"/>
      <c r="M22" s="4" t="str">
        <f>IF(AND((L22&gt;0),(L$4&gt;0)),(L22/L$4*100),"")</f>
        <v/>
      </c>
      <c r="N22" s="19"/>
      <c r="O22" s="4" t="str">
        <f>IF(AND((N22&gt;0),(N$4&gt;0)),(N22/N$4*100),"")</f>
        <v/>
      </c>
      <c r="P22" s="19"/>
      <c r="Q22" s="4" t="str">
        <f>IF(AND((P22&gt;0),(P$4&gt;0)),(P22/P$4*100),"")</f>
        <v/>
      </c>
      <c r="R22" s="19"/>
      <c r="S22" s="4" t="str">
        <f>IF(AND((R22&gt;0),(R$4&gt;0)),(R22/R$4*100),"")</f>
        <v/>
      </c>
      <c r="T22" s="19"/>
      <c r="U22" s="4" t="str">
        <f>IF(AND((T22&gt;0),(T$4&gt;0)),(T22/T$4*100),"")</f>
        <v/>
      </c>
      <c r="V22" s="19"/>
      <c r="W22" s="4" t="str">
        <f>IF(AND((V22&gt;0),(V$4&gt;0)),(V22/V$4*100),"")</f>
        <v/>
      </c>
      <c r="X22" s="19"/>
      <c r="Y22" s="4" t="str">
        <f>IF(AND((X22&gt;0),(X$4&gt;0)),(X22/X$4*100),"")</f>
        <v/>
      </c>
      <c r="Z22" s="19"/>
      <c r="AA22" s="4" t="str">
        <f>IF(AND((Z22&gt;0),(Z$4&gt;0)),(Z22/Z$4*100),"")</f>
        <v/>
      </c>
      <c r="AB22" s="19"/>
      <c r="AC22" s="4" t="str">
        <f>IF(AND((AB22&gt;0),(AB$4&gt;0)),(AB22/AB$4*100),"")</f>
        <v/>
      </c>
      <c r="AD22" s="19"/>
      <c r="AE22" s="4" t="str">
        <f t="shared" ref="AE22" si="135">IF(AND((AD22&gt;0),(AD$4&gt;0)),(AD22/AD$4*100),"")</f>
        <v/>
      </c>
      <c r="AF22" s="19"/>
      <c r="AG22" s="4" t="str">
        <f t="shared" ref="AG22" si="136">IF(AND((AF22&gt;0),(AF$4&gt;0)),(AF22/AF$4*100),"")</f>
        <v/>
      </c>
      <c r="AH22" s="19"/>
      <c r="AI22" s="4" t="str">
        <f t="shared" ref="AI22" si="137">IF(AND((AH22&gt;0),(AH$4&gt;0)),(AH22/AH$4*100),"")</f>
        <v/>
      </c>
      <c r="AJ22" s="19"/>
      <c r="AK22" s="4" t="str">
        <f t="shared" ref="AK22" si="138">IF(AND((AJ22&gt;0),(AJ$4&gt;0)),(AJ22/AJ$4*100),"")</f>
        <v/>
      </c>
      <c r="AL22" s="19"/>
      <c r="AM22" s="4" t="str">
        <f t="shared" ref="AM22" si="139">IF(AND((AL22&gt;0),(AL$4&gt;0)),(AL22/AL$4*100),"")</f>
        <v/>
      </c>
      <c r="AN22" s="19"/>
      <c r="AO22" s="4" t="str">
        <f t="shared" ref="AO22" si="140">IF(AND((AN22&gt;0),(AN$4&gt;0)),(AN22/AN$4*100),"")</f>
        <v/>
      </c>
      <c r="AP22" s="19"/>
      <c r="AQ22" s="4" t="str">
        <f t="shared" ref="AQ22" si="141">IF(AND((AP22&gt;0),(AP$4&gt;0)),(AP22/AP$4*100),"")</f>
        <v/>
      </c>
      <c r="AR22" s="19"/>
      <c r="AS22" s="4" t="str">
        <f t="shared" ref="AS22" si="142">IF(AND((AR22&gt;0),(AR$4&gt;0)),(AR22/AR$4*100),"")</f>
        <v/>
      </c>
      <c r="AT22" s="19"/>
      <c r="AU22" s="4" t="str">
        <f t="shared" ref="AU22" si="143">IF(AND((AT22&gt;0),(AT$4&gt;0)),(AT22/AT$4*100),"")</f>
        <v/>
      </c>
      <c r="AV22" s="19"/>
      <c r="AW22" s="4" t="str">
        <f t="shared" ref="AW22" si="144">IF(AND((AV22&gt;0),(AV$4&gt;0)),(AV22/AV$4*100),"")</f>
        <v/>
      </c>
      <c r="AX22" s="19"/>
      <c r="AY22" s="4" t="str">
        <f t="shared" ref="AY22" si="145">IF(AND((AX22&gt;0),(AX$4&gt;0)),(AX22/AX$4*100),"")</f>
        <v/>
      </c>
      <c r="AZ22" s="19"/>
      <c r="BA22" s="4" t="str">
        <f t="shared" ref="BA22" si="146">IF(AND((AZ22&gt;0),(AZ$4&gt;0)),(AZ22/AZ$4*100),"")</f>
        <v/>
      </c>
      <c r="BB22" s="19"/>
      <c r="BC22" s="4" t="str">
        <f t="shared" ref="BC22" si="147">IF(AND((BB22&gt;0),(BB$4&gt;0)),(BB22/BB$4*100),"")</f>
        <v/>
      </c>
      <c r="BD22" s="19"/>
      <c r="BE22" s="4" t="str">
        <f t="shared" ref="BE22" si="148">IF(AND((BD22&gt;0),(BD$4&gt;0)),(BD22/BD$4*100),"")</f>
        <v/>
      </c>
      <c r="BF22" s="19"/>
      <c r="BG22" s="4" t="str">
        <f t="shared" ref="BG22" si="149">IF(AND((BF22&gt;0),(BF$4&gt;0)),(BF22/BF$4*100),"")</f>
        <v/>
      </c>
      <c r="BH22" s="19"/>
      <c r="BI22" s="4" t="str">
        <f t="shared" ref="BI22" si="150">IF(AND((BH22&gt;0),(BH$4&gt;0)),(BH22/BH$4*100),"")</f>
        <v/>
      </c>
      <c r="BK22" s="46" t="s">
        <v>25</v>
      </c>
      <c r="BL22" s="30">
        <f t="shared" si="16"/>
        <v>1</v>
      </c>
      <c r="BM22" s="31">
        <f t="shared" si="17"/>
        <v>6.42</v>
      </c>
      <c r="BN22" s="32" t="str">
        <f t="shared" si="18"/>
        <v>–</v>
      </c>
      <c r="BO22" s="33">
        <f t="shared" si="19"/>
        <v>6.42</v>
      </c>
      <c r="BP22" s="34" t="str">
        <f t="shared" si="20"/>
        <v/>
      </c>
      <c r="BQ22" s="35" t="str">
        <f t="shared" si="40"/>
        <v>?</v>
      </c>
      <c r="BR22" s="36" t="str">
        <f t="shared" si="21"/>
        <v/>
      </c>
      <c r="BS22" s="37">
        <f t="shared" si="22"/>
        <v>6.42</v>
      </c>
      <c r="BT22" s="38" t="str">
        <f t="shared" si="22"/>
        <v>?</v>
      </c>
      <c r="BU22" s="32" t="str">
        <f t="shared" si="23"/>
        <v>?</v>
      </c>
      <c r="BV22" s="39" t="str">
        <f t="shared" si="23"/>
        <v>?</v>
      </c>
    </row>
    <row r="23" spans="1:74" s="77" customFormat="1" ht="12.75" customHeight="1" x14ac:dyDescent="0.2">
      <c r="A23" s="72"/>
      <c r="B23" s="73"/>
      <c r="C23" s="74"/>
      <c r="D23" s="75"/>
      <c r="E23" s="76"/>
      <c r="F23" s="75"/>
      <c r="G23" s="76"/>
      <c r="H23" s="75"/>
      <c r="I23" s="76"/>
      <c r="J23" s="75"/>
      <c r="K23" s="76"/>
      <c r="L23" s="75"/>
      <c r="M23" s="76"/>
      <c r="N23" s="75"/>
      <c r="O23" s="76"/>
      <c r="P23" s="75"/>
      <c r="Q23" s="76"/>
      <c r="R23" s="75"/>
      <c r="S23" s="76"/>
      <c r="T23" s="75"/>
      <c r="U23" s="76"/>
      <c r="V23" s="75"/>
      <c r="W23" s="76"/>
      <c r="X23" s="75"/>
      <c r="Y23" s="76"/>
      <c r="Z23" s="75"/>
      <c r="AA23" s="76"/>
      <c r="AB23" s="75"/>
      <c r="AC23" s="76"/>
      <c r="AD23" s="75"/>
      <c r="AE23" s="76"/>
      <c r="AF23" s="75"/>
      <c r="AG23" s="76"/>
      <c r="AH23" s="75"/>
      <c r="AI23" s="76"/>
      <c r="AJ23" s="75"/>
      <c r="AK23" s="76"/>
      <c r="AL23" s="75"/>
      <c r="AM23" s="76"/>
      <c r="AN23" s="75"/>
      <c r="AO23" s="76"/>
      <c r="AP23" s="75"/>
      <c r="AQ23" s="76"/>
      <c r="AR23" s="75"/>
      <c r="AS23" s="76"/>
      <c r="AT23" s="75"/>
      <c r="AU23" s="76"/>
      <c r="AV23" s="75"/>
      <c r="AW23" s="76"/>
      <c r="AX23" s="75"/>
      <c r="AY23" s="76"/>
      <c r="AZ23" s="75"/>
      <c r="BA23" s="76"/>
      <c r="BB23" s="75"/>
      <c r="BC23" s="76"/>
      <c r="BD23" s="75"/>
      <c r="BE23" s="76"/>
      <c r="BF23" s="75"/>
      <c r="BG23" s="76"/>
      <c r="BH23" s="75"/>
      <c r="BI23" s="76"/>
      <c r="BK23" s="78"/>
      <c r="BL23" s="79"/>
      <c r="BM23" s="80"/>
      <c r="BN23" s="71"/>
      <c r="BO23" s="81"/>
      <c r="BP23" s="82"/>
      <c r="BQ23" s="83"/>
      <c r="BR23" s="84"/>
      <c r="BS23" s="85"/>
      <c r="BT23" s="83"/>
      <c r="BU23" s="85"/>
      <c r="BV23" s="83"/>
    </row>
  </sheetData>
  <sheetProtection formatCells="0" formatColumns="0" formatRows="0" insertColumns="0" insertRows="0" deleteColumns="0" deleteRows="0"/>
  <mergeCells count="37">
    <mergeCell ref="BS1:BT1"/>
    <mergeCell ref="BU1:BV1"/>
    <mergeCell ref="BM2:BO2"/>
    <mergeCell ref="BP2:BR2"/>
    <mergeCell ref="AX1:AY1"/>
    <mergeCell ref="AZ1:BA1"/>
    <mergeCell ref="BB1:BC1"/>
    <mergeCell ref="BD1:BE1"/>
    <mergeCell ref="BF1:BG1"/>
    <mergeCell ref="BH1:BI1"/>
    <mergeCell ref="BK1:BK2"/>
    <mergeCell ref="BL1:BL2"/>
    <mergeCell ref="BM1:BR1"/>
    <mergeCell ref="AV1:AW1"/>
    <mergeCell ref="Z1:AA1"/>
    <mergeCell ref="AB1:AC1"/>
    <mergeCell ref="AD1:AE1"/>
    <mergeCell ref="AF1:AG1"/>
    <mergeCell ref="AH1:AI1"/>
    <mergeCell ref="AJ1:AK1"/>
    <mergeCell ref="AL1:AM1"/>
    <mergeCell ref="AN1:AO1"/>
    <mergeCell ref="AP1:AQ1"/>
    <mergeCell ref="AR1:AS1"/>
    <mergeCell ref="AT1:AU1"/>
    <mergeCell ref="X1:Y1"/>
    <mergeCell ref="B1:C1"/>
    <mergeCell ref="D1:E1"/>
    <mergeCell ref="F1:G1"/>
    <mergeCell ref="H1:I1"/>
    <mergeCell ref="J1:K1"/>
    <mergeCell ref="L1:M1"/>
    <mergeCell ref="N1:O1"/>
    <mergeCell ref="P1:Q1"/>
    <mergeCell ref="R1:S1"/>
    <mergeCell ref="T1:U1"/>
    <mergeCell ref="V1:W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7C80"/>
  </sheetPr>
  <dimension ref="A1:Q16"/>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4.140625" style="118" bestFit="1" customWidth="1"/>
    <col min="2" max="2" width="16.85546875" style="66" customWidth="1"/>
    <col min="3" max="3" width="9.140625" style="52"/>
    <col min="4" max="4" width="9.140625" style="51" customWidth="1"/>
    <col min="5" max="10" width="9.140625" style="51"/>
    <col min="11" max="11" width="11.28515625" style="51" customWidth="1"/>
    <col min="12" max="13" width="9.140625" style="51"/>
    <col min="14" max="17" width="6.7109375" style="51" customWidth="1"/>
    <col min="18" max="16384" width="9.140625" style="51"/>
  </cols>
  <sheetData>
    <row r="1" spans="1:17" ht="38.25" x14ac:dyDescent="0.2">
      <c r="A1" s="116" t="s">
        <v>43</v>
      </c>
      <c r="B1" s="67" t="s">
        <v>44</v>
      </c>
      <c r="C1" s="53" t="s">
        <v>28</v>
      </c>
      <c r="D1" s="68" t="s">
        <v>4</v>
      </c>
      <c r="E1" s="68" t="s">
        <v>24</v>
      </c>
      <c r="F1" s="68" t="s">
        <v>29</v>
      </c>
      <c r="G1" s="68" t="s">
        <v>30</v>
      </c>
      <c r="H1" s="68" t="s">
        <v>31</v>
      </c>
      <c r="I1" s="68" t="s">
        <v>32</v>
      </c>
      <c r="J1" s="68" t="s">
        <v>33</v>
      </c>
      <c r="K1" s="68" t="s">
        <v>34</v>
      </c>
      <c r="L1" s="68" t="s">
        <v>5</v>
      </c>
      <c r="M1" s="68" t="s">
        <v>6</v>
      </c>
      <c r="N1" s="68" t="s">
        <v>45</v>
      </c>
      <c r="O1" s="68" t="s">
        <v>46</v>
      </c>
      <c r="P1" s="68" t="s">
        <v>47</v>
      </c>
      <c r="Q1" s="68" t="s">
        <v>48</v>
      </c>
    </row>
    <row r="2" spans="1:17" x14ac:dyDescent="0.2">
      <c r="A2" s="117" t="str">
        <f>'general info'!D2</f>
        <v>Bryodelphax nigripunctatus</v>
      </c>
      <c r="B2" s="106" t="str">
        <f>'general info'!D3</f>
        <v>ES.264</v>
      </c>
      <c r="C2" s="86" t="str">
        <f>females!B1</f>
        <v>1 (HOL)</v>
      </c>
      <c r="D2" s="87">
        <f>IF(females!B3&gt;0,females!B3,"")</f>
        <v>130.71</v>
      </c>
      <c r="E2" s="92">
        <f>IF(females!B4&gt;0,females!B4,"")</f>
        <v>19.899999999999999</v>
      </c>
      <c r="F2" s="92">
        <f>IF(females!B6&gt;0,females!B6,"")</f>
        <v>7.45</v>
      </c>
      <c r="G2" s="92">
        <f>IF(females!B7&gt;0,females!B7,"")</f>
        <v>3.28</v>
      </c>
      <c r="H2" s="92">
        <f>IF(females!B8&gt;0,females!B8,"")</f>
        <v>12.21</v>
      </c>
      <c r="I2" s="92">
        <f>IF(females!B9&gt;0,females!B9,"")</f>
        <v>2.98</v>
      </c>
      <c r="J2" s="92">
        <f>IF(females!B10&gt;0,females!B10,"")</f>
        <v>26.34</v>
      </c>
      <c r="K2" s="93">
        <f>IF(females!B11&gt;0,females!B11,"")</f>
        <v>0.20151480376405784</v>
      </c>
      <c r="L2" s="92">
        <f>IF(females!B13&gt;0,females!B13,"")</f>
        <v>1.51</v>
      </c>
      <c r="M2" s="92">
        <f>IF(females!B14&gt;0,females!B14,"")</f>
        <v>2</v>
      </c>
      <c r="N2" s="92">
        <f>IF(females!B16&gt;0,females!B16,"")</f>
        <v>7.17</v>
      </c>
      <c r="O2" s="92">
        <f>IF(females!B18&gt;0,females!B18,"")</f>
        <v>7.72</v>
      </c>
      <c r="P2" s="92">
        <f>IF(females!B20&gt;0,females!B20,"")</f>
        <v>7.58</v>
      </c>
      <c r="Q2" s="94" t="str">
        <f>IF(females!B22&gt;0,females!B22,"")</f>
        <v/>
      </c>
    </row>
    <row r="3" spans="1:17" x14ac:dyDescent="0.2">
      <c r="A3" s="116" t="str">
        <f t="shared" ref="A3:B16" si="0">A$2</f>
        <v>Bryodelphax nigripunctatus</v>
      </c>
      <c r="B3" s="65" t="str">
        <f>B$2</f>
        <v>ES.264</v>
      </c>
      <c r="C3" s="86">
        <f>females!D1</f>
        <v>2</v>
      </c>
      <c r="D3" s="87">
        <f>IF(females!D3&gt;0,females!D3,"")</f>
        <v>114.53</v>
      </c>
      <c r="E3" s="96">
        <f>IF(females!D4&gt;0,females!D4,"")</f>
        <v>18.04</v>
      </c>
      <c r="F3" s="96">
        <f>IF(females!D6&gt;0,females!D6,"")</f>
        <v>6.74</v>
      </c>
      <c r="G3" s="96">
        <f>IF(females!D7&gt;0,females!D7,"")</f>
        <v>2.71</v>
      </c>
      <c r="H3" s="96">
        <f>IF(females!D8&gt;0,females!D8,"")</f>
        <v>11.57</v>
      </c>
      <c r="I3" s="96" t="str">
        <f>IF(females!D9&gt;0,females!D9,"")</f>
        <v/>
      </c>
      <c r="J3" s="96">
        <f>IF(females!D10&gt;0,females!D10,"")</f>
        <v>28.87</v>
      </c>
      <c r="K3" s="95">
        <f>IF(females!D11&gt;0,females!D11,"")</f>
        <v>0.25207369248231903</v>
      </c>
      <c r="L3" s="96">
        <f>IF(females!D13&gt;0,females!D13,"")</f>
        <v>2.25</v>
      </c>
      <c r="M3" s="96">
        <f>IF(females!D14&gt;0,females!D14,"")</f>
        <v>3</v>
      </c>
      <c r="N3" s="96">
        <f>IF(females!D16&gt;0,females!D16,"")</f>
        <v>7.66</v>
      </c>
      <c r="O3" s="96">
        <f>IF(females!D18&gt;0,females!D18,"")</f>
        <v>7.99</v>
      </c>
      <c r="P3" s="96">
        <f>IF(females!D20&gt;0,females!D20,"")</f>
        <v>8.33</v>
      </c>
      <c r="Q3" s="94">
        <f>IF(females!D22&gt;0,females!D22,"")</f>
        <v>8.66</v>
      </c>
    </row>
    <row r="4" spans="1:17" x14ac:dyDescent="0.2">
      <c r="A4" s="116" t="str">
        <f t="shared" si="0"/>
        <v>Bryodelphax nigripunctatus</v>
      </c>
      <c r="B4" s="65" t="str">
        <f t="shared" si="0"/>
        <v>ES.264</v>
      </c>
      <c r="C4" s="86">
        <f>females!F1</f>
        <v>3</v>
      </c>
      <c r="D4" s="87">
        <f>IF(females!F3&gt;0,females!F3,"")</f>
        <v>132.85</v>
      </c>
      <c r="E4" s="96">
        <f>IF(females!F4&gt;0,females!F4,"")</f>
        <v>20.83</v>
      </c>
      <c r="F4" s="96">
        <f>IF(females!F6&gt;0,females!F6,"")</f>
        <v>8.91</v>
      </c>
      <c r="G4" s="96">
        <f>IF(females!F7&gt;0,females!F7,"")</f>
        <v>2.62</v>
      </c>
      <c r="H4" s="96">
        <f>IF(females!F8&gt;0,females!F8,"")</f>
        <v>11.74</v>
      </c>
      <c r="I4" s="96">
        <f>IF(females!F9&gt;0,females!F9,"")</f>
        <v>2.93</v>
      </c>
      <c r="J4" s="96">
        <f>IF(females!F10&gt;0,females!F10,"")</f>
        <v>29.94</v>
      </c>
      <c r="K4" s="95">
        <f>IF(females!F11&gt;0,females!F11,"")</f>
        <v>0.22536695521264585</v>
      </c>
      <c r="L4" s="96" t="str">
        <f>IF(females!F13&gt;0,females!F13,"")</f>
        <v/>
      </c>
      <c r="M4" s="96">
        <f>IF(females!F14&gt;0,females!F14,"")</f>
        <v>3</v>
      </c>
      <c r="N4" s="96" t="str">
        <f>IF(females!F16&gt;0,females!F16,"")</f>
        <v/>
      </c>
      <c r="O4" s="96">
        <f>IF(females!F18&gt;0,females!F18,"")</f>
        <v>7.51</v>
      </c>
      <c r="P4" s="96">
        <f>IF(females!F20&gt;0,females!F20,"")</f>
        <v>7.52</v>
      </c>
      <c r="Q4" s="94">
        <f>IF(females!F22&gt;0,females!F22,"")</f>
        <v>8.91</v>
      </c>
    </row>
    <row r="5" spans="1:17" x14ac:dyDescent="0.2">
      <c r="A5" s="116" t="str">
        <f t="shared" si="0"/>
        <v>Bryodelphax nigripunctatus</v>
      </c>
      <c r="B5" s="65" t="str">
        <f t="shared" si="0"/>
        <v>ES.264</v>
      </c>
      <c r="C5" s="86">
        <f>females!H1</f>
        <v>4</v>
      </c>
      <c r="D5" s="87">
        <f>IF(females!H3&gt;0,females!H3,"")</f>
        <v>131.31</v>
      </c>
      <c r="E5" s="96">
        <f>IF(females!H4&gt;0,females!H4,"")</f>
        <v>19.32</v>
      </c>
      <c r="F5" s="96">
        <f>IF(females!H6&gt;0,females!H6,"")</f>
        <v>6.73</v>
      </c>
      <c r="G5" s="96">
        <f>IF(females!H7&gt;0,females!H7,"")</f>
        <v>3.38</v>
      </c>
      <c r="H5" s="96">
        <f>IF(females!H8&gt;0,females!H8,"")</f>
        <v>12.83</v>
      </c>
      <c r="I5" s="96" t="str">
        <f>IF(females!H9&gt;0,females!H9,"")</f>
        <v/>
      </c>
      <c r="J5" s="96">
        <f>IF(females!H10&gt;0,females!H10,"")</f>
        <v>28</v>
      </c>
      <c r="K5" s="95">
        <f>IF(females!H11&gt;0,females!H11,"")</f>
        <v>0.21323585408575127</v>
      </c>
      <c r="L5" s="96">
        <f>IF(females!H13&gt;0,females!H13,"")</f>
        <v>1.97</v>
      </c>
      <c r="M5" s="96" t="str">
        <f>IF(females!H14&gt;0,females!H14,"")</f>
        <v/>
      </c>
      <c r="N5" s="96">
        <f>IF(females!H16&gt;0,females!H16,"")</f>
        <v>7.43</v>
      </c>
      <c r="O5" s="96">
        <f>IF(females!H18&gt;0,females!H18,"")</f>
        <v>7.04</v>
      </c>
      <c r="P5" s="96">
        <f>IF(females!H20&gt;0,females!H20,"")</f>
        <v>7.23</v>
      </c>
      <c r="Q5" s="94">
        <f>IF(females!H22&gt;0,females!H22,"")</f>
        <v>7.86</v>
      </c>
    </row>
    <row r="6" spans="1:17" x14ac:dyDescent="0.2">
      <c r="A6" s="116" t="str">
        <f t="shared" si="0"/>
        <v>Bryodelphax nigripunctatus</v>
      </c>
      <c r="B6" s="65" t="str">
        <f t="shared" si="0"/>
        <v>ES.264</v>
      </c>
      <c r="C6" s="86">
        <f>females!J1</f>
        <v>5</v>
      </c>
      <c r="D6" s="87">
        <f>IF(females!J3&gt;0,females!J3,"")</f>
        <v>144.19999999999999</v>
      </c>
      <c r="E6" s="96">
        <f>IF(females!J4&gt;0,females!J4,"")</f>
        <v>21.19</v>
      </c>
      <c r="F6" s="96">
        <f>IF(females!J6&gt;0,females!J6,"")</f>
        <v>7.02</v>
      </c>
      <c r="G6" s="96">
        <f>IF(females!J7&gt;0,females!J7,"")</f>
        <v>3.63</v>
      </c>
      <c r="H6" s="96">
        <f>IF(females!J8&gt;0,females!J8,"")</f>
        <v>11.69</v>
      </c>
      <c r="I6" s="96">
        <f>IF(females!J9&gt;0,females!J9,"")</f>
        <v>2.93</v>
      </c>
      <c r="J6" s="96">
        <f>IF(females!J10&gt;0,females!J10,"")</f>
        <v>28.18</v>
      </c>
      <c r="K6" s="95">
        <f>IF(females!J11&gt;0,females!J11,"")</f>
        <v>0.19542302357836339</v>
      </c>
      <c r="L6" s="96">
        <f>IF(females!J13&gt;0,females!J13,"")</f>
        <v>1.53</v>
      </c>
      <c r="M6" s="96">
        <f>IF(females!J14&gt;0,females!J14,"")</f>
        <v>4</v>
      </c>
      <c r="N6" s="96">
        <f>IF(females!J16&gt;0,females!J16,"")</f>
        <v>8.25</v>
      </c>
      <c r="O6" s="96">
        <f>IF(females!J18&gt;0,females!J18,"")</f>
        <v>8.76</v>
      </c>
      <c r="P6" s="96" t="str">
        <f>IF(females!J20&gt;0,females!J20,"")</f>
        <v/>
      </c>
      <c r="Q6" s="94">
        <f>IF(females!J22&gt;0,females!J22,"")</f>
        <v>8.93</v>
      </c>
    </row>
    <row r="7" spans="1:17" x14ac:dyDescent="0.2">
      <c r="A7" s="116" t="str">
        <f t="shared" si="0"/>
        <v>Bryodelphax nigripunctatus</v>
      </c>
      <c r="B7" s="65" t="str">
        <f t="shared" si="0"/>
        <v>ES.264</v>
      </c>
      <c r="C7" s="86">
        <f>females!L1</f>
        <v>6</v>
      </c>
      <c r="D7" s="87">
        <f>IF(females!L3&gt;0,females!L3,"")</f>
        <v>135.97</v>
      </c>
      <c r="E7" s="96">
        <f>IF(females!L4&gt;0,females!L4,"")</f>
        <v>20.38</v>
      </c>
      <c r="F7" s="96" t="str">
        <f>IF(females!L6&gt;0,females!L6,"")</f>
        <v/>
      </c>
      <c r="G7" s="96" t="str">
        <f>IF(females!L7&gt;0,females!L7,"")</f>
        <v/>
      </c>
      <c r="H7" s="96" t="str">
        <f>IF(females!L8&gt;0,females!L8,"")</f>
        <v/>
      </c>
      <c r="I7" s="96">
        <f>IF(females!L9&gt;0,females!L9,"")</f>
        <v>3.06</v>
      </c>
      <c r="J7" s="96">
        <f>IF(females!L10&gt;0,females!L10,"")</f>
        <v>29.55</v>
      </c>
      <c r="K7" s="95">
        <f>IF(females!L11&gt;0,females!L11,"")</f>
        <v>0.21732735162168126</v>
      </c>
      <c r="L7" s="96" t="str">
        <f>IF(females!L13&gt;0,females!L13,"")</f>
        <v/>
      </c>
      <c r="M7" s="96" t="str">
        <f>IF(females!L14&gt;0,females!L14,"")</f>
        <v/>
      </c>
      <c r="N7" s="96">
        <f>IF(females!L16&gt;0,females!L16,"")</f>
        <v>7.15</v>
      </c>
      <c r="O7" s="96" t="str">
        <f>IF(females!L18&gt;0,females!L18,"")</f>
        <v/>
      </c>
      <c r="P7" s="96">
        <f>IF(females!L20&gt;0,females!L20,"")</f>
        <v>7.58</v>
      </c>
      <c r="Q7" s="94">
        <f>IF(females!L22&gt;0,females!L22,"")</f>
        <v>7.84</v>
      </c>
    </row>
    <row r="8" spans="1:17" x14ac:dyDescent="0.2">
      <c r="A8" s="116" t="str">
        <f t="shared" si="0"/>
        <v>Bryodelphax nigripunctatus</v>
      </c>
      <c r="B8" s="65" t="str">
        <f t="shared" si="0"/>
        <v>ES.264</v>
      </c>
      <c r="C8" s="86">
        <f>females!N1</f>
        <v>7</v>
      </c>
      <c r="D8" s="87">
        <f>IF(females!N3&gt;0,females!N3,"")</f>
        <v>114.99</v>
      </c>
      <c r="E8" s="96">
        <f>IF(females!N4&gt;0,females!N4,"")</f>
        <v>18.45</v>
      </c>
      <c r="F8" s="96" t="str">
        <f>IF(females!N6&gt;0,females!N6,"")</f>
        <v/>
      </c>
      <c r="G8" s="96">
        <f>IF(females!N7&gt;0,females!N7,"")</f>
        <v>2.67</v>
      </c>
      <c r="H8" s="96">
        <f>IF(females!N8&gt;0,females!N8,"")</f>
        <v>12.34</v>
      </c>
      <c r="I8" s="96" t="str">
        <f>IF(females!N9&gt;0,females!N9,"")</f>
        <v/>
      </c>
      <c r="J8" s="96">
        <f>IF(females!N10&gt;0,females!N10,"")</f>
        <v>27.17</v>
      </c>
      <c r="K8" s="95">
        <f>IF(females!N11&gt;0,females!N11,"")</f>
        <v>0.23628141577528483</v>
      </c>
      <c r="L8" s="96">
        <f>IF(females!N13&gt;0,females!N13,"")</f>
        <v>1.39</v>
      </c>
      <c r="M8" s="96" t="str">
        <f>IF(females!N14&gt;0,females!N14,"")</f>
        <v/>
      </c>
      <c r="N8" s="96">
        <f>IF(females!N16&gt;0,females!N16,"")</f>
        <v>8.1999999999999993</v>
      </c>
      <c r="O8" s="96">
        <f>IF(females!N18&gt;0,females!N18,"")</f>
        <v>7.82</v>
      </c>
      <c r="P8" s="96">
        <f>IF(females!N20&gt;0,females!N20,"")</f>
        <v>7.5</v>
      </c>
      <c r="Q8" s="94">
        <f>IF(females!N22&gt;0,females!N22,"")</f>
        <v>8.41</v>
      </c>
    </row>
    <row r="9" spans="1:17" x14ac:dyDescent="0.2">
      <c r="A9" s="116" t="str">
        <f t="shared" si="0"/>
        <v>Bryodelphax nigripunctatus</v>
      </c>
      <c r="B9" s="65" t="str">
        <f t="shared" si="0"/>
        <v>ES.264</v>
      </c>
      <c r="C9" s="86">
        <f>females!P1</f>
        <v>8</v>
      </c>
      <c r="D9" s="87">
        <f>IF(females!P3&gt;0,females!P3,"")</f>
        <v>130.57</v>
      </c>
      <c r="E9" s="96">
        <f>IF(females!P4&gt;0,females!P4,"")</f>
        <v>18.95</v>
      </c>
      <c r="F9" s="96">
        <f>IF(females!P6&gt;0,females!P6,"")</f>
        <v>7.58</v>
      </c>
      <c r="G9" s="96">
        <f>IF(females!P7&gt;0,females!P7,"")</f>
        <v>3.23</v>
      </c>
      <c r="H9" s="96">
        <f>IF(females!P8&gt;0,females!P8,"")</f>
        <v>11.75</v>
      </c>
      <c r="I9" s="96">
        <f>IF(females!P9&gt;0,females!P9,"")</f>
        <v>2.88</v>
      </c>
      <c r="J9" s="96">
        <f>IF(females!P10&gt;0,females!P10,"")</f>
        <v>31.03</v>
      </c>
      <c r="K9" s="95">
        <f>IF(females!P11&gt;0,females!P11,"")</f>
        <v>0.23765030251972125</v>
      </c>
      <c r="L9" s="96" t="str">
        <f>IF(females!P13&gt;0,females!P13,"")</f>
        <v/>
      </c>
      <c r="M9" s="96">
        <f>IF(females!P14&gt;0,females!P14,"")</f>
        <v>5</v>
      </c>
      <c r="N9" s="96">
        <f>IF(females!P16&gt;0,females!P16,"")</f>
        <v>8.09</v>
      </c>
      <c r="O9" s="96" t="str">
        <f>IF(females!P18&gt;0,females!P18,"")</f>
        <v/>
      </c>
      <c r="P9" s="96" t="str">
        <f>IF(females!P20&gt;0,females!P20,"")</f>
        <v/>
      </c>
      <c r="Q9" s="94">
        <f>IF(females!P22&gt;0,females!P22,"")</f>
        <v>8.44</v>
      </c>
    </row>
    <row r="10" spans="1:17" x14ac:dyDescent="0.2">
      <c r="A10" s="116" t="str">
        <f t="shared" si="0"/>
        <v>Bryodelphax nigripunctatus</v>
      </c>
      <c r="B10" s="65" t="str">
        <f t="shared" si="0"/>
        <v>ES.264</v>
      </c>
      <c r="C10" s="86">
        <f>females!R1</f>
        <v>9</v>
      </c>
      <c r="D10" s="87">
        <f>IF(females!R3&gt;0,females!R3,"")</f>
        <v>123.31</v>
      </c>
      <c r="E10" s="96">
        <f>IF(females!R4&gt;0,females!R4,"")</f>
        <v>18.62</v>
      </c>
      <c r="F10" s="96">
        <f>IF(females!R6&gt;0,females!R6,"")</f>
        <v>6.98</v>
      </c>
      <c r="G10" s="96">
        <f>IF(females!R7&gt;0,females!R7,"")</f>
        <v>3.67</v>
      </c>
      <c r="H10" s="96">
        <f>IF(females!R8&gt;0,females!R8,"")</f>
        <v>11.75</v>
      </c>
      <c r="I10" s="96" t="str">
        <f>IF(females!R9&gt;0,females!R9,"")</f>
        <v/>
      </c>
      <c r="J10" s="96">
        <f>IF(females!R10&gt;0,females!R10,"")</f>
        <v>27.01</v>
      </c>
      <c r="K10" s="95">
        <f>IF(females!R11&gt;0,females!R11,"")</f>
        <v>0.21904144027248398</v>
      </c>
      <c r="L10" s="96">
        <f>IF(females!R13&gt;0,females!R13,"")</f>
        <v>1.65</v>
      </c>
      <c r="M10" s="96">
        <f>IF(females!R14&gt;0,females!R14,"")</f>
        <v>3</v>
      </c>
      <c r="N10" s="96" t="str">
        <f>IF(females!R16&gt;0,females!R16,"")</f>
        <v/>
      </c>
      <c r="O10" s="96">
        <f>IF(females!R18&gt;0,females!R18,"")</f>
        <v>7.14</v>
      </c>
      <c r="P10" s="96">
        <f>IF(females!R20&gt;0,females!R20,"")</f>
        <v>6.73</v>
      </c>
      <c r="Q10" s="94" t="str">
        <f>IF(females!R22&gt;0,females!R22,"")</f>
        <v/>
      </c>
    </row>
    <row r="11" spans="1:17" x14ac:dyDescent="0.2">
      <c r="A11" s="116" t="str">
        <f t="shared" si="0"/>
        <v>Bryodelphax nigripunctatus</v>
      </c>
      <c r="B11" s="65" t="str">
        <f t="shared" si="0"/>
        <v>ES.264</v>
      </c>
      <c r="C11" s="86">
        <f>females!T1</f>
        <v>10</v>
      </c>
      <c r="D11" s="87">
        <f>IF(females!T3&gt;0,females!T3,"")</f>
        <v>114.16</v>
      </c>
      <c r="E11" s="96">
        <f>IF(females!T4&gt;0,females!T4,"")</f>
        <v>18.7</v>
      </c>
      <c r="F11" s="96">
        <f>IF(females!T6&gt;0,females!T6,"")</f>
        <v>7.98</v>
      </c>
      <c r="G11" s="96">
        <f>IF(females!T7&gt;0,females!T7,"")</f>
        <v>3.09</v>
      </c>
      <c r="H11" s="96" t="str">
        <f>IF(females!T8&gt;0,females!T8,"")</f>
        <v/>
      </c>
      <c r="I11" s="96">
        <f>IF(females!T9&gt;0,females!T9,"")</f>
        <v>2.95</v>
      </c>
      <c r="J11" s="96">
        <f>IF(females!T10&gt;0,females!T10,"")</f>
        <v>28.21</v>
      </c>
      <c r="K11" s="95">
        <f>IF(females!T11&gt;0,females!T11,"")</f>
        <v>0.24710932025227753</v>
      </c>
      <c r="L11" s="96" t="str">
        <f>IF(females!T13&gt;0,females!T13,"")</f>
        <v/>
      </c>
      <c r="M11" s="96" t="str">
        <f>IF(females!T14&gt;0,females!T14,"")</f>
        <v/>
      </c>
      <c r="N11" s="96">
        <f>IF(females!T16&gt;0,females!T16,"")</f>
        <v>7.69</v>
      </c>
      <c r="O11" s="96" t="str">
        <f>IF(females!T18&gt;0,females!T18,"")</f>
        <v/>
      </c>
      <c r="P11" s="96">
        <f>IF(females!T20&gt;0,females!T20,"")</f>
        <v>7.38</v>
      </c>
      <c r="Q11" s="94">
        <f>IF(females!T22&gt;0,females!T22,"")</f>
        <v>8.76</v>
      </c>
    </row>
    <row r="12" spans="1:17" x14ac:dyDescent="0.2">
      <c r="A12" s="116" t="str">
        <f t="shared" si="0"/>
        <v>Bryodelphax nigripunctatus</v>
      </c>
      <c r="B12" s="65" t="str">
        <f t="shared" si="0"/>
        <v>ES.264</v>
      </c>
      <c r="C12" s="86">
        <f>females!V1</f>
        <v>11</v>
      </c>
      <c r="D12" s="87">
        <f>IF(females!V3&gt;0,females!V3,"")</f>
        <v>129.51</v>
      </c>
      <c r="E12" s="96">
        <f>IF(females!V4&gt;0,females!V4,"")</f>
        <v>19.43</v>
      </c>
      <c r="F12" s="96">
        <f>IF(females!V6&gt;0,females!V6,"")</f>
        <v>7.1</v>
      </c>
      <c r="G12" s="96">
        <f>IF(females!V7&gt;0,females!V7,"")</f>
        <v>3.2</v>
      </c>
      <c r="H12" s="96">
        <f>IF(females!V8&gt;0,females!V8,"")</f>
        <v>11.32</v>
      </c>
      <c r="I12" s="96">
        <f>IF(females!V9&gt;0,females!V9,"")</f>
        <v>3.07</v>
      </c>
      <c r="J12" s="96">
        <f>IF(females!V10&gt;0,females!V10,"")</f>
        <v>28.53</v>
      </c>
      <c r="K12" s="95">
        <f>IF(females!V11&gt;0,females!V11,"")</f>
        <v>0.22029186935371789</v>
      </c>
      <c r="L12" s="96">
        <f>IF(females!V13&gt;0,females!V13,"")</f>
        <v>1.98</v>
      </c>
      <c r="M12" s="96">
        <f>IF(females!V14&gt;0,females!V14,"")</f>
        <v>2</v>
      </c>
      <c r="N12" s="96" t="str">
        <f>IF(females!V16&gt;0,females!V16,"")</f>
        <v/>
      </c>
      <c r="O12" s="96" t="str">
        <f>IF(females!V18&gt;0,females!V18,"")</f>
        <v/>
      </c>
      <c r="P12" s="96">
        <f>IF(females!V20&gt;0,females!V20,"")</f>
        <v>7.27</v>
      </c>
      <c r="Q12" s="94">
        <f>IF(females!V22&gt;0,females!V22,"")</f>
        <v>7.4</v>
      </c>
    </row>
    <row r="13" spans="1:17" x14ac:dyDescent="0.2">
      <c r="A13" s="116" t="str">
        <f t="shared" si="0"/>
        <v>Bryodelphax nigripunctatus</v>
      </c>
      <c r="B13" s="65" t="str">
        <f t="shared" si="0"/>
        <v>ES.264</v>
      </c>
      <c r="C13" s="86">
        <f>females!X1</f>
        <v>12</v>
      </c>
      <c r="D13" s="87">
        <f>IF(females!X3&gt;0,females!X3,"")</f>
        <v>124.23</v>
      </c>
      <c r="E13" s="96">
        <f>IF(females!X4&gt;0,females!X4,"")</f>
        <v>21.65</v>
      </c>
      <c r="F13" s="96">
        <f>IF(females!X6&gt;0,females!X6,"")</f>
        <v>7.86</v>
      </c>
      <c r="G13" s="96">
        <f>IF(females!X7&gt;0,females!X7,"")</f>
        <v>2.72</v>
      </c>
      <c r="H13" s="96">
        <f>IF(females!X8&gt;0,females!X8,"")</f>
        <v>12.21</v>
      </c>
      <c r="I13" s="96">
        <f>IF(females!X9&gt;0,females!X9,"")</f>
        <v>2.67</v>
      </c>
      <c r="J13" s="96">
        <f>IF(females!X10&gt;0,females!X10,"")</f>
        <v>28.6</v>
      </c>
      <c r="K13" s="95">
        <f>IF(females!X11&gt;0,females!X11,"")</f>
        <v>0.23021814376559607</v>
      </c>
      <c r="L13" s="96" t="str">
        <f>IF(females!X13&gt;0,females!X13,"")</f>
        <v/>
      </c>
      <c r="M13" s="96">
        <f>IF(females!X14&gt;0,females!X14,"")</f>
        <v>3</v>
      </c>
      <c r="N13" s="96">
        <f>IF(females!X16&gt;0,females!X16,"")</f>
        <v>8.15</v>
      </c>
      <c r="O13" s="96" t="str">
        <f>IF(females!X18&gt;0,females!X18,"")</f>
        <v/>
      </c>
      <c r="P13" s="96">
        <f>IF(females!X20&gt;0,females!X20,"")</f>
        <v>7.92</v>
      </c>
      <c r="Q13" s="94" t="str">
        <f>IF(females!X22&gt;0,females!X22,"")</f>
        <v/>
      </c>
    </row>
    <row r="14" spans="1:17" x14ac:dyDescent="0.2">
      <c r="A14" s="116" t="str">
        <f t="shared" si="0"/>
        <v>Bryodelphax nigripunctatus</v>
      </c>
      <c r="B14" s="65" t="str">
        <f t="shared" si="0"/>
        <v>ES.264</v>
      </c>
      <c r="C14" s="86">
        <f>females!Z1</f>
        <v>13</v>
      </c>
      <c r="D14" s="87">
        <f>IF(females!Z3&gt;0,females!Z3,"")</f>
        <v>126.36</v>
      </c>
      <c r="E14" s="96">
        <f>IF(females!Z4&gt;0,females!Z4,"")</f>
        <v>18.77</v>
      </c>
      <c r="F14" s="96" t="str">
        <f>IF(females!Z6&gt;0,females!Z6,"")</f>
        <v/>
      </c>
      <c r="G14" s="96">
        <f>IF(females!Z7&gt;0,females!Z7,"")</f>
        <v>2.93</v>
      </c>
      <c r="H14" s="96">
        <f>IF(females!Z8&gt;0,females!Z8,"")</f>
        <v>10.16</v>
      </c>
      <c r="I14" s="96" t="str">
        <f>IF(females!Z9&gt;0,females!Z9,"")</f>
        <v/>
      </c>
      <c r="J14" s="96">
        <f>IF(females!Z10&gt;0,females!Z10,"")</f>
        <v>26.22</v>
      </c>
      <c r="K14" s="95">
        <f>IF(females!Z11&gt;0,females!Z11,"")</f>
        <v>0.20750237416904083</v>
      </c>
      <c r="L14" s="96">
        <f>IF(females!Z13&gt;0,females!Z13,"")</f>
        <v>2.19</v>
      </c>
      <c r="M14" s="96">
        <f>IF(females!Z14&gt;0,females!Z14,"")</f>
        <v>4</v>
      </c>
      <c r="N14" s="96">
        <f>IF(females!Z16&gt;0,females!Z16,"")</f>
        <v>6.95</v>
      </c>
      <c r="O14" s="96">
        <f>IF(females!Z18&gt;0,females!Z18,"")</f>
        <v>7.11</v>
      </c>
      <c r="P14" s="96">
        <f>IF(females!Z20&gt;0,females!Z20,"")</f>
        <v>7.76</v>
      </c>
      <c r="Q14" s="94" t="str">
        <f>IF(females!Z22&gt;0,females!Z22,"")</f>
        <v/>
      </c>
    </row>
    <row r="15" spans="1:17" x14ac:dyDescent="0.2">
      <c r="A15" s="116" t="str">
        <f t="shared" si="0"/>
        <v>Bryodelphax nigripunctatus</v>
      </c>
      <c r="B15" s="65" t="str">
        <f t="shared" si="0"/>
        <v>ES.264</v>
      </c>
      <c r="C15" s="86">
        <f>females!AB1</f>
        <v>14</v>
      </c>
      <c r="D15" s="87">
        <f>IF(females!AB3&gt;0,females!AB3,"")</f>
        <v>115.38</v>
      </c>
      <c r="E15" s="96">
        <f>IF(females!AB4&gt;0,females!AB4,"")</f>
        <v>20.54</v>
      </c>
      <c r="F15" s="96" t="str">
        <f>IF(females!AB6&gt;0,females!AB6,"")</f>
        <v/>
      </c>
      <c r="G15" s="96">
        <f>IF(females!AB7&gt;0,females!AB7,"")</f>
        <v>3.4</v>
      </c>
      <c r="H15" s="96">
        <f>IF(females!AB8&gt;0,females!AB8,"")</f>
        <v>11.72</v>
      </c>
      <c r="I15" s="96">
        <f>IF(females!AB9&gt;0,females!AB9,"")</f>
        <v>2.84</v>
      </c>
      <c r="J15" s="96">
        <f>IF(females!AB10&gt;0,females!AB10,"")</f>
        <v>24.79</v>
      </c>
      <c r="K15" s="95">
        <f>IF(females!AB11&gt;0,females!AB11,"")</f>
        <v>0.21485526087710174</v>
      </c>
      <c r="L15" s="96" t="str">
        <f>IF(females!AB13&gt;0,females!AB13,"")</f>
        <v/>
      </c>
      <c r="M15" s="96">
        <f>IF(females!AB14&gt;0,females!AB14,"")</f>
        <v>4</v>
      </c>
      <c r="N15" s="96">
        <f>IF(females!AB16&gt;0,females!AB16,"")</f>
        <v>8.2100000000000009</v>
      </c>
      <c r="O15" s="96" t="str">
        <f>IF(females!AB18&gt;0,females!AB18,"")</f>
        <v/>
      </c>
      <c r="P15" s="96">
        <f>IF(females!AB20&gt;0,females!AB20,"")</f>
        <v>8.34</v>
      </c>
      <c r="Q15" s="94" t="str">
        <f>IF(females!AB22&gt;0,females!AB22,"")</f>
        <v/>
      </c>
    </row>
    <row r="16" spans="1:17" x14ac:dyDescent="0.2">
      <c r="A16" s="116" t="str">
        <f t="shared" si="0"/>
        <v>Bryodelphax nigripunctatus</v>
      </c>
      <c r="B16" s="65" t="str">
        <f t="shared" si="0"/>
        <v>ES.264</v>
      </c>
      <c r="C16" s="86">
        <f>females!AD1</f>
        <v>15</v>
      </c>
      <c r="D16" s="87">
        <f>IF(females!AD3&gt;0,females!AD3,"")</f>
        <v>122.88</v>
      </c>
      <c r="E16" s="96">
        <f>IF(females!AD4&gt;0,females!AD4,"")</f>
        <v>18.559999999999999</v>
      </c>
      <c r="F16" s="96">
        <f>IF(females!AD6&gt;0,females!AD6,"")</f>
        <v>6.1</v>
      </c>
      <c r="G16" s="96">
        <f>IF(females!AD7&gt;0,females!AD7,"")</f>
        <v>2.77</v>
      </c>
      <c r="H16" s="96" t="str">
        <f>IF(females!AD8&gt;0,females!AD8,"")</f>
        <v/>
      </c>
      <c r="I16" s="96">
        <f>IF(females!AD9&gt;0,females!AD9,"")</f>
        <v>3.13</v>
      </c>
      <c r="J16" s="96">
        <f>IF(females!AD10&gt;0,females!AD10,"")</f>
        <v>27.58</v>
      </c>
      <c r="K16" s="95">
        <f>IF(females!AD11&gt;0,females!AD11,"")</f>
        <v>0.22444661458333331</v>
      </c>
      <c r="L16" s="96" t="str">
        <f>IF(females!AD13&gt;0,females!AD13,"")</f>
        <v/>
      </c>
      <c r="M16" s="96" t="str">
        <f>IF(females!AD14&gt;0,females!AD14,"")</f>
        <v/>
      </c>
      <c r="N16" s="96">
        <f>IF(females!AD16&gt;0,females!AD16,"")</f>
        <v>8.1</v>
      </c>
      <c r="O16" s="96">
        <f>IF(females!AD18&gt;0,females!AD18,"")</f>
        <v>7.56</v>
      </c>
      <c r="P16" s="96">
        <f>IF(females!AD20&gt;0,females!AD20,"")</f>
        <v>8.07</v>
      </c>
      <c r="Q16" s="94" t="str">
        <f>IF(females!AD22&gt;0,females!AD22,"")</f>
        <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7C80"/>
  </sheetPr>
  <dimension ref="A1:N16"/>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24.140625" style="118" bestFit="1" customWidth="1"/>
    <col min="2" max="2" width="16.85546875" style="66" customWidth="1"/>
    <col min="3" max="3" width="8.42578125" style="52" bestFit="1" customWidth="1"/>
    <col min="4" max="4" width="9.140625" style="51" customWidth="1"/>
    <col min="5" max="10" width="9.140625" style="51"/>
    <col min="11" max="14" width="6.7109375" style="51" customWidth="1"/>
    <col min="15" max="16384" width="9.140625" style="51"/>
  </cols>
  <sheetData>
    <row r="1" spans="1:14" ht="38.25" x14ac:dyDescent="0.2">
      <c r="A1" s="116" t="s">
        <v>43</v>
      </c>
      <c r="B1" s="67" t="s">
        <v>44</v>
      </c>
      <c r="C1" s="53" t="s">
        <v>28</v>
      </c>
      <c r="D1" s="68" t="s">
        <v>4</v>
      </c>
      <c r="E1" s="68" t="s">
        <v>29</v>
      </c>
      <c r="F1" s="68" t="s">
        <v>30</v>
      </c>
      <c r="G1" s="68" t="s">
        <v>31</v>
      </c>
      <c r="H1" s="68" t="s">
        <v>32</v>
      </c>
      <c r="I1" s="68" t="s">
        <v>33</v>
      </c>
      <c r="J1" s="68" t="s">
        <v>5</v>
      </c>
      <c r="K1" s="68" t="s">
        <v>45</v>
      </c>
      <c r="L1" s="68" t="s">
        <v>46</v>
      </c>
      <c r="M1" s="68" t="s">
        <v>47</v>
      </c>
      <c r="N1" s="68" t="s">
        <v>48</v>
      </c>
    </row>
    <row r="2" spans="1:14" x14ac:dyDescent="0.2">
      <c r="A2" s="116" t="str">
        <f>'females_stats (μm)'!A$2</f>
        <v>Bryodelphax nigripunctatus</v>
      </c>
      <c r="B2" s="64" t="str">
        <f>'females_stats (μm)'!B$2</f>
        <v>ES.264</v>
      </c>
      <c r="C2" s="86" t="str">
        <f>females!B1</f>
        <v>1 (HOL)</v>
      </c>
      <c r="D2" s="88">
        <f>IF(females!C3&gt;0,females!C3,"")</f>
        <v>656.83417085427141</v>
      </c>
      <c r="E2" s="97">
        <f>IF(females!C6&gt;0,females!C6,"")</f>
        <v>37.437185929648244</v>
      </c>
      <c r="F2" s="97">
        <f>IF(females!C7&gt;0,females!C7,"")</f>
        <v>16.482412060301506</v>
      </c>
      <c r="G2" s="97">
        <f>IF(females!C8&gt;0,females!C8,"")</f>
        <v>61.356783919598001</v>
      </c>
      <c r="H2" s="97">
        <f>IF(females!C9&gt;0,females!C9,"")</f>
        <v>14.974874371859299</v>
      </c>
      <c r="I2" s="97">
        <f>IF(females!C10&gt;0,females!C10,"")</f>
        <v>132.36180904522615</v>
      </c>
      <c r="J2" s="97">
        <f>IF(females!C13&gt;0,females!C13,"")</f>
        <v>7.5879396984924625</v>
      </c>
      <c r="K2" s="97">
        <f>IF(females!C16&gt;0,females!C16,"")</f>
        <v>36.030150753768844</v>
      </c>
      <c r="L2" s="97">
        <f>IF(females!C18&gt;0,females!C18,"")</f>
        <v>38.793969849246238</v>
      </c>
      <c r="M2" s="97">
        <f>IF(females!C20&gt;0,females!C20,"")</f>
        <v>38.090452261306531</v>
      </c>
      <c r="N2" s="98" t="str">
        <f>IF(females!C22&gt;0,females!C22,"")</f>
        <v/>
      </c>
    </row>
    <row r="3" spans="1:14" x14ac:dyDescent="0.2">
      <c r="A3" s="116" t="str">
        <f>'females_stats (μm)'!A$2</f>
        <v>Bryodelphax nigripunctatus</v>
      </c>
      <c r="B3" s="64" t="str">
        <f>'females_stats (μm)'!B$2</f>
        <v>ES.264</v>
      </c>
      <c r="C3" s="86">
        <f>females!D1</f>
        <v>2</v>
      </c>
      <c r="D3" s="88">
        <f>IF(females!E3&gt;0,females!E3,"")</f>
        <v>634.8669623059867</v>
      </c>
      <c r="E3" s="98">
        <f>IF(females!E6&gt;0,females!E6,"")</f>
        <v>37.361419068736147</v>
      </c>
      <c r="F3" s="98">
        <f>IF(females!E7&gt;0,females!E7,"")</f>
        <v>15.022172949002218</v>
      </c>
      <c r="G3" s="98">
        <f>IF(females!E8&gt;0,females!E8,"")</f>
        <v>64.13525498891353</v>
      </c>
      <c r="H3" s="98" t="str">
        <f>IF(females!E9&gt;0,females!E9,"")</f>
        <v/>
      </c>
      <c r="I3" s="98">
        <f>IF(females!E10&gt;0,females!E10,"")</f>
        <v>160.03325942350335</v>
      </c>
      <c r="J3" s="98">
        <f>IF(females!E13&gt;0,females!E13,"")</f>
        <v>12.472283813747229</v>
      </c>
      <c r="K3" s="98">
        <f>IF(females!E16&gt;0,females!E16,"")</f>
        <v>42.461197339246119</v>
      </c>
      <c r="L3" s="98">
        <f>IF(females!E18&gt;0,females!E18,"")</f>
        <v>44.290465631929052</v>
      </c>
      <c r="M3" s="98">
        <f>IF(females!E20&gt;0,females!E20,"")</f>
        <v>46.175166297117521</v>
      </c>
      <c r="N3" s="98">
        <f>IF(females!E22&gt;0,females!E22,"")</f>
        <v>48.004434589800447</v>
      </c>
    </row>
    <row r="4" spans="1:14" x14ac:dyDescent="0.2">
      <c r="A4" s="116" t="str">
        <f>'females_stats (μm)'!A$2</f>
        <v>Bryodelphax nigripunctatus</v>
      </c>
      <c r="B4" s="64" t="str">
        <f>'females_stats (μm)'!B$2</f>
        <v>ES.264</v>
      </c>
      <c r="C4" s="86">
        <f>females!F1</f>
        <v>3</v>
      </c>
      <c r="D4" s="88">
        <f>IF(females!G3&gt;0,females!G3,"")</f>
        <v>637.78204512722039</v>
      </c>
      <c r="E4" s="98">
        <f>IF(females!G6&gt;0,females!G6,"")</f>
        <v>42.774843975036006</v>
      </c>
      <c r="F4" s="98">
        <f>IF(females!G7&gt;0,females!G7,"")</f>
        <v>12.578012481997122</v>
      </c>
      <c r="G4" s="98">
        <f>IF(females!G8&gt;0,females!G8,"")</f>
        <v>56.36101776284206</v>
      </c>
      <c r="H4" s="98">
        <f>IF(females!G9&gt;0,females!G9,"")</f>
        <v>14.066250600096017</v>
      </c>
      <c r="I4" s="98">
        <f>IF(females!G10&gt;0,females!G10,"")</f>
        <v>143.73499759961595</v>
      </c>
      <c r="J4" s="98" t="str">
        <f>IF(females!G13&gt;0,females!G13,"")</f>
        <v/>
      </c>
      <c r="K4" s="98" t="str">
        <f>IF(females!G16&gt;0,females!G16,"")</f>
        <v/>
      </c>
      <c r="L4" s="98">
        <f>IF(females!G18&gt;0,females!G18,"")</f>
        <v>36.053768602976476</v>
      </c>
      <c r="M4" s="98">
        <f>IF(females!G20&gt;0,females!G20,"")</f>
        <v>36.101776284205471</v>
      </c>
      <c r="N4" s="98">
        <f>IF(females!G22&gt;0,females!G22,"")</f>
        <v>42.774843975036006</v>
      </c>
    </row>
    <row r="5" spans="1:14" x14ac:dyDescent="0.2">
      <c r="A5" s="116" t="str">
        <f>'females_stats (μm)'!A$2</f>
        <v>Bryodelphax nigripunctatus</v>
      </c>
      <c r="B5" s="64" t="str">
        <f>'females_stats (μm)'!B$2</f>
        <v>ES.264</v>
      </c>
      <c r="C5" s="86">
        <f>females!H1</f>
        <v>4</v>
      </c>
      <c r="D5" s="88">
        <f>IF(females!I3&gt;0,females!I3,"")</f>
        <v>679.65838509316768</v>
      </c>
      <c r="E5" s="98">
        <f>IF(females!I6&gt;0,females!I6,"")</f>
        <v>34.834368530020704</v>
      </c>
      <c r="F5" s="98">
        <f>IF(females!I7&gt;0,females!I7,"")</f>
        <v>17.494824016563147</v>
      </c>
      <c r="G5" s="98">
        <f>IF(females!I8&gt;0,females!I8,"")</f>
        <v>66.407867494824018</v>
      </c>
      <c r="H5" s="98" t="str">
        <f>IF(females!I9&gt;0,females!I9,"")</f>
        <v/>
      </c>
      <c r="I5" s="98">
        <f>IF(females!I10&gt;0,females!I10,"")</f>
        <v>144.92753623188406</v>
      </c>
      <c r="J5" s="98">
        <f>IF(females!I13&gt;0,females!I13,"")</f>
        <v>10.196687370600415</v>
      </c>
      <c r="K5" s="98">
        <f>IF(females!I16&gt;0,females!I16,"")</f>
        <v>38.457556935817806</v>
      </c>
      <c r="L5" s="98">
        <f>IF(females!I18&gt;0,females!I18,"")</f>
        <v>36.43892339544513</v>
      </c>
      <c r="M5" s="98">
        <f>IF(females!I20&gt;0,females!I20,"")</f>
        <v>37.422360248447205</v>
      </c>
      <c r="N5" s="98">
        <f>IF(females!I22&gt;0,females!I22,"")</f>
        <v>40.683229813664596</v>
      </c>
    </row>
    <row r="6" spans="1:14" x14ac:dyDescent="0.2">
      <c r="A6" s="116" t="str">
        <f>'females_stats (μm)'!A$2</f>
        <v>Bryodelphax nigripunctatus</v>
      </c>
      <c r="B6" s="64" t="str">
        <f>'females_stats (μm)'!B$2</f>
        <v>ES.264</v>
      </c>
      <c r="C6" s="86">
        <f>females!J1</f>
        <v>5</v>
      </c>
      <c r="D6" s="88">
        <f>IF(females!K3&gt;0,females!K3,"")</f>
        <v>680.5096743747049</v>
      </c>
      <c r="E6" s="98">
        <f>IF(females!K6&gt;0,females!K6,"")</f>
        <v>33.128834355828218</v>
      </c>
      <c r="F6" s="98">
        <f>IF(females!K7&gt;0,females!K7,"")</f>
        <v>17.130722038697495</v>
      </c>
      <c r="G6" s="98">
        <f>IF(females!K8&gt;0,females!K8,"")</f>
        <v>55.167531854648409</v>
      </c>
      <c r="H6" s="98">
        <f>IF(females!K9&gt;0,females!K9,"")</f>
        <v>13.827277017461068</v>
      </c>
      <c r="I6" s="98">
        <f>IF(females!K10&gt;0,females!K10,"")</f>
        <v>132.98725814063238</v>
      </c>
      <c r="J6" s="98">
        <f>IF(females!K13&gt;0,females!K13,"")</f>
        <v>7.2203869749882017</v>
      </c>
      <c r="K6" s="98">
        <f>IF(females!K16&gt;0,females!K16,"")</f>
        <v>38.933459178857952</v>
      </c>
      <c r="L6" s="98">
        <f>IF(females!K18&gt;0,females!K18,"")</f>
        <v>41.340254837187352</v>
      </c>
      <c r="M6" s="98" t="str">
        <f>IF(females!K20&gt;0,females!K20,"")</f>
        <v/>
      </c>
      <c r="N6" s="98">
        <f>IF(females!K22&gt;0,females!K22,"")</f>
        <v>42.142520056630481</v>
      </c>
    </row>
    <row r="7" spans="1:14" x14ac:dyDescent="0.2">
      <c r="A7" s="116" t="str">
        <f>'females_stats (μm)'!A$2</f>
        <v>Bryodelphax nigripunctatus</v>
      </c>
      <c r="B7" s="64" t="str">
        <f>'females_stats (μm)'!B$2</f>
        <v>ES.264</v>
      </c>
      <c r="C7" s="86">
        <f>females!L1</f>
        <v>6</v>
      </c>
      <c r="D7" s="88">
        <f>IF(females!M3&gt;0,females!M3,"")</f>
        <v>667.17369970559378</v>
      </c>
      <c r="E7" s="98" t="str">
        <f>IF(females!M6&gt;0,females!M6,"")</f>
        <v/>
      </c>
      <c r="F7" s="98" t="str">
        <f>IF(females!M7&gt;0,females!M7,"")</f>
        <v/>
      </c>
      <c r="G7" s="98" t="str">
        <f>IF(females!M8&gt;0,females!M8,"")</f>
        <v/>
      </c>
      <c r="H7" s="98">
        <f>IF(females!M9&gt;0,females!M9,"")</f>
        <v>15.014720314033367</v>
      </c>
      <c r="I7" s="98">
        <f>IF(females!M10&gt;0,females!M10,"")</f>
        <v>144.99509322865555</v>
      </c>
      <c r="J7" s="98" t="str">
        <f>IF(females!M13&gt;0,females!M13,"")</f>
        <v/>
      </c>
      <c r="K7" s="98">
        <f>IF(females!M16&gt;0,females!M16,"")</f>
        <v>35.083415112855739</v>
      </c>
      <c r="L7" s="98" t="str">
        <f>IF(females!M18&gt;0,females!M18,"")</f>
        <v/>
      </c>
      <c r="M7" s="98">
        <f>IF(females!M20&gt;0,females!M20,"")</f>
        <v>37.19332679097154</v>
      </c>
      <c r="N7" s="98">
        <f>IF(females!M22&gt;0,females!M22,"")</f>
        <v>38.469087340529931</v>
      </c>
    </row>
    <row r="8" spans="1:14" x14ac:dyDescent="0.2">
      <c r="A8" s="116" t="str">
        <f>'females_stats (μm)'!A$2</f>
        <v>Bryodelphax nigripunctatus</v>
      </c>
      <c r="B8" s="64" t="str">
        <f>'females_stats (μm)'!B$2</f>
        <v>ES.264</v>
      </c>
      <c r="C8" s="86">
        <f>females!N1</f>
        <v>7</v>
      </c>
      <c r="D8" s="88">
        <f>IF(females!O3&gt;0,females!O3,"")</f>
        <v>623.2520325203252</v>
      </c>
      <c r="E8" s="98" t="str">
        <f>IF(females!O6&gt;0,females!O6,"")</f>
        <v/>
      </c>
      <c r="F8" s="98">
        <f>IF(females!O7&gt;0,females!O7,"")</f>
        <v>14.471544715447154</v>
      </c>
      <c r="G8" s="98">
        <f>IF(females!O8&gt;0,females!O8,"")</f>
        <v>66.883468834688358</v>
      </c>
      <c r="H8" s="98" t="str">
        <f>IF(females!O9&gt;0,females!O9,"")</f>
        <v/>
      </c>
      <c r="I8" s="98">
        <f>IF(females!O10&gt;0,females!O10,"")</f>
        <v>147.26287262872631</v>
      </c>
      <c r="J8" s="98">
        <f>IF(females!O13&gt;0,females!O13,"")</f>
        <v>7.5338753387533872</v>
      </c>
      <c r="K8" s="98">
        <f>IF(females!O16&gt;0,females!O16,"")</f>
        <v>44.444444444444443</v>
      </c>
      <c r="L8" s="98">
        <f>IF(females!O18&gt;0,females!O18,"")</f>
        <v>42.384823848238483</v>
      </c>
      <c r="M8" s="98">
        <f>IF(females!O20&gt;0,females!O20,"")</f>
        <v>40.650406504065039</v>
      </c>
      <c r="N8" s="98">
        <f>IF(females!O22&gt;0,females!O22,"")</f>
        <v>45.582655826558266</v>
      </c>
    </row>
    <row r="9" spans="1:14" x14ac:dyDescent="0.2">
      <c r="A9" s="116" t="str">
        <f>'females_stats (μm)'!A$2</f>
        <v>Bryodelphax nigripunctatus</v>
      </c>
      <c r="B9" s="64" t="str">
        <f>'females_stats (μm)'!B$2</f>
        <v>ES.264</v>
      </c>
      <c r="C9" s="86">
        <f>females!P1</f>
        <v>8</v>
      </c>
      <c r="D9" s="88">
        <f>IF(females!Q3&gt;0,females!Q3,"")</f>
        <v>689.0237467018469</v>
      </c>
      <c r="E9" s="98">
        <f>IF(females!Q6&gt;0,females!Q6,"")</f>
        <v>40</v>
      </c>
      <c r="F9" s="98">
        <f>IF(females!Q7&gt;0,females!Q7,"")</f>
        <v>17.044854881266492</v>
      </c>
      <c r="G9" s="98">
        <f>IF(females!Q8&gt;0,females!Q8,"")</f>
        <v>62.005277044854878</v>
      </c>
      <c r="H9" s="98">
        <f>IF(females!Q9&gt;0,females!Q9,"")</f>
        <v>15.197889182058047</v>
      </c>
      <c r="I9" s="98">
        <f>IF(females!Q10&gt;0,females!Q10,"")</f>
        <v>163.74670184696572</v>
      </c>
      <c r="J9" s="98" t="str">
        <f>IF(females!Q13&gt;0,females!Q13,"")</f>
        <v/>
      </c>
      <c r="K9" s="98">
        <f>IF(females!Q16&gt;0,females!Q16,"")</f>
        <v>42.691292875989447</v>
      </c>
      <c r="L9" s="98" t="str">
        <f>IF(females!Q18&gt;0,females!Q18,"")</f>
        <v/>
      </c>
      <c r="M9" s="98" t="str">
        <f>IF(females!Q20&gt;0,females!Q20,"")</f>
        <v/>
      </c>
      <c r="N9" s="98">
        <f>IF(females!Q22&gt;0,females!Q22,"")</f>
        <v>44.538258575197887</v>
      </c>
    </row>
    <row r="10" spans="1:14" x14ac:dyDescent="0.2">
      <c r="A10" s="116" t="str">
        <f>'females_stats (μm)'!A$2</f>
        <v>Bryodelphax nigripunctatus</v>
      </c>
      <c r="B10" s="64" t="str">
        <f>'females_stats (μm)'!B$2</f>
        <v>ES.264</v>
      </c>
      <c r="C10" s="86">
        <f>females!R1</f>
        <v>9</v>
      </c>
      <c r="D10" s="88">
        <f>IF(females!S3&gt;0,females!S3,"")</f>
        <v>662.24489795918362</v>
      </c>
      <c r="E10" s="98">
        <f>IF(females!S6&gt;0,females!S6,"")</f>
        <v>37.486573576799145</v>
      </c>
      <c r="F10" s="98">
        <f>IF(females!S7&gt;0,females!S7,"")</f>
        <v>19.709989258861437</v>
      </c>
      <c r="G10" s="98">
        <f>IF(females!S8&gt;0,females!S8,"")</f>
        <v>63.104189044038662</v>
      </c>
      <c r="H10" s="98" t="str">
        <f>IF(females!S9&gt;0,females!S9,"")</f>
        <v/>
      </c>
      <c r="I10" s="98">
        <f>IF(females!S10&gt;0,females!S10,"")</f>
        <v>145.05907626208378</v>
      </c>
      <c r="J10" s="98">
        <f>IF(females!S13&gt;0,females!S13,"")</f>
        <v>8.8614393125671302</v>
      </c>
      <c r="K10" s="98" t="str">
        <f>IF(females!S16&gt;0,females!S16,"")</f>
        <v/>
      </c>
      <c r="L10" s="98">
        <f>IF(females!S18&gt;0,females!S18,"")</f>
        <v>38.345864661654133</v>
      </c>
      <c r="M10" s="98">
        <f>IF(females!S20&gt;0,females!S20,"")</f>
        <v>36.143931256713216</v>
      </c>
      <c r="N10" s="98" t="str">
        <f>IF(females!S22&gt;0,females!S22,"")</f>
        <v/>
      </c>
    </row>
    <row r="11" spans="1:14" x14ac:dyDescent="0.2">
      <c r="A11" s="116" t="str">
        <f>'females_stats (μm)'!A$2</f>
        <v>Bryodelphax nigripunctatus</v>
      </c>
      <c r="B11" s="64" t="str">
        <f>'females_stats (μm)'!B$2</f>
        <v>ES.264</v>
      </c>
      <c r="C11" s="86">
        <f>females!T1</f>
        <v>10</v>
      </c>
      <c r="D11" s="88">
        <f>IF(females!U3&gt;0,females!U3,"")</f>
        <v>610.48128342245991</v>
      </c>
      <c r="E11" s="98">
        <f>IF(females!U6&gt;0,females!U6,"")</f>
        <v>42.673796791443849</v>
      </c>
      <c r="F11" s="98">
        <f>IF(females!U7&gt;0,females!U7,"")</f>
        <v>16.524064171122994</v>
      </c>
      <c r="G11" s="98" t="str">
        <f>IF(females!U8&gt;0,females!U8,"")</f>
        <v/>
      </c>
      <c r="H11" s="98">
        <f>IF(females!U9&gt;0,females!U9,"")</f>
        <v>15.775401069518718</v>
      </c>
      <c r="I11" s="98">
        <f>IF(females!U10&gt;0,females!U10,"")</f>
        <v>150.85561497326205</v>
      </c>
      <c r="J11" s="98" t="str">
        <f>IF(females!U13&gt;0,females!U13,"")</f>
        <v/>
      </c>
      <c r="K11" s="98">
        <f>IF(females!U16&gt;0,females!U16,"")</f>
        <v>41.122994652406419</v>
      </c>
      <c r="L11" s="98" t="str">
        <f>IF(females!U18&gt;0,females!U18,"")</f>
        <v/>
      </c>
      <c r="M11" s="98">
        <f>IF(females!U20&gt;0,females!U20,"")</f>
        <v>39.465240641711233</v>
      </c>
      <c r="N11" s="98">
        <f>IF(females!U22&gt;0,females!U22,"")</f>
        <v>46.844919786096256</v>
      </c>
    </row>
    <row r="12" spans="1:14" x14ac:dyDescent="0.2">
      <c r="A12" s="116" t="str">
        <f>'females_stats (μm)'!A$2</f>
        <v>Bryodelphax nigripunctatus</v>
      </c>
      <c r="B12" s="64" t="str">
        <f>'females_stats (μm)'!B$2</f>
        <v>ES.264</v>
      </c>
      <c r="C12" s="86">
        <f>females!V1</f>
        <v>11</v>
      </c>
      <c r="D12" s="88">
        <f>IF(females!W3&gt;0,females!W3,"")</f>
        <v>666.54657745753991</v>
      </c>
      <c r="E12" s="98">
        <f>IF(females!W6&gt;0,females!W6,"")</f>
        <v>36.54143077714874</v>
      </c>
      <c r="F12" s="98">
        <f>IF(females!W7&gt;0,females!W7,"")</f>
        <v>16.469377251672672</v>
      </c>
      <c r="G12" s="98">
        <f>IF(females!W8&gt;0,females!W8,"")</f>
        <v>58.260422027792082</v>
      </c>
      <c r="H12" s="98">
        <f>IF(females!W9&gt;0,females!W9,"")</f>
        <v>15.800308800823467</v>
      </c>
      <c r="I12" s="98">
        <f>IF(females!W10&gt;0,females!W10,"")</f>
        <v>146.83479155944417</v>
      </c>
      <c r="J12" s="98">
        <f>IF(females!W13&gt;0,females!W13,"")</f>
        <v>10.190427174472465</v>
      </c>
      <c r="K12" s="98" t="str">
        <f>IF(females!W16&gt;0,females!W16,"")</f>
        <v/>
      </c>
      <c r="L12" s="98" t="str">
        <f>IF(females!W18&gt;0,females!W18,"")</f>
        <v/>
      </c>
      <c r="M12" s="98">
        <f>IF(females!W20&gt;0,females!W20,"")</f>
        <v>37.416366443643852</v>
      </c>
      <c r="N12" s="98">
        <f>IF(females!W22&gt;0,females!W22,"")</f>
        <v>38.085434894493055</v>
      </c>
    </row>
    <row r="13" spans="1:14" x14ac:dyDescent="0.2">
      <c r="A13" s="116" t="str">
        <f>'females_stats (μm)'!A$2</f>
        <v>Bryodelphax nigripunctatus</v>
      </c>
      <c r="B13" s="64" t="str">
        <f>'females_stats (μm)'!B$2</f>
        <v>ES.264</v>
      </c>
      <c r="C13" s="86">
        <f>females!X1</f>
        <v>12</v>
      </c>
      <c r="D13" s="88">
        <f>IF(females!Y3&gt;0,females!Y3,"")</f>
        <v>573.81062355658207</v>
      </c>
      <c r="E13" s="98">
        <f>IF(females!Y6&gt;0,females!Y6,"")</f>
        <v>36.304849884526561</v>
      </c>
      <c r="F13" s="98">
        <f>IF(females!Y7&gt;0,females!Y7,"")</f>
        <v>12.5635103926097</v>
      </c>
      <c r="G13" s="98">
        <f>IF(females!Y8&gt;0,females!Y8,"")</f>
        <v>56.397228637413399</v>
      </c>
      <c r="H13" s="98">
        <f>IF(females!Y9&gt;0,females!Y9,"")</f>
        <v>12.33256351039261</v>
      </c>
      <c r="I13" s="98">
        <f>IF(females!Y10&gt;0,females!Y10,"")</f>
        <v>132.10161662817555</v>
      </c>
      <c r="J13" s="98" t="str">
        <f>IF(females!Y13&gt;0,females!Y13,"")</f>
        <v/>
      </c>
      <c r="K13" s="98">
        <f>IF(females!Y16&gt;0,females!Y16,"")</f>
        <v>37.644341801385686</v>
      </c>
      <c r="L13" s="98" t="str">
        <f>IF(females!Y18&gt;0,females!Y18,"")</f>
        <v/>
      </c>
      <c r="M13" s="98">
        <f>IF(females!Y20&gt;0,females!Y20,"")</f>
        <v>36.581986143187066</v>
      </c>
      <c r="N13" s="98" t="str">
        <f>IF(females!Y22&gt;0,females!Y22,"")</f>
        <v/>
      </c>
    </row>
    <row r="14" spans="1:14" x14ac:dyDescent="0.2">
      <c r="A14" s="116" t="str">
        <f>'females_stats (μm)'!A$2</f>
        <v>Bryodelphax nigripunctatus</v>
      </c>
      <c r="B14" s="64" t="str">
        <f>'females_stats (μm)'!B$2</f>
        <v>ES.264</v>
      </c>
      <c r="C14" s="86">
        <f>females!Z1</f>
        <v>13</v>
      </c>
      <c r="D14" s="88">
        <f>IF(females!AA3&gt;0,females!AA3,"")</f>
        <v>673.20191795418225</v>
      </c>
      <c r="E14" s="98" t="str">
        <f>IF(females!AA6&gt;0,females!AA6,"")</f>
        <v/>
      </c>
      <c r="F14" s="98">
        <f>IF(females!AA7&gt;0,females!AA7,"")</f>
        <v>15.61001598295152</v>
      </c>
      <c r="G14" s="98">
        <f>IF(females!AA8&gt;0,females!AA8,"")</f>
        <v>54.128929142248275</v>
      </c>
      <c r="H14" s="98" t="str">
        <f>IF(females!AA9&gt;0,females!AA9,"")</f>
        <v/>
      </c>
      <c r="I14" s="98">
        <f>IF(females!AA10&gt;0,females!AA10,"")</f>
        <v>139.69099627064466</v>
      </c>
      <c r="J14" s="98">
        <f>IF(females!AA13&gt;0,females!AA13,"")</f>
        <v>11.667554608417689</v>
      </c>
      <c r="K14" s="98">
        <f>IF(females!AA16&gt;0,females!AA16,"")</f>
        <v>37.027171017581253</v>
      </c>
      <c r="L14" s="98">
        <f>IF(females!AA18&gt;0,females!AA18,"")</f>
        <v>37.879595098561538</v>
      </c>
      <c r="M14" s="98">
        <f>IF(females!AA20&gt;0,females!AA20,"")</f>
        <v>41.342567927543953</v>
      </c>
      <c r="N14" s="98" t="str">
        <f>IF(females!AA22&gt;0,females!AA22,"")</f>
        <v/>
      </c>
    </row>
    <row r="15" spans="1:14" x14ac:dyDescent="0.2">
      <c r="A15" s="116" t="str">
        <f>'females_stats (μm)'!A$2</f>
        <v>Bryodelphax nigripunctatus</v>
      </c>
      <c r="B15" s="64" t="str">
        <f>'females_stats (μm)'!B$2</f>
        <v>ES.264</v>
      </c>
      <c r="C15" s="86">
        <f>females!AB1</f>
        <v>14</v>
      </c>
      <c r="D15" s="88">
        <f>IF(females!AC3&gt;0,females!AC3,"")</f>
        <v>561.73320350535539</v>
      </c>
      <c r="E15" s="98" t="str">
        <f>IF(females!AC6&gt;0,females!AC6,"")</f>
        <v/>
      </c>
      <c r="F15" s="98">
        <f>IF(females!AC7&gt;0,females!AC7,"")</f>
        <v>16.553067185978581</v>
      </c>
      <c r="G15" s="98">
        <f>IF(females!AC8&gt;0,females!AC8,"")</f>
        <v>57.05939629990263</v>
      </c>
      <c r="H15" s="98">
        <f>IF(females!AC9&gt;0,females!AC9,"")</f>
        <v>13.826679649464459</v>
      </c>
      <c r="I15" s="98">
        <f>IF(females!AC10&gt;0,females!AC10,"")</f>
        <v>120.69133398247322</v>
      </c>
      <c r="J15" s="98" t="str">
        <f>IF(females!AC13&gt;0,females!AC13,"")</f>
        <v/>
      </c>
      <c r="K15" s="98">
        <f>IF(females!AC16&gt;0,females!AC16,"")</f>
        <v>39.970788704965926</v>
      </c>
      <c r="L15" s="98" t="str">
        <f>IF(females!AC18&gt;0,females!AC18,"")</f>
        <v/>
      </c>
      <c r="M15" s="98">
        <f>IF(females!AC20&gt;0,females!AC20,"")</f>
        <v>40.603700097370989</v>
      </c>
      <c r="N15" s="98" t="str">
        <f>IF(females!AC22&gt;0,females!AC22,"")</f>
        <v/>
      </c>
    </row>
    <row r="16" spans="1:14" x14ac:dyDescent="0.2">
      <c r="A16" s="116" t="str">
        <f>'females_stats (μm)'!A$2</f>
        <v>Bryodelphax nigripunctatus</v>
      </c>
      <c r="B16" s="64" t="str">
        <f>'females_stats (μm)'!B$2</f>
        <v>ES.264</v>
      </c>
      <c r="C16" s="86">
        <f>females!AD1</f>
        <v>15</v>
      </c>
      <c r="D16" s="88">
        <f>IF(females!AE3&gt;0,females!AE3,"")</f>
        <v>662.06896551724139</v>
      </c>
      <c r="E16" s="98">
        <f>IF(females!AE6&gt;0,females!AE6,"")</f>
        <v>32.866379310344826</v>
      </c>
      <c r="F16" s="98">
        <f>IF(females!AE7&gt;0,females!AE7,"")</f>
        <v>14.924568965517244</v>
      </c>
      <c r="G16" s="98" t="str">
        <f>IF(females!AE8&gt;0,females!AE8,"")</f>
        <v/>
      </c>
      <c r="H16" s="98">
        <f>IF(females!AE9&gt;0,females!AE9,"")</f>
        <v>16.864224137931036</v>
      </c>
      <c r="I16" s="98">
        <f>IF(females!AE10&gt;0,females!AE10,"")</f>
        <v>148.59913793103448</v>
      </c>
      <c r="J16" s="98" t="str">
        <f>IF(females!AE13&gt;0,females!AE13,"")</f>
        <v/>
      </c>
      <c r="K16" s="98">
        <f>IF(females!AE16&gt;0,females!AE16,"")</f>
        <v>43.642241379310349</v>
      </c>
      <c r="L16" s="98">
        <f>IF(females!AE18&gt;0,females!AE18,"")</f>
        <v>40.732758620689658</v>
      </c>
      <c r="M16" s="98">
        <f>IF(females!AE20&gt;0,females!AE20,"")</f>
        <v>43.480603448275865</v>
      </c>
      <c r="N16" s="98" t="str">
        <f>IF(females!AE22&gt;0,females!AE22,"")</f>
        <v/>
      </c>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99FF"/>
  </sheetPr>
  <dimension ref="A1:Q16"/>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4.140625" style="118" bestFit="1" customWidth="1"/>
    <col min="2" max="2" width="16.85546875" style="66" customWidth="1"/>
    <col min="3" max="3" width="13.5703125" style="52" bestFit="1" customWidth="1"/>
    <col min="4" max="4" width="9.140625" style="51" customWidth="1"/>
    <col min="5" max="10" width="9.140625" style="51"/>
    <col min="11" max="11" width="11.28515625" style="51" customWidth="1"/>
    <col min="12" max="13" width="9.140625" style="51"/>
    <col min="14" max="17" width="6.7109375" style="51" customWidth="1"/>
    <col min="18" max="16384" width="9.140625" style="51"/>
  </cols>
  <sheetData>
    <row r="1" spans="1:17" ht="38.25" x14ac:dyDescent="0.2">
      <c r="A1" s="116" t="s">
        <v>43</v>
      </c>
      <c r="B1" s="67" t="s">
        <v>44</v>
      </c>
      <c r="C1" s="53" t="s">
        <v>28</v>
      </c>
      <c r="D1" s="68" t="s">
        <v>4</v>
      </c>
      <c r="E1" s="68" t="s">
        <v>24</v>
      </c>
      <c r="F1" s="68" t="s">
        <v>29</v>
      </c>
      <c r="G1" s="68" t="s">
        <v>30</v>
      </c>
      <c r="H1" s="68" t="s">
        <v>31</v>
      </c>
      <c r="I1" s="68" t="s">
        <v>32</v>
      </c>
      <c r="J1" s="68" t="s">
        <v>33</v>
      </c>
      <c r="K1" s="68" t="s">
        <v>34</v>
      </c>
      <c r="L1" s="68" t="s">
        <v>5</v>
      </c>
      <c r="M1" s="68" t="s">
        <v>6</v>
      </c>
      <c r="N1" s="68" t="s">
        <v>45</v>
      </c>
      <c r="O1" s="68" t="s">
        <v>46</v>
      </c>
      <c r="P1" s="68" t="s">
        <v>47</v>
      </c>
      <c r="Q1" s="68" t="s">
        <v>48</v>
      </c>
    </row>
    <row r="2" spans="1:17" x14ac:dyDescent="0.2">
      <c r="A2" s="117" t="str">
        <f>'general info'!D2</f>
        <v>Bryodelphax nigripunctatus</v>
      </c>
      <c r="B2" s="106" t="str">
        <f>'general info'!D3</f>
        <v>ES.264</v>
      </c>
      <c r="C2" s="86" t="str">
        <f>males!B1</f>
        <v>1 (ALLOTYPE)</v>
      </c>
      <c r="D2" s="87">
        <f>IF(males!B3&gt;0,males!B3,"")</f>
        <v>129.97</v>
      </c>
      <c r="E2" s="92">
        <f>IF(males!B4&gt;0,males!B4,"")</f>
        <v>18.47</v>
      </c>
      <c r="F2" s="92">
        <f>IF(males!B6&gt;0,males!B6,"")</f>
        <v>8.49</v>
      </c>
      <c r="G2" s="92">
        <f>IF(males!B7&gt;0,males!B7,"")</f>
        <v>5.19</v>
      </c>
      <c r="H2" s="92">
        <f>IF(males!B8&gt;0,males!B8,"")</f>
        <v>13.92</v>
      </c>
      <c r="I2" s="92">
        <f>IF(males!B9&gt;0,males!B9,"")</f>
        <v>4.05</v>
      </c>
      <c r="J2" s="92">
        <f>IF(males!B10&gt;0,males!B10,"")</f>
        <v>30.18</v>
      </c>
      <c r="K2" s="93">
        <f>IF(males!B11&gt;0,males!B11,"")</f>
        <v>0.23220743248441947</v>
      </c>
      <c r="L2" s="92">
        <f>IF(males!B13&gt;0,males!B13,"")</f>
        <v>2.0099999999999998</v>
      </c>
      <c r="M2" s="92">
        <f>IF(males!B14&gt;0,males!B14,"")</f>
        <v>5</v>
      </c>
      <c r="N2" s="92">
        <f>IF(males!B16&gt;0,males!B16,"")</f>
        <v>8.2799999999999994</v>
      </c>
      <c r="O2" s="92">
        <f>IF(males!B18&gt;0,males!B18,"")</f>
        <v>8.84</v>
      </c>
      <c r="P2" s="92">
        <f>IF(males!B20&gt;0,males!B20,"")</f>
        <v>8.98</v>
      </c>
      <c r="Q2" s="94" t="str">
        <f>IF(males!B22&gt;0,males!B22,"")</f>
        <v/>
      </c>
    </row>
    <row r="3" spans="1:17" x14ac:dyDescent="0.2">
      <c r="A3" s="116" t="str">
        <f t="shared" ref="A3:B16" si="0">A$2</f>
        <v>Bryodelphax nigripunctatus</v>
      </c>
      <c r="B3" s="65" t="str">
        <f>B$2</f>
        <v>ES.264</v>
      </c>
      <c r="C3" s="86">
        <f>males!D1</f>
        <v>2</v>
      </c>
      <c r="D3" s="87">
        <f>IF(males!D3&gt;0,males!D3,"")</f>
        <v>115.47</v>
      </c>
      <c r="E3" s="96">
        <f>IF(males!D4&gt;0,males!D4,"")</f>
        <v>16.079999999999998</v>
      </c>
      <c r="F3" s="96">
        <f>IF(males!D6&gt;0,males!D6,"")</f>
        <v>7.66</v>
      </c>
      <c r="G3" s="96">
        <f>IF(males!D7&gt;0,males!D7,"")</f>
        <v>3.45</v>
      </c>
      <c r="H3" s="96" t="str">
        <f>IF(males!D8&gt;0,males!D8,"")</f>
        <v/>
      </c>
      <c r="I3" s="96">
        <f>IF(males!D9&gt;0,males!D9,"")</f>
        <v>2.83</v>
      </c>
      <c r="J3" s="96">
        <f>IF(males!D10&gt;0,males!D10,"")</f>
        <v>26.79</v>
      </c>
      <c r="K3" s="95">
        <f>IF(males!D11&gt;0,males!D11,"")</f>
        <v>0.23200831384775267</v>
      </c>
      <c r="L3" s="96" t="str">
        <f>IF(males!D13&gt;0,males!D13,"")</f>
        <v/>
      </c>
      <c r="M3" s="96">
        <f>IF(males!D14&gt;0,males!D14,"")</f>
        <v>5</v>
      </c>
      <c r="N3" s="96" t="str">
        <f>IF(males!D16&gt;0,males!D16,"")</f>
        <v/>
      </c>
      <c r="O3" s="96" t="str">
        <f>IF(males!D18&gt;0,males!D18,"")</f>
        <v/>
      </c>
      <c r="P3" s="96">
        <f>IF(males!D20&gt;0,males!D20,"")</f>
        <v>7.74</v>
      </c>
      <c r="Q3" s="94" t="str">
        <f>IF(males!D22&gt;0,males!D22,"")</f>
        <v/>
      </c>
    </row>
    <row r="4" spans="1:17" x14ac:dyDescent="0.2">
      <c r="A4" s="116" t="str">
        <f t="shared" si="0"/>
        <v>Bryodelphax nigripunctatus</v>
      </c>
      <c r="B4" s="65" t="str">
        <f t="shared" si="0"/>
        <v>ES.264</v>
      </c>
      <c r="C4" s="86">
        <f>males!F1</f>
        <v>3</v>
      </c>
      <c r="D4" s="87">
        <f>IF(males!F3&gt;0,males!F3,"")</f>
        <v>118.17</v>
      </c>
      <c r="E4" s="96">
        <f>IF(males!F4&gt;0,males!F4,"")</f>
        <v>17.010000000000002</v>
      </c>
      <c r="F4" s="96">
        <f>IF(males!F6&gt;0,males!F6,"")</f>
        <v>6.38</v>
      </c>
      <c r="G4" s="96">
        <f>IF(males!F7&gt;0,males!F7,"")</f>
        <v>4.45</v>
      </c>
      <c r="H4" s="96">
        <f>IF(males!F8&gt;0,males!F8,"")</f>
        <v>13.35</v>
      </c>
      <c r="I4" s="96">
        <f>IF(males!F9&gt;0,males!F9,"")</f>
        <v>3.26</v>
      </c>
      <c r="J4" s="96">
        <f>IF(males!F10&gt;0,males!F10,"")</f>
        <v>30.08</v>
      </c>
      <c r="K4" s="95">
        <f>IF(males!F11&gt;0,males!F11,"")</f>
        <v>0.25454853177625453</v>
      </c>
      <c r="L4" s="96" t="str">
        <f>IF(males!F13&gt;0,males!F13,"")</f>
        <v/>
      </c>
      <c r="M4" s="96" t="str">
        <f>IF(males!F14&gt;0,males!F14,"")</f>
        <v/>
      </c>
      <c r="N4" s="96">
        <f>IF(males!F16&gt;0,males!F16,"")</f>
        <v>8.16</v>
      </c>
      <c r="O4" s="96">
        <f>IF(males!F18&gt;0,males!F18,"")</f>
        <v>7.81</v>
      </c>
      <c r="P4" s="96" t="str">
        <f>IF(males!F20&gt;0,males!F20,"")</f>
        <v/>
      </c>
      <c r="Q4" s="94" t="str">
        <f>IF(males!F22&gt;0,males!F22,"")</f>
        <v/>
      </c>
    </row>
    <row r="5" spans="1:17" x14ac:dyDescent="0.2">
      <c r="A5" s="116" t="str">
        <f t="shared" si="0"/>
        <v>Bryodelphax nigripunctatus</v>
      </c>
      <c r="B5" s="65" t="str">
        <f t="shared" si="0"/>
        <v>ES.264</v>
      </c>
      <c r="C5" s="86">
        <f>males!H1</f>
        <v>4</v>
      </c>
      <c r="D5" s="87">
        <f>IF(males!H3&gt;0,males!H3,"")</f>
        <v>126.27</v>
      </c>
      <c r="E5" s="96">
        <f>IF(males!H4&gt;0,males!H4,"")</f>
        <v>17.420000000000002</v>
      </c>
      <c r="F5" s="96" t="str">
        <f>IF(males!H6&gt;0,males!H6,"")</f>
        <v/>
      </c>
      <c r="G5" s="96">
        <f>IF(males!H7&gt;0,males!H7,"")</f>
        <v>4.93</v>
      </c>
      <c r="H5" s="96">
        <f>IF(males!H8&gt;0,males!H8,"")</f>
        <v>14.6</v>
      </c>
      <c r="I5" s="96">
        <f>IF(males!H9&gt;0,males!H9,"")</f>
        <v>3.66</v>
      </c>
      <c r="J5" s="96">
        <f>IF(males!H10&gt;0,males!H10,"")</f>
        <v>32.619999999999997</v>
      </c>
      <c r="K5" s="95">
        <f>IF(males!H11&gt;0,males!H11,"")</f>
        <v>0.25833531321770808</v>
      </c>
      <c r="L5" s="96" t="str">
        <f>IF(males!H13&gt;0,males!H13,"")</f>
        <v/>
      </c>
      <c r="M5" s="96">
        <f>IF(males!H14&gt;0,males!H14,"")</f>
        <v>3</v>
      </c>
      <c r="N5" s="96">
        <f>IF(males!H16&gt;0,males!H16,"")</f>
        <v>8.33</v>
      </c>
      <c r="O5" s="96">
        <f>IF(males!H18&gt;0,males!H18,"")</f>
        <v>8.4499999999999993</v>
      </c>
      <c r="P5" s="96">
        <f>IF(males!H20&gt;0,males!H20,"")</f>
        <v>8.26</v>
      </c>
      <c r="Q5" s="94">
        <f>IF(males!H22&gt;0,males!H22,"")</f>
        <v>9.16</v>
      </c>
    </row>
    <row r="6" spans="1:17" x14ac:dyDescent="0.2">
      <c r="A6" s="116" t="str">
        <f t="shared" si="0"/>
        <v>Bryodelphax nigripunctatus</v>
      </c>
      <c r="B6" s="65" t="str">
        <f t="shared" si="0"/>
        <v>ES.264</v>
      </c>
      <c r="C6" s="86">
        <f>males!J1</f>
        <v>5</v>
      </c>
      <c r="D6" s="87">
        <f>IF(males!J3&gt;0,males!J3,"")</f>
        <v>105.75</v>
      </c>
      <c r="E6" s="96">
        <f>IF(males!J4&gt;0,males!J4,"")</f>
        <v>17.100000000000001</v>
      </c>
      <c r="F6" s="96" t="str">
        <f>IF(males!J6&gt;0,males!J6,"")</f>
        <v/>
      </c>
      <c r="G6" s="96">
        <f>IF(males!J7&gt;0,males!J7,"")</f>
        <v>3.41</v>
      </c>
      <c r="H6" s="96">
        <f>IF(males!J8&gt;0,males!J8,"")</f>
        <v>13.64</v>
      </c>
      <c r="I6" s="96" t="str">
        <f>IF(males!J9&gt;0,males!J9,"")</f>
        <v/>
      </c>
      <c r="J6" s="96">
        <f>IF(males!J10&gt;0,males!J10,"")</f>
        <v>27.63</v>
      </c>
      <c r="K6" s="95">
        <f>IF(males!J11&gt;0,males!J11,"")</f>
        <v>0.26127659574468082</v>
      </c>
      <c r="L6" s="96">
        <f>IF(males!J13&gt;0,males!J13,"")</f>
        <v>1.96</v>
      </c>
      <c r="M6" s="96">
        <f>IF(males!J14&gt;0,males!J14,"")</f>
        <v>3</v>
      </c>
      <c r="N6" s="96" t="str">
        <f>IF(males!J16&gt;0,males!J16,"")</f>
        <v/>
      </c>
      <c r="O6" s="96">
        <f>IF(males!J18&gt;0,males!J18,"")</f>
        <v>7.83</v>
      </c>
      <c r="P6" s="96">
        <f>IF(males!J20&gt;0,males!J20,"")</f>
        <v>7.79</v>
      </c>
      <c r="Q6" s="94">
        <f>IF(males!J22&gt;0,males!J22,"")</f>
        <v>8.31</v>
      </c>
    </row>
    <row r="7" spans="1:17" x14ac:dyDescent="0.2">
      <c r="A7" s="116" t="str">
        <f t="shared" si="0"/>
        <v>Bryodelphax nigripunctatus</v>
      </c>
      <c r="B7" s="65" t="str">
        <f t="shared" si="0"/>
        <v>ES.264</v>
      </c>
      <c r="C7" s="86">
        <f>males!L1</f>
        <v>6</v>
      </c>
      <c r="D7" s="87">
        <f>IF(males!L3&gt;0,males!L3,"")</f>
        <v>119.55</v>
      </c>
      <c r="E7" s="96">
        <f>IF(males!L4&gt;0,males!L4,"")</f>
        <v>17.920000000000002</v>
      </c>
      <c r="F7" s="96">
        <f>IF(males!L6&gt;0,males!L6,"")</f>
        <v>7.75</v>
      </c>
      <c r="G7" s="96">
        <f>IF(males!L7&gt;0,males!L7,"")</f>
        <v>3.81</v>
      </c>
      <c r="H7" s="96" t="str">
        <f>IF(males!L8&gt;0,males!L8,"")</f>
        <v/>
      </c>
      <c r="I7" s="96" t="str">
        <f>IF(males!L9&gt;0,males!L9,"")</f>
        <v/>
      </c>
      <c r="J7" s="96">
        <f>IF(males!L10&gt;0,males!L10,"")</f>
        <v>31.38</v>
      </c>
      <c r="K7" s="95">
        <f>IF(males!L11&gt;0,males!L11,"")</f>
        <v>0.26248431618569634</v>
      </c>
      <c r="L7" s="96">
        <f>IF(males!L13&gt;0,males!L13,"")</f>
        <v>1.94</v>
      </c>
      <c r="M7" s="96" t="str">
        <f>IF(males!L14&gt;0,males!L14,"")</f>
        <v/>
      </c>
      <c r="N7" s="96">
        <f>IF(males!L16&gt;0,males!L16,"")</f>
        <v>8.2100000000000009</v>
      </c>
      <c r="O7" s="96" t="str">
        <f>IF(males!L18&gt;0,males!L18,"")</f>
        <v/>
      </c>
      <c r="P7" s="96">
        <f>IF(males!L20&gt;0,males!L20,"")</f>
        <v>8.1</v>
      </c>
      <c r="Q7" s="94" t="str">
        <f>IF(males!L22&gt;0,males!L22,"")</f>
        <v/>
      </c>
    </row>
    <row r="8" spans="1:17" x14ac:dyDescent="0.2">
      <c r="A8" s="116" t="str">
        <f t="shared" si="0"/>
        <v>Bryodelphax nigripunctatus</v>
      </c>
      <c r="B8" s="65" t="str">
        <f t="shared" si="0"/>
        <v>ES.264</v>
      </c>
      <c r="C8" s="86">
        <f>males!N1</f>
        <v>7</v>
      </c>
      <c r="D8" s="87">
        <f>IF(males!N3&gt;0,males!N3,"")</f>
        <v>114.45</v>
      </c>
      <c r="E8" s="96">
        <f>IF(males!N4&gt;0,males!N4,"")</f>
        <v>16.239999999999998</v>
      </c>
      <c r="F8" s="96">
        <f>IF(males!N6&gt;0,males!N6,"")</f>
        <v>6.84</v>
      </c>
      <c r="G8" s="96">
        <f>IF(males!N7&gt;0,males!N7,"")</f>
        <v>3.08</v>
      </c>
      <c r="H8" s="96">
        <f>IF(males!N8&gt;0,males!N8,"")</f>
        <v>13.93</v>
      </c>
      <c r="I8" s="96">
        <f>IF(males!N9&gt;0,males!N9,"")</f>
        <v>3.62</v>
      </c>
      <c r="J8" s="96">
        <f>IF(males!N10&gt;0,males!N10,"")</f>
        <v>26.88</v>
      </c>
      <c r="K8" s="95">
        <f>IF(males!N11&gt;0,males!N11,"")</f>
        <v>0.2348623853211009</v>
      </c>
      <c r="L8" s="96">
        <f>IF(males!N13&gt;0,males!N13,"")</f>
        <v>1.72</v>
      </c>
      <c r="M8" s="96" t="str">
        <f>IF(males!N14&gt;0,males!N14,"")</f>
        <v/>
      </c>
      <c r="N8" s="96">
        <f>IF(males!N16&gt;0,males!N16,"")</f>
        <v>7.27</v>
      </c>
      <c r="O8" s="96">
        <f>IF(males!N18&gt;0,males!N18,"")</f>
        <v>7.09</v>
      </c>
      <c r="P8" s="96">
        <f>IF(males!N20&gt;0,males!N20,"")</f>
        <v>7.03</v>
      </c>
      <c r="Q8" s="94">
        <f>IF(males!N22&gt;0,males!N22,"")</f>
        <v>7.75</v>
      </c>
    </row>
    <row r="9" spans="1:17" x14ac:dyDescent="0.2">
      <c r="A9" s="116" t="str">
        <f t="shared" si="0"/>
        <v>Bryodelphax nigripunctatus</v>
      </c>
      <c r="B9" s="65" t="str">
        <f t="shared" si="0"/>
        <v>ES.264</v>
      </c>
      <c r="C9" s="86">
        <f>males!P1</f>
        <v>8</v>
      </c>
      <c r="D9" s="87">
        <f>IF(males!P3&gt;0,males!P3,"")</f>
        <v>125.67</v>
      </c>
      <c r="E9" s="96">
        <f>IF(males!P4&gt;0,males!P4,"")</f>
        <v>17.48</v>
      </c>
      <c r="F9" s="96">
        <f>IF(males!P6&gt;0,males!P6,"")</f>
        <v>6.25</v>
      </c>
      <c r="G9" s="96">
        <f>IF(males!P7&gt;0,males!P7,"")</f>
        <v>4.6399999999999997</v>
      </c>
      <c r="H9" s="96">
        <f>IF(males!P8&gt;0,males!P8,"")</f>
        <v>12.34</v>
      </c>
      <c r="I9" s="96" t="str">
        <f>IF(males!P9&gt;0,males!P9,"")</f>
        <v/>
      </c>
      <c r="J9" s="96">
        <f>IF(males!P10&gt;0,males!P10,"")</f>
        <v>29.37</v>
      </c>
      <c r="K9" s="95">
        <f>IF(males!P11&gt;0,males!P11,"")</f>
        <v>0.23370732871807115</v>
      </c>
      <c r="L9" s="96">
        <f>IF(males!P13&gt;0,males!P13,"")</f>
        <v>2.2400000000000002</v>
      </c>
      <c r="M9" s="96">
        <f>IF(males!P14&gt;0,males!P14,"")</f>
        <v>5</v>
      </c>
      <c r="N9" s="96">
        <f>IF(males!P16&gt;0,males!P16,"")</f>
        <v>7.9</v>
      </c>
      <c r="O9" s="96">
        <f>IF(males!P18&gt;0,males!P18,"")</f>
        <v>7.86</v>
      </c>
      <c r="P9" s="96">
        <f>IF(males!P20&gt;0,males!P20,"")</f>
        <v>7.58</v>
      </c>
      <c r="Q9" s="94">
        <f>IF(males!P22&gt;0,males!P22,"")</f>
        <v>8.0399999999999991</v>
      </c>
    </row>
    <row r="10" spans="1:17" x14ac:dyDescent="0.2">
      <c r="A10" s="116" t="str">
        <f t="shared" si="0"/>
        <v>Bryodelphax nigripunctatus</v>
      </c>
      <c r="B10" s="65" t="str">
        <f t="shared" si="0"/>
        <v>ES.264</v>
      </c>
      <c r="C10" s="86">
        <f>males!R1</f>
        <v>9</v>
      </c>
      <c r="D10" s="87">
        <f>IF(males!R3&gt;0,males!R3,"")</f>
        <v>123.46</v>
      </c>
      <c r="E10" s="96">
        <f>IF(males!R4&gt;0,males!R4,"")</f>
        <v>19.22</v>
      </c>
      <c r="F10" s="96">
        <f>IF(males!R6&gt;0,males!R6,"")</f>
        <v>9.94</v>
      </c>
      <c r="G10" s="96">
        <f>IF(males!R7&gt;0,males!R7,"")</f>
        <v>5.61</v>
      </c>
      <c r="H10" s="96">
        <f>IF(males!R8&gt;0,males!R8,"")</f>
        <v>15.85</v>
      </c>
      <c r="I10" s="96">
        <f>IF(males!R9&gt;0,males!R9,"")</f>
        <v>4.09</v>
      </c>
      <c r="J10" s="96">
        <f>IF(males!R10&gt;0,males!R10,"")</f>
        <v>31.09</v>
      </c>
      <c r="K10" s="95">
        <f>IF(males!R11&gt;0,males!R11,"")</f>
        <v>0.25182245261623198</v>
      </c>
      <c r="L10" s="96" t="str">
        <f>IF(males!R13&gt;0,males!R13,"")</f>
        <v/>
      </c>
      <c r="M10" s="96">
        <f>IF(males!R14&gt;0,males!R14,"")</f>
        <v>5</v>
      </c>
      <c r="N10" s="96" t="str">
        <f>IF(males!R16&gt;0,males!R16,"")</f>
        <v/>
      </c>
      <c r="O10" s="96" t="str">
        <f>IF(males!R18&gt;0,males!R18,"")</f>
        <v/>
      </c>
      <c r="P10" s="96">
        <f>IF(males!R20&gt;0,males!R20,"")</f>
        <v>8.52</v>
      </c>
      <c r="Q10" s="94">
        <f>IF(males!R22&gt;0,males!R22,"")</f>
        <v>9.1</v>
      </c>
    </row>
    <row r="11" spans="1:17" x14ac:dyDescent="0.2">
      <c r="A11" s="116" t="str">
        <f t="shared" si="0"/>
        <v>Bryodelphax nigripunctatus</v>
      </c>
      <c r="B11" s="65" t="str">
        <f t="shared" si="0"/>
        <v>ES.264</v>
      </c>
      <c r="C11" s="86">
        <f>males!T1</f>
        <v>10</v>
      </c>
      <c r="D11" s="87">
        <f>IF(males!T3&gt;0,males!T3,"")</f>
        <v>120.51</v>
      </c>
      <c r="E11" s="96">
        <f>IF(males!T4&gt;0,males!T4,"")</f>
        <v>17.37</v>
      </c>
      <c r="F11" s="96">
        <f>IF(males!T6&gt;0,males!T6,"")</f>
        <v>6.92</v>
      </c>
      <c r="G11" s="96">
        <f>IF(males!T7&gt;0,males!T7,"")</f>
        <v>5.56</v>
      </c>
      <c r="H11" s="96">
        <f>IF(males!T8&gt;0,males!T8,"")</f>
        <v>13.77</v>
      </c>
      <c r="I11" s="96" t="str">
        <f>IF(males!T9&gt;0,males!T9,"")</f>
        <v/>
      </c>
      <c r="J11" s="96">
        <f>IF(males!T10&gt;0,males!T10,"")</f>
        <v>27.33</v>
      </c>
      <c r="K11" s="95">
        <f>IF(males!T11&gt;0,males!T11,"")</f>
        <v>0.22678615882499376</v>
      </c>
      <c r="L11" s="96">
        <f>IF(males!T13&gt;0,males!T13,"")</f>
        <v>1.69</v>
      </c>
      <c r="M11" s="96">
        <f>IF(males!T14&gt;0,males!T14,"")</f>
        <v>3</v>
      </c>
      <c r="N11" s="96">
        <f>IF(males!T16&gt;0,males!T16,"")</f>
        <v>8.74</v>
      </c>
      <c r="O11" s="96" t="str">
        <f>IF(males!T18&gt;0,males!T18,"")</f>
        <v/>
      </c>
      <c r="P11" s="96">
        <f>IF(males!T20&gt;0,males!T20,"")</f>
        <v>7.95</v>
      </c>
      <c r="Q11" s="94">
        <f>IF(males!T22&gt;0,males!T22,"")</f>
        <v>9.02</v>
      </c>
    </row>
    <row r="12" spans="1:17" x14ac:dyDescent="0.2">
      <c r="A12" s="116" t="str">
        <f t="shared" si="0"/>
        <v>Bryodelphax nigripunctatus</v>
      </c>
      <c r="B12" s="65" t="str">
        <f t="shared" si="0"/>
        <v>ES.264</v>
      </c>
      <c r="C12" s="86">
        <f>males!V1</f>
        <v>11</v>
      </c>
      <c r="D12" s="87">
        <f>IF(males!V3&gt;0,males!V3,"")</f>
        <v>131.28</v>
      </c>
      <c r="E12" s="96">
        <f>IF(males!V4&gt;0,males!V4,"")</f>
        <v>19.46</v>
      </c>
      <c r="F12" s="96">
        <f>IF(males!V6&gt;0,males!V6,"")</f>
        <v>7.56</v>
      </c>
      <c r="G12" s="96">
        <f>IF(males!V7&gt;0,males!V7,"")</f>
        <v>5.52</v>
      </c>
      <c r="H12" s="96">
        <f>IF(males!V8&gt;0,males!V8,"")</f>
        <v>15.07</v>
      </c>
      <c r="I12" s="96">
        <f>IF(males!V9&gt;0,males!V9,"")</f>
        <v>4.71</v>
      </c>
      <c r="J12" s="96">
        <f>IF(males!V10&gt;0,males!V10,"")</f>
        <v>27.5</v>
      </c>
      <c r="K12" s="95">
        <f>IF(males!V11&gt;0,males!V11,"")</f>
        <v>0.2094759293113955</v>
      </c>
      <c r="L12" s="96" t="str">
        <f>IF(males!V13&gt;0,males!V13,"")</f>
        <v/>
      </c>
      <c r="M12" s="96">
        <f>IF(males!V14&gt;0,males!V14,"")</f>
        <v>3</v>
      </c>
      <c r="N12" s="96">
        <f>IF(males!V16&gt;0,males!V16,"")</f>
        <v>7.31</v>
      </c>
      <c r="O12" s="96">
        <f>IF(males!V18&gt;0,males!V18,"")</f>
        <v>8.01</v>
      </c>
      <c r="P12" s="96">
        <f>IF(males!V20&gt;0,males!V20,"")</f>
        <v>7.5</v>
      </c>
      <c r="Q12" s="94">
        <f>IF(males!V22&gt;0,males!V22,"")</f>
        <v>8.49</v>
      </c>
    </row>
    <row r="13" spans="1:17" x14ac:dyDescent="0.2">
      <c r="A13" s="116" t="str">
        <f t="shared" si="0"/>
        <v>Bryodelphax nigripunctatus</v>
      </c>
      <c r="B13" s="65" t="str">
        <f t="shared" si="0"/>
        <v>ES.264</v>
      </c>
      <c r="C13" s="86">
        <f>males!X1</f>
        <v>12</v>
      </c>
      <c r="D13" s="87">
        <f>IF(males!X3&gt;0,males!X3,"")</f>
        <v>119.84</v>
      </c>
      <c r="E13" s="96">
        <f>IF(males!X4&gt;0,males!X4,"")</f>
        <v>18.27</v>
      </c>
      <c r="F13" s="96">
        <f>IF(males!X6&gt;0,males!X6,"")</f>
        <v>8.0500000000000007</v>
      </c>
      <c r="G13" s="96">
        <f>IF(males!X7&gt;0,males!X7,"")</f>
        <v>4.46</v>
      </c>
      <c r="H13" s="96">
        <f>IF(males!X8&gt;0,males!X8,"")</f>
        <v>13.81</v>
      </c>
      <c r="I13" s="96">
        <f>IF(males!X9&gt;0,males!X9,"")</f>
        <v>4.1500000000000004</v>
      </c>
      <c r="J13" s="96">
        <f>IF(males!X10&gt;0,males!X10,"")</f>
        <v>29.84</v>
      </c>
      <c r="K13" s="95">
        <f>IF(males!X11&gt;0,males!X11,"")</f>
        <v>0.24899866488651534</v>
      </c>
      <c r="L13" s="96" t="str">
        <f>IF(males!X13&gt;0,males!X13,"")</f>
        <v/>
      </c>
      <c r="M13" s="96">
        <f>IF(males!X14&gt;0,males!X14,"")</f>
        <v>3</v>
      </c>
      <c r="N13" s="96">
        <f>IF(males!X16&gt;0,males!X16,"")</f>
        <v>7.85</v>
      </c>
      <c r="O13" s="96" t="str">
        <f>IF(males!X18&gt;0,males!X18,"")</f>
        <v/>
      </c>
      <c r="P13" s="96">
        <f>IF(males!X20&gt;0,males!X20,"")</f>
        <v>7.59</v>
      </c>
      <c r="Q13" s="94" t="str">
        <f>IF(males!X22&gt;0,males!X22,"")</f>
        <v/>
      </c>
    </row>
    <row r="14" spans="1:17" x14ac:dyDescent="0.2">
      <c r="A14" s="116" t="str">
        <f t="shared" si="0"/>
        <v>Bryodelphax nigripunctatus</v>
      </c>
      <c r="B14" s="65" t="str">
        <f t="shared" si="0"/>
        <v>ES.264</v>
      </c>
      <c r="C14" s="86">
        <f>males!Z1</f>
        <v>13</v>
      </c>
      <c r="D14" s="87">
        <f>IF(males!Z3&gt;0,males!Z3,"")</f>
        <v>126.15</v>
      </c>
      <c r="E14" s="96">
        <f>IF(males!Z4&gt;0,males!Z4,"")</f>
        <v>18.600000000000001</v>
      </c>
      <c r="F14" s="96">
        <f>IF(males!Z6&gt;0,males!Z6,"")</f>
        <v>8.34</v>
      </c>
      <c r="G14" s="96">
        <f>IF(males!Z7&gt;0,males!Z7,"")</f>
        <v>5.19</v>
      </c>
      <c r="H14" s="96">
        <f>IF(males!Z8&gt;0,males!Z8,"")</f>
        <v>13.67</v>
      </c>
      <c r="I14" s="96">
        <f>IF(males!Z9&gt;0,males!Z9,"")</f>
        <v>4.25</v>
      </c>
      <c r="J14" s="96">
        <f>IF(males!Z10&gt;0,males!Z10,"")</f>
        <v>30.08</v>
      </c>
      <c r="K14" s="95">
        <f>IF(males!Z11&gt;0,males!Z11,"")</f>
        <v>0.23844629409433213</v>
      </c>
      <c r="L14" s="96" t="str">
        <f>IF(males!Z13&gt;0,males!Z13,"")</f>
        <v/>
      </c>
      <c r="M14" s="96">
        <f>IF(males!Z14&gt;0,males!Z14,"")</f>
        <v>3</v>
      </c>
      <c r="N14" s="96">
        <f>IF(males!Z16&gt;0,males!Z16,"")</f>
        <v>8.6</v>
      </c>
      <c r="O14" s="96">
        <f>IF(males!Z18&gt;0,males!Z18,"")</f>
        <v>8.35</v>
      </c>
      <c r="P14" s="96">
        <f>IF(males!Z20&gt;0,males!Z20,"")</f>
        <v>9.2100000000000009</v>
      </c>
      <c r="Q14" s="94" t="str">
        <f>IF(males!Z22&gt;0,males!Z22,"")</f>
        <v/>
      </c>
    </row>
    <row r="15" spans="1:17" x14ac:dyDescent="0.2">
      <c r="A15" s="116" t="str">
        <f t="shared" si="0"/>
        <v>Bryodelphax nigripunctatus</v>
      </c>
      <c r="B15" s="65" t="str">
        <f t="shared" si="0"/>
        <v>ES.264</v>
      </c>
      <c r="C15" s="86">
        <f>males!AB1</f>
        <v>14</v>
      </c>
      <c r="D15" s="87">
        <f>IF(males!AB3&gt;0,males!AB3,"")</f>
        <v>128.91999999999999</v>
      </c>
      <c r="E15" s="96">
        <f>IF(males!AB4&gt;0,males!AB4,"")</f>
        <v>19.21</v>
      </c>
      <c r="F15" s="96">
        <f>IF(males!AB6&gt;0,males!AB6,"")</f>
        <v>8.99</v>
      </c>
      <c r="G15" s="96">
        <f>IF(males!AB7&gt;0,males!AB7,"")</f>
        <v>4.6900000000000004</v>
      </c>
      <c r="H15" s="96">
        <f>IF(males!AB8&gt;0,males!AB8,"")</f>
        <v>15.78</v>
      </c>
      <c r="I15" s="96">
        <f>IF(males!AB9&gt;0,males!AB9,"")</f>
        <v>3.65</v>
      </c>
      <c r="J15" s="96">
        <f>IF(males!AB10&gt;0,males!AB10,"")</f>
        <v>27.72</v>
      </c>
      <c r="K15" s="95">
        <f>IF(males!AB11&gt;0,males!AB11,"")</f>
        <v>0.21501706484641639</v>
      </c>
      <c r="L15" s="96">
        <f>IF(males!AB13&gt;0,males!AB13,"")</f>
        <v>2.39</v>
      </c>
      <c r="M15" s="96">
        <f>IF(males!AB14&gt;0,males!AB14,"")</f>
        <v>5</v>
      </c>
      <c r="N15" s="96" t="str">
        <f>IF(males!AB16&gt;0,males!AB16,"")</f>
        <v/>
      </c>
      <c r="O15" s="96">
        <f>IF(males!AB18&gt;0,males!AB18,"")</f>
        <v>8.1</v>
      </c>
      <c r="P15" s="96">
        <f>IF(males!AB20&gt;0,males!AB20,"")</f>
        <v>8.65</v>
      </c>
      <c r="Q15" s="94">
        <f>IF(males!AB22&gt;0,males!AB22,"")</f>
        <v>9.2200000000000006</v>
      </c>
    </row>
    <row r="16" spans="1:17" x14ac:dyDescent="0.2">
      <c r="A16" s="116" t="str">
        <f t="shared" si="0"/>
        <v>Bryodelphax nigripunctatus</v>
      </c>
      <c r="B16" s="65" t="str">
        <f t="shared" si="0"/>
        <v>ES.264</v>
      </c>
      <c r="C16" s="86">
        <f>males!AD1</f>
        <v>15</v>
      </c>
      <c r="D16" s="87">
        <f>IF(males!AD3&gt;0,males!AD3,"")</f>
        <v>134.44999999999999</v>
      </c>
      <c r="E16" s="96">
        <f>IF(males!AD4&gt;0,males!AD4,"")</f>
        <v>19.010000000000002</v>
      </c>
      <c r="F16" s="96">
        <f>IF(males!AD6&gt;0,males!AD6,"")</f>
        <v>7.3</v>
      </c>
      <c r="G16" s="96" t="str">
        <f>IF(males!AD7&gt;0,males!AD7,"")</f>
        <v/>
      </c>
      <c r="H16" s="96">
        <f>IF(males!AD8&gt;0,males!AD8,"")</f>
        <v>14.65</v>
      </c>
      <c r="I16" s="96">
        <f>IF(males!AD9&gt;0,males!AD9,"")</f>
        <v>4.04</v>
      </c>
      <c r="J16" s="96">
        <f>IF(males!AD10&gt;0,males!AD10,"")</f>
        <v>31.08</v>
      </c>
      <c r="K16" s="95">
        <f>IF(males!AD11&gt;0,males!AD11,"")</f>
        <v>0.23116400148754185</v>
      </c>
      <c r="L16" s="96">
        <f>IF(males!AD13&gt;0,males!AD13,"")</f>
        <v>2.2999999999999998</v>
      </c>
      <c r="M16" s="96">
        <f>IF(males!AD14&gt;0,males!AD14,"")</f>
        <v>4</v>
      </c>
      <c r="N16" s="96">
        <f>IF(males!AD16&gt;0,males!AD16,"")</f>
        <v>8.06</v>
      </c>
      <c r="O16" s="96">
        <f>IF(males!AD18&gt;0,males!AD18,"")</f>
        <v>8</v>
      </c>
      <c r="P16" s="96">
        <f>IF(males!AD20&gt;0,males!AD20,"")</f>
        <v>7.51</v>
      </c>
      <c r="Q16" s="94">
        <f>IF(males!AD22&gt;0,males!AD22,"")</f>
        <v>9.36</v>
      </c>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99FF"/>
  </sheetPr>
  <dimension ref="A1:N16"/>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4.140625" style="118" bestFit="1" customWidth="1"/>
    <col min="2" max="2" width="16.85546875" style="66" customWidth="1"/>
    <col min="3" max="3" width="13.5703125" style="52" bestFit="1" customWidth="1"/>
    <col min="4" max="4" width="9.140625" style="51" customWidth="1"/>
    <col min="5" max="10" width="9.140625" style="51"/>
    <col min="11" max="14" width="6.7109375" style="51" customWidth="1"/>
    <col min="15" max="16384" width="9.140625" style="51"/>
  </cols>
  <sheetData>
    <row r="1" spans="1:14" ht="38.25" x14ac:dyDescent="0.2">
      <c r="A1" s="116" t="s">
        <v>43</v>
      </c>
      <c r="B1" s="67" t="s">
        <v>44</v>
      </c>
      <c r="C1" s="53" t="s">
        <v>28</v>
      </c>
      <c r="D1" s="68" t="s">
        <v>4</v>
      </c>
      <c r="E1" s="68" t="s">
        <v>29</v>
      </c>
      <c r="F1" s="68" t="s">
        <v>30</v>
      </c>
      <c r="G1" s="68" t="s">
        <v>31</v>
      </c>
      <c r="H1" s="68" t="s">
        <v>32</v>
      </c>
      <c r="I1" s="68" t="s">
        <v>33</v>
      </c>
      <c r="J1" s="68" t="s">
        <v>5</v>
      </c>
      <c r="K1" s="68" t="s">
        <v>45</v>
      </c>
      <c r="L1" s="68" t="s">
        <v>46</v>
      </c>
      <c r="M1" s="68" t="s">
        <v>47</v>
      </c>
      <c r="N1" s="68" t="s">
        <v>48</v>
      </c>
    </row>
    <row r="2" spans="1:14" x14ac:dyDescent="0.2">
      <c r="A2" s="117" t="str">
        <f>'males_stats (μm)'!A$2</f>
        <v>Bryodelphax nigripunctatus</v>
      </c>
      <c r="B2" s="107" t="str">
        <f>'males_stats (μm)'!B$2</f>
        <v>ES.264</v>
      </c>
      <c r="C2" s="86" t="str">
        <f>males!B1</f>
        <v>1 (ALLOTYPE)</v>
      </c>
      <c r="D2" s="88">
        <f>IF(males!C3&gt;0,males!C3,"")</f>
        <v>703.68164591229026</v>
      </c>
      <c r="E2" s="97">
        <f>IF(males!C6&gt;0,males!C6,"")</f>
        <v>45.966432051976177</v>
      </c>
      <c r="F2" s="97">
        <f>IF(males!C7&gt;0,males!C7,"")</f>
        <v>28.099621007038444</v>
      </c>
      <c r="G2" s="97">
        <f>IF(males!C8&gt;0,males!C8,"")</f>
        <v>75.365457498646464</v>
      </c>
      <c r="H2" s="97">
        <f>IF(males!C9&gt;0,males!C9,"")</f>
        <v>21.927449918787222</v>
      </c>
      <c r="I2" s="97">
        <f>IF(males!C10&gt;0,males!C10,"")</f>
        <v>163.4001082837033</v>
      </c>
      <c r="J2" s="97">
        <f>IF(males!C13&gt;0,males!C13,"")</f>
        <v>10.882512181916621</v>
      </c>
      <c r="K2" s="97">
        <f>IF(males!C16&gt;0,males!C16,"")</f>
        <v>44.829453167298325</v>
      </c>
      <c r="L2" s="97">
        <f>IF(males!C18&gt;0,males!C18,"")</f>
        <v>47.861396859772611</v>
      </c>
      <c r="M2" s="97">
        <f>IF(males!C20&gt;0,males!C20,"")</f>
        <v>48.619382782891179</v>
      </c>
      <c r="N2" s="98" t="str">
        <f>IF(males!C22&gt;0,males!C22,"")</f>
        <v/>
      </c>
    </row>
    <row r="3" spans="1:14" x14ac:dyDescent="0.2">
      <c r="A3" s="117" t="str">
        <f>'males_stats (μm)'!A$2</f>
        <v>Bryodelphax nigripunctatus</v>
      </c>
      <c r="B3" s="107" t="str">
        <f>'males_stats (μm)'!B$2</f>
        <v>ES.264</v>
      </c>
      <c r="C3" s="86">
        <f>males!D1</f>
        <v>2</v>
      </c>
      <c r="D3" s="88">
        <f>IF(males!E3&gt;0,males!E3,"")</f>
        <v>718.09701492537329</v>
      </c>
      <c r="E3" s="98">
        <f>IF(males!E6&gt;0,males!E6,"")</f>
        <v>47.636815920398021</v>
      </c>
      <c r="F3" s="98">
        <f>IF(males!E7&gt;0,males!E7,"")</f>
        <v>21.455223880597018</v>
      </c>
      <c r="G3" s="98" t="str">
        <f>IF(males!E8&gt;0,males!E8,"")</f>
        <v/>
      </c>
      <c r="H3" s="98">
        <f>IF(males!E9&gt;0,males!E9,"")</f>
        <v>17.599502487562191</v>
      </c>
      <c r="I3" s="98">
        <f>IF(males!E10&gt;0,males!E10,"")</f>
        <v>166.6044776119403</v>
      </c>
      <c r="J3" s="98" t="str">
        <f>IF(males!E13&gt;0,males!E13,"")</f>
        <v/>
      </c>
      <c r="K3" s="98" t="str">
        <f>IF(males!E16&gt;0,males!E16,"")</f>
        <v/>
      </c>
      <c r="L3" s="98" t="str">
        <f>IF(males!E18&gt;0,males!E18,"")</f>
        <v/>
      </c>
      <c r="M3" s="98">
        <f>IF(males!E20&gt;0,males!E20,"")</f>
        <v>48.134328358208961</v>
      </c>
      <c r="N3" s="98" t="str">
        <f>IF(males!E22&gt;0,males!E22,"")</f>
        <v/>
      </c>
    </row>
    <row r="4" spans="1:14" x14ac:dyDescent="0.2">
      <c r="A4" s="117" t="str">
        <f>'males_stats (μm)'!A$2</f>
        <v>Bryodelphax nigripunctatus</v>
      </c>
      <c r="B4" s="107" t="str">
        <f>'males_stats (μm)'!B$2</f>
        <v>ES.264</v>
      </c>
      <c r="C4" s="86">
        <f>males!F1</f>
        <v>3</v>
      </c>
      <c r="D4" s="88">
        <f>IF(males!G3&gt;0,males!G3,"")</f>
        <v>694.70899470899474</v>
      </c>
      <c r="E4" s="98">
        <f>IF(males!G6&gt;0,males!G6,"")</f>
        <v>37.507348618459723</v>
      </c>
      <c r="F4" s="98">
        <f>IF(males!G7&gt;0,males!G7,"")</f>
        <v>26.16108171663727</v>
      </c>
      <c r="G4" s="98">
        <f>IF(males!G8&gt;0,males!G8,"")</f>
        <v>78.483245149911809</v>
      </c>
      <c r="H4" s="98">
        <f>IF(males!G9&gt;0,males!G9,"")</f>
        <v>19.16519694297472</v>
      </c>
      <c r="I4" s="98">
        <f>IF(males!G10&gt;0,males!G10,"")</f>
        <v>176.83715461493236</v>
      </c>
      <c r="J4" s="98" t="str">
        <f>IF(males!G13&gt;0,males!G13,"")</f>
        <v/>
      </c>
      <c r="K4" s="98">
        <f>IF(males!G16&gt;0,males!G16,"")</f>
        <v>47.971781305114632</v>
      </c>
      <c r="L4" s="98">
        <f>IF(males!G18&gt;0,males!G18,"")</f>
        <v>45.914168136390352</v>
      </c>
      <c r="M4" s="98" t="str">
        <f>IF(males!G20&gt;0,males!G20,"")</f>
        <v/>
      </c>
      <c r="N4" s="98" t="str">
        <f>IF(males!G22&gt;0,males!G22,"")</f>
        <v/>
      </c>
    </row>
    <row r="5" spans="1:14" x14ac:dyDescent="0.2">
      <c r="A5" s="117" t="str">
        <f>'males_stats (μm)'!A$2</f>
        <v>Bryodelphax nigripunctatus</v>
      </c>
      <c r="B5" s="107" t="str">
        <f>'males_stats (μm)'!B$2</f>
        <v>ES.264</v>
      </c>
      <c r="C5" s="86">
        <f>males!H1</f>
        <v>4</v>
      </c>
      <c r="D5" s="88">
        <f>IF(males!I3&gt;0,males!I3,"")</f>
        <v>724.85648679678525</v>
      </c>
      <c r="E5" s="98" t="str">
        <f>IF(males!I6&gt;0,males!I6,"")</f>
        <v/>
      </c>
      <c r="F5" s="98">
        <f>IF(males!I7&gt;0,males!I7,"")</f>
        <v>28.300803673937995</v>
      </c>
      <c r="G5" s="98">
        <f>IF(males!I8&gt;0,males!I8,"")</f>
        <v>83.811710677382308</v>
      </c>
      <c r="H5" s="98">
        <f>IF(males!I9&gt;0,males!I9,"")</f>
        <v>21.010332950631458</v>
      </c>
      <c r="I5" s="98">
        <f>IF(males!I10&gt;0,males!I10,"")</f>
        <v>187.256027554535</v>
      </c>
      <c r="J5" s="98" t="str">
        <f>IF(males!I13&gt;0,males!I13,"")</f>
        <v/>
      </c>
      <c r="K5" s="98">
        <f>IF(males!I16&gt;0,males!I16,"")</f>
        <v>47.818599311136623</v>
      </c>
      <c r="L5" s="98">
        <f>IF(males!I18&gt;0,males!I18,"")</f>
        <v>48.507462686567152</v>
      </c>
      <c r="M5" s="98">
        <f>IF(males!I20&gt;0,males!I20,"")</f>
        <v>47.41676234213547</v>
      </c>
      <c r="N5" s="98">
        <f>IF(males!I22&gt;0,males!I22,"")</f>
        <v>52.583237657864522</v>
      </c>
    </row>
    <row r="6" spans="1:14" x14ac:dyDescent="0.2">
      <c r="A6" s="117" t="str">
        <f>'males_stats (μm)'!A$2</f>
        <v>Bryodelphax nigripunctatus</v>
      </c>
      <c r="B6" s="107" t="str">
        <f>'males_stats (μm)'!B$2</f>
        <v>ES.264</v>
      </c>
      <c r="C6" s="86">
        <f>males!J1</f>
        <v>5</v>
      </c>
      <c r="D6" s="88">
        <f>IF(males!K3&gt;0,males!K3,"")</f>
        <v>618.42105263157896</v>
      </c>
      <c r="E6" s="98" t="str">
        <f>IF(males!K6&gt;0,males!K6,"")</f>
        <v/>
      </c>
      <c r="F6" s="98">
        <f>IF(males!K7&gt;0,males!K7,"")</f>
        <v>19.941520467836256</v>
      </c>
      <c r="G6" s="98">
        <f>IF(males!K8&gt;0,males!K8,"")</f>
        <v>79.766081871345023</v>
      </c>
      <c r="H6" s="98" t="str">
        <f>IF(males!K9&gt;0,males!K9,"")</f>
        <v/>
      </c>
      <c r="I6" s="98">
        <f>IF(males!K10&gt;0,males!K10,"")</f>
        <v>161.57894736842104</v>
      </c>
      <c r="J6" s="98">
        <f>IF(males!K13&gt;0,males!K13,"")</f>
        <v>11.461988304093566</v>
      </c>
      <c r="K6" s="98" t="str">
        <f>IF(males!K16&gt;0,males!K16,"")</f>
        <v/>
      </c>
      <c r="L6" s="98">
        <f>IF(males!K18&gt;0,males!K18,"")</f>
        <v>45.789473684210527</v>
      </c>
      <c r="M6" s="98">
        <f>IF(males!K20&gt;0,males!K20,"")</f>
        <v>45.555555555555557</v>
      </c>
      <c r="N6" s="98">
        <f>IF(males!K22&gt;0,males!K22,"")</f>
        <v>48.596491228070178</v>
      </c>
    </row>
    <row r="7" spans="1:14" x14ac:dyDescent="0.2">
      <c r="A7" s="117" t="str">
        <f>'males_stats (μm)'!A$2</f>
        <v>Bryodelphax nigripunctatus</v>
      </c>
      <c r="B7" s="107" t="str">
        <f>'males_stats (μm)'!B$2</f>
        <v>ES.264</v>
      </c>
      <c r="C7" s="86">
        <f>males!L1</f>
        <v>6</v>
      </c>
      <c r="D7" s="88">
        <f>IF(males!M3&gt;0,males!M3,"")</f>
        <v>667.13169642857133</v>
      </c>
      <c r="E7" s="98">
        <f>IF(males!M6&gt;0,males!M6,"")</f>
        <v>43.247767857142854</v>
      </c>
      <c r="F7" s="98">
        <f>IF(males!M7&gt;0,males!M7,"")</f>
        <v>21.261160714285712</v>
      </c>
      <c r="G7" s="98" t="str">
        <f>IF(males!M8&gt;0,males!M8,"")</f>
        <v/>
      </c>
      <c r="H7" s="98" t="str">
        <f>IF(males!M9&gt;0,males!M9,"")</f>
        <v/>
      </c>
      <c r="I7" s="98">
        <f>IF(males!M10&gt;0,males!M10,"")</f>
        <v>175.11160714285711</v>
      </c>
      <c r="J7" s="98">
        <f>IF(males!M13&gt;0,males!M13,"")</f>
        <v>10.825892857142856</v>
      </c>
      <c r="K7" s="98">
        <f>IF(males!M16&gt;0,males!M16,"")</f>
        <v>45.814732142857146</v>
      </c>
      <c r="L7" s="98" t="str">
        <f>IF(males!M18&gt;0,males!M18,"")</f>
        <v/>
      </c>
      <c r="M7" s="98">
        <f>IF(males!M20&gt;0,males!M20,"")</f>
        <v>45.200892857142847</v>
      </c>
      <c r="N7" s="98" t="str">
        <f>IF(males!M22&gt;0,males!M22,"")</f>
        <v/>
      </c>
    </row>
    <row r="8" spans="1:14" x14ac:dyDescent="0.2">
      <c r="A8" s="117" t="str">
        <f>'males_stats (μm)'!A$2</f>
        <v>Bryodelphax nigripunctatus</v>
      </c>
      <c r="B8" s="107" t="str">
        <f>'males_stats (μm)'!B$2</f>
        <v>ES.264</v>
      </c>
      <c r="C8" s="86">
        <f>males!N1</f>
        <v>7</v>
      </c>
      <c r="D8" s="88">
        <f>IF(males!O3&gt;0,males!O3,"")</f>
        <v>704.74137931034488</v>
      </c>
      <c r="E8" s="98">
        <f>IF(males!O6&gt;0,males!O6,"")</f>
        <v>42.118226600985224</v>
      </c>
      <c r="F8" s="98">
        <f>IF(males!O7&gt;0,males!O7,"")</f>
        <v>18.965517241379313</v>
      </c>
      <c r="G8" s="98">
        <f>IF(males!O8&gt;0,males!O8,"")</f>
        <v>85.775862068965523</v>
      </c>
      <c r="H8" s="98">
        <f>IF(males!O9&gt;0,males!O9,"")</f>
        <v>22.290640394088673</v>
      </c>
      <c r="I8" s="98">
        <f>IF(males!O10&gt;0,males!O10,"")</f>
        <v>165.51724137931038</v>
      </c>
      <c r="J8" s="98">
        <f>IF(males!O13&gt;0,males!O13,"")</f>
        <v>10.591133004926109</v>
      </c>
      <c r="K8" s="98">
        <f>IF(males!O16&gt;0,males!O16,"")</f>
        <v>44.766009852216747</v>
      </c>
      <c r="L8" s="98">
        <f>IF(males!O18&gt;0,males!O18,"")</f>
        <v>43.657635467980299</v>
      </c>
      <c r="M8" s="98">
        <f>IF(males!O20&gt;0,males!O20,"")</f>
        <v>43.288177339901488</v>
      </c>
      <c r="N8" s="98">
        <f>IF(males!O22&gt;0,males!O22,"")</f>
        <v>47.721674876847295</v>
      </c>
    </row>
    <row r="9" spans="1:14" x14ac:dyDescent="0.2">
      <c r="A9" s="117" t="str">
        <f>'males_stats (μm)'!A$2</f>
        <v>Bryodelphax nigripunctatus</v>
      </c>
      <c r="B9" s="107" t="str">
        <f>'males_stats (μm)'!B$2</f>
        <v>ES.264</v>
      </c>
      <c r="C9" s="86">
        <f>males!P1</f>
        <v>8</v>
      </c>
      <c r="D9" s="88">
        <f>IF(males!Q3&gt;0,males!Q3,"")</f>
        <v>718.93592677345544</v>
      </c>
      <c r="E9" s="98">
        <f>IF(males!Q6&gt;0,males!Q6,"")</f>
        <v>35.755148741418765</v>
      </c>
      <c r="F9" s="98">
        <f>IF(males!Q7&gt;0,males!Q7,"")</f>
        <v>26.544622425629289</v>
      </c>
      <c r="G9" s="98">
        <f>IF(males!Q8&gt;0,males!Q8,"")</f>
        <v>70.59496567505721</v>
      </c>
      <c r="H9" s="98" t="str">
        <f>IF(males!Q9&gt;0,males!Q9,"")</f>
        <v/>
      </c>
      <c r="I9" s="98">
        <f>IF(males!Q10&gt;0,males!Q10,"")</f>
        <v>168.02059496567506</v>
      </c>
      <c r="J9" s="98">
        <f>IF(males!Q13&gt;0,males!Q13,"")</f>
        <v>12.814645308924485</v>
      </c>
      <c r="K9" s="98">
        <f>IF(males!Q16&gt;0,males!Q16,"")</f>
        <v>45.194508009153317</v>
      </c>
      <c r="L9" s="98">
        <f>IF(males!Q18&gt;0,males!Q18,"")</f>
        <v>44.965675057208237</v>
      </c>
      <c r="M9" s="98">
        <f>IF(males!Q20&gt;0,males!Q20,"")</f>
        <v>43.363844393592679</v>
      </c>
      <c r="N9" s="98">
        <f>IF(males!Q22&gt;0,males!Q22,"")</f>
        <v>45.995423340961096</v>
      </c>
    </row>
    <row r="10" spans="1:14" x14ac:dyDescent="0.2">
      <c r="A10" s="117" t="str">
        <f>'males_stats (μm)'!A$2</f>
        <v>Bryodelphax nigripunctatus</v>
      </c>
      <c r="B10" s="107" t="str">
        <f>'males_stats (μm)'!B$2</f>
        <v>ES.264</v>
      </c>
      <c r="C10" s="86">
        <f>males!R1</f>
        <v>9</v>
      </c>
      <c r="D10" s="88">
        <f>IF(males!S3&gt;0,males!S3,"")</f>
        <v>642.35171696149848</v>
      </c>
      <c r="E10" s="98">
        <f>IF(males!S6&gt;0,males!S6,"")</f>
        <v>51.716961498439126</v>
      </c>
      <c r="F10" s="98">
        <f>IF(males!S7&gt;0,males!S7,"")</f>
        <v>29.188345473465144</v>
      </c>
      <c r="G10" s="98">
        <f>IF(males!S8&gt;0,males!S8,"")</f>
        <v>82.46618106139438</v>
      </c>
      <c r="H10" s="98">
        <f>IF(males!S9&gt;0,males!S9,"")</f>
        <v>21.279916753381894</v>
      </c>
      <c r="I10" s="98">
        <f>IF(males!S10&gt;0,males!S10,"")</f>
        <v>161.75858480749221</v>
      </c>
      <c r="J10" s="98" t="str">
        <f>IF(males!S13&gt;0,males!S13,"")</f>
        <v/>
      </c>
      <c r="K10" s="98" t="str">
        <f>IF(males!S16&gt;0,males!S16,"")</f>
        <v/>
      </c>
      <c r="L10" s="98" t="str">
        <f>IF(males!S18&gt;0,males!S18,"")</f>
        <v/>
      </c>
      <c r="M10" s="98">
        <f>IF(males!S20&gt;0,males!S20,"")</f>
        <v>44.328824141519249</v>
      </c>
      <c r="N10" s="98">
        <f>IF(males!S22&gt;0,males!S22,"")</f>
        <v>47.346514047866805</v>
      </c>
    </row>
    <row r="11" spans="1:14" x14ac:dyDescent="0.2">
      <c r="A11" s="117" t="str">
        <f>'males_stats (μm)'!A$2</f>
        <v>Bryodelphax nigripunctatus</v>
      </c>
      <c r="B11" s="107" t="str">
        <f>'males_stats (μm)'!B$2</f>
        <v>ES.264</v>
      </c>
      <c r="C11" s="86">
        <f>males!T1</f>
        <v>10</v>
      </c>
      <c r="D11" s="88">
        <f>IF(males!U3&gt;0,males!U3,"")</f>
        <v>693.78238341968904</v>
      </c>
      <c r="E11" s="98">
        <f>IF(males!U6&gt;0,males!U6,"")</f>
        <v>39.838802533103049</v>
      </c>
      <c r="F11" s="98">
        <f>IF(males!U7&gt;0,males!U7,"")</f>
        <v>32.00921128382268</v>
      </c>
      <c r="G11" s="98">
        <f>IF(males!U8&gt;0,males!U8,"")</f>
        <v>79.274611398963728</v>
      </c>
      <c r="H11" s="98" t="str">
        <f>IF(males!U9&gt;0,males!U9,"")</f>
        <v/>
      </c>
      <c r="I11" s="98">
        <f>IF(males!U10&gt;0,males!U10,"")</f>
        <v>157.34024179620033</v>
      </c>
      <c r="J11" s="98">
        <f>IF(males!U13&gt;0,males!U13,"")</f>
        <v>9.7294185377086926</v>
      </c>
      <c r="K11" s="98">
        <f>IF(males!U16&gt;0,males!U16,"")</f>
        <v>50.316637881404723</v>
      </c>
      <c r="L11" s="98" t="str">
        <f>IF(males!U18&gt;0,males!U18,"")</f>
        <v/>
      </c>
      <c r="M11" s="98">
        <f>IF(males!U20&gt;0,males!U20,"")</f>
        <v>45.768566493955092</v>
      </c>
      <c r="N11" s="98">
        <f>IF(males!U22&gt;0,males!U22,"")</f>
        <v>51.928612550374197</v>
      </c>
    </row>
    <row r="12" spans="1:14" x14ac:dyDescent="0.2">
      <c r="A12" s="117" t="str">
        <f>'males_stats (μm)'!A$2</f>
        <v>Bryodelphax nigripunctatus</v>
      </c>
      <c r="B12" s="107" t="str">
        <f>'males_stats (μm)'!B$2</f>
        <v>ES.264</v>
      </c>
      <c r="C12" s="86">
        <f>males!V1</f>
        <v>11</v>
      </c>
      <c r="D12" s="88">
        <f>IF(males!W3&gt;0,males!W3,"")</f>
        <v>674.6145940390544</v>
      </c>
      <c r="E12" s="98">
        <f>IF(males!W6&gt;0,males!W6,"")</f>
        <v>38.848920863309353</v>
      </c>
      <c r="F12" s="98">
        <f>IF(males!W7&gt;0,males!W7,"")</f>
        <v>28.365878725590953</v>
      </c>
      <c r="G12" s="98">
        <f>IF(males!W8&gt;0,males!W8,"")</f>
        <v>77.440904419321683</v>
      </c>
      <c r="H12" s="98">
        <f>IF(males!W9&gt;0,males!W9,"")</f>
        <v>24.203494347379237</v>
      </c>
      <c r="I12" s="98">
        <f>IF(males!W10&gt;0,males!W10,"")</f>
        <v>141.31551901336073</v>
      </c>
      <c r="J12" s="98" t="str">
        <f>IF(males!W13&gt;0,males!W13,"")</f>
        <v/>
      </c>
      <c r="K12" s="98">
        <f>IF(males!W16&gt;0,males!W16,"")</f>
        <v>37.564234326824256</v>
      </c>
      <c r="L12" s="98">
        <f>IF(males!W18&gt;0,males!W18,"")</f>
        <v>41.161356628982524</v>
      </c>
      <c r="M12" s="98">
        <f>IF(males!W20&gt;0,males!W20,"")</f>
        <v>38.540596094552924</v>
      </c>
      <c r="N12" s="98">
        <f>IF(males!W22&gt;0,males!W22,"")</f>
        <v>43.627954779033914</v>
      </c>
    </row>
    <row r="13" spans="1:14" x14ac:dyDescent="0.2">
      <c r="A13" s="117" t="str">
        <f>'males_stats (μm)'!A$2</f>
        <v>Bryodelphax nigripunctatus</v>
      </c>
      <c r="B13" s="107" t="str">
        <f>'males_stats (μm)'!B$2</f>
        <v>ES.264</v>
      </c>
      <c r="C13" s="86">
        <f>males!X1</f>
        <v>12</v>
      </c>
      <c r="D13" s="88">
        <f>IF(males!Y3&gt;0,males!Y3,"")</f>
        <v>655.93869731800771</v>
      </c>
      <c r="E13" s="98">
        <f>IF(males!Y6&gt;0,males!Y6,"")</f>
        <v>44.061302681992345</v>
      </c>
      <c r="F13" s="98">
        <f>IF(males!Y7&gt;0,males!Y7,"")</f>
        <v>24.411603721948548</v>
      </c>
      <c r="G13" s="98">
        <f>IF(males!Y8&gt;0,males!Y8,"")</f>
        <v>75.588396278051448</v>
      </c>
      <c r="H13" s="98">
        <f>IF(males!Y9&gt;0,males!Y9,"")</f>
        <v>22.714833059660648</v>
      </c>
      <c r="I13" s="98">
        <f>IF(males!Y10&gt;0,males!Y10,"")</f>
        <v>163.32785987958403</v>
      </c>
      <c r="J13" s="98" t="str">
        <f>IF(males!Y13&gt;0,males!Y13,"")</f>
        <v/>
      </c>
      <c r="K13" s="98">
        <f>IF(males!Y16&gt;0,males!Y16,"")</f>
        <v>42.966611932129176</v>
      </c>
      <c r="L13" s="98" t="str">
        <f>IF(males!Y18&gt;0,males!Y18,"")</f>
        <v/>
      </c>
      <c r="M13" s="98">
        <f>IF(males!Y20&gt;0,males!Y20,"")</f>
        <v>41.543513957307063</v>
      </c>
      <c r="N13" s="98" t="str">
        <f>IF(males!Y22&gt;0,males!Y22,"")</f>
        <v/>
      </c>
    </row>
    <row r="14" spans="1:14" x14ac:dyDescent="0.2">
      <c r="A14" s="117" t="str">
        <f>'males_stats (μm)'!A$2</f>
        <v>Bryodelphax nigripunctatus</v>
      </c>
      <c r="B14" s="107" t="str">
        <f>'males_stats (μm)'!B$2</f>
        <v>ES.264</v>
      </c>
      <c r="C14" s="86">
        <f>males!Z1</f>
        <v>13</v>
      </c>
      <c r="D14" s="88">
        <f>IF(males!AA3&gt;0,males!AA3,"")</f>
        <v>678.22580645161293</v>
      </c>
      <c r="E14" s="98">
        <f>IF(males!AA6&gt;0,males!AA6,"")</f>
        <v>44.838709677419352</v>
      </c>
      <c r="F14" s="98">
        <f>IF(males!AA7&gt;0,males!AA7,"")</f>
        <v>27.903225806451616</v>
      </c>
      <c r="G14" s="98">
        <f>IF(males!AA8&gt;0,males!AA8,"")</f>
        <v>73.494623655913969</v>
      </c>
      <c r="H14" s="98">
        <f>IF(males!AA9&gt;0,males!AA9,"")</f>
        <v>22.849462365591396</v>
      </c>
      <c r="I14" s="98">
        <f>IF(males!AA10&gt;0,males!AA10,"")</f>
        <v>161.72043010752685</v>
      </c>
      <c r="J14" s="98" t="str">
        <f>IF(males!AA13&gt;0,males!AA13,"")</f>
        <v/>
      </c>
      <c r="K14" s="98">
        <f>IF(males!AA16&gt;0,males!AA16,"")</f>
        <v>46.236559139784937</v>
      </c>
      <c r="L14" s="98">
        <f>IF(males!AA18&gt;0,males!AA18,"")</f>
        <v>44.892473118279561</v>
      </c>
      <c r="M14" s="98">
        <f>IF(males!AA20&gt;0,males!AA20,"")</f>
        <v>49.516129032258064</v>
      </c>
      <c r="N14" s="98" t="str">
        <f>IF(males!AA22&gt;0,males!AA22,"")</f>
        <v/>
      </c>
    </row>
    <row r="15" spans="1:14" x14ac:dyDescent="0.2">
      <c r="A15" s="117" t="str">
        <f>'males_stats (μm)'!A$2</f>
        <v>Bryodelphax nigripunctatus</v>
      </c>
      <c r="B15" s="107" t="str">
        <f>'males_stats (μm)'!B$2</f>
        <v>ES.264</v>
      </c>
      <c r="C15" s="86">
        <f>males!AB1</f>
        <v>14</v>
      </c>
      <c r="D15" s="88">
        <f>IF(males!AC3&gt;0,males!AC3,"")</f>
        <v>671.1087975013013</v>
      </c>
      <c r="E15" s="98">
        <f>IF(males!AC6&gt;0,males!AC6,"")</f>
        <v>46.798542425819882</v>
      </c>
      <c r="F15" s="98">
        <f>IF(males!AC7&gt;0,males!AC7,"")</f>
        <v>24.414367516918272</v>
      </c>
      <c r="G15" s="98">
        <f>IF(males!AC8&gt;0,males!AC8,"")</f>
        <v>82.144716293597071</v>
      </c>
      <c r="H15" s="98">
        <f>IF(males!AC9&gt;0,males!AC9,"")</f>
        <v>19.000520562207182</v>
      </c>
      <c r="I15" s="98">
        <f>IF(males!AC10&gt;0,males!AC10,"")</f>
        <v>144.29984383133782</v>
      </c>
      <c r="J15" s="98">
        <f>IF(males!AC13&gt;0,males!AC13,"")</f>
        <v>12.441436751691827</v>
      </c>
      <c r="K15" s="98" t="str">
        <f>IF(males!AC16&gt;0,males!AC16,"")</f>
        <v/>
      </c>
      <c r="L15" s="98">
        <f>IF(males!AC18&gt;0,males!AC18,"")</f>
        <v>42.165538781884429</v>
      </c>
      <c r="M15" s="98">
        <f>IF(males!AC20&gt;0,males!AC20,"")</f>
        <v>45.028630921395106</v>
      </c>
      <c r="N15" s="98">
        <f>IF(males!AC22&gt;0,males!AC22,"")</f>
        <v>47.99583550234253</v>
      </c>
    </row>
    <row r="16" spans="1:14" x14ac:dyDescent="0.2">
      <c r="A16" s="117" t="str">
        <f>'males_stats (μm)'!A$2</f>
        <v>Bryodelphax nigripunctatus</v>
      </c>
      <c r="B16" s="107" t="str">
        <f>'males_stats (μm)'!B$2</f>
        <v>ES.264</v>
      </c>
      <c r="C16" s="86">
        <f>males!AD1</f>
        <v>15</v>
      </c>
      <c r="D16" s="88">
        <f>IF(males!AE3&gt;0,males!AE3,"")</f>
        <v>707.25933719095201</v>
      </c>
      <c r="E16" s="98">
        <f>IF(males!AE6&gt;0,males!AE6,"")</f>
        <v>38.400841662283</v>
      </c>
      <c r="F16" s="98" t="str">
        <f>IF(males!AE7&gt;0,males!AE7,"")</f>
        <v/>
      </c>
      <c r="G16" s="98">
        <f>IF(males!AE8&gt;0,males!AE8,"")</f>
        <v>77.064702788006315</v>
      </c>
      <c r="H16" s="98">
        <f>IF(males!AE9&gt;0,males!AE9,"")</f>
        <v>21.251972645975801</v>
      </c>
      <c r="I16" s="98">
        <f>IF(males!AE10&gt;0,males!AE10,"")</f>
        <v>163.49289847448711</v>
      </c>
      <c r="J16" s="98">
        <f>IF(males!AE13&gt;0,males!AE13,"")</f>
        <v>12.098895318253549</v>
      </c>
      <c r="K16" s="98">
        <f>IF(males!AE16&gt;0,males!AE16,"")</f>
        <v>42.398737506575486</v>
      </c>
      <c r="L16" s="98">
        <f>IF(males!AE18&gt;0,males!AE18,"")</f>
        <v>42.08311415044713</v>
      </c>
      <c r="M16" s="98">
        <f>IF(males!AE20&gt;0,males!AE20,"")</f>
        <v>39.505523408732238</v>
      </c>
      <c r="N16" s="98">
        <f>IF(males!AE22&gt;0,males!AE22,"")</f>
        <v>49.237243556023138</v>
      </c>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11</vt:i4>
      </vt:variant>
    </vt:vector>
  </HeadingPairs>
  <TitlesOfParts>
    <vt:vector size="11" baseType="lpstr">
      <vt:lpstr>instructions</vt:lpstr>
      <vt:lpstr>general info</vt:lpstr>
      <vt:lpstr>females</vt:lpstr>
      <vt:lpstr>males</vt:lpstr>
      <vt:lpstr>larvae</vt:lpstr>
      <vt:lpstr>females_stats (μm)</vt:lpstr>
      <vt:lpstr>females_stats (sc)</vt:lpstr>
      <vt:lpstr>males_stats (μm)</vt:lpstr>
      <vt:lpstr>males_stats (sc)</vt:lpstr>
      <vt:lpstr>larvae_stats (μm)</vt:lpstr>
      <vt:lpstr>larvae_stats (sc)</vt:lpstr>
    </vt:vector>
  </TitlesOfParts>
  <Company>BIO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Echiniscoidea (ver. 1.0)</dc:title>
  <dc:creator>Łukasz Michalczyk (LM@tardigrada.net)</dc:creator>
  <cp:keywords>Tardigrada Echiniscoidea morphometry</cp:keywords>
  <cp:lastModifiedBy>Madga</cp:lastModifiedBy>
  <dcterms:created xsi:type="dcterms:W3CDTF">2007-08-01T03:19:15Z</dcterms:created>
  <dcterms:modified xsi:type="dcterms:W3CDTF">2021-02-26T20:01:58Z</dcterms:modified>
</cp:coreProperties>
</file>