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#TR\0053\"/>
    </mc:Choice>
  </mc:AlternateContent>
  <xr:revisionPtr revIDLastSave="0" documentId="13_ncr:1_{F3057D50-535C-44AA-9919-5F12ECEDD99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females" sheetId="7" r:id="rId1"/>
    <sheet name="juveniles" sheetId="29" r:id="rId2"/>
    <sheet name="larvae" sheetId="32" r:id="rId3"/>
    <sheet name="females_stats (μm)" sheetId="12" r:id="rId4"/>
    <sheet name="females_stats (sc)" sheetId="14" r:id="rId5"/>
    <sheet name="juveniles_stats (μm)" sheetId="30" r:id="rId6"/>
    <sheet name="juvenles_stats (sc)" sheetId="31" r:id="rId7"/>
    <sheet name="larvae_stats (μm)" sheetId="33" r:id="rId8"/>
    <sheet name="larvae_stats (sc)" sheetId="3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7" l="1"/>
  <c r="D12" i="7"/>
  <c r="F12" i="7"/>
  <c r="H12" i="7"/>
  <c r="J12" i="7"/>
  <c r="L12" i="7"/>
  <c r="N12" i="7"/>
  <c r="P12" i="7"/>
  <c r="R12" i="7"/>
  <c r="T12" i="7"/>
  <c r="V12" i="7"/>
  <c r="X12" i="7"/>
  <c r="Z12" i="7"/>
  <c r="AB12" i="7"/>
  <c r="AD12" i="7"/>
  <c r="AF12" i="7"/>
  <c r="AH12" i="7"/>
  <c r="AJ12" i="7"/>
  <c r="AL12" i="7"/>
  <c r="AN12" i="7"/>
  <c r="AP12" i="7"/>
  <c r="AR12" i="7"/>
  <c r="AT12" i="7"/>
  <c r="AV12" i="7"/>
  <c r="AX12" i="7"/>
  <c r="AZ12" i="7"/>
  <c r="BB12" i="7"/>
  <c r="BD12" i="7"/>
  <c r="BF12" i="7"/>
  <c r="BH12" i="7"/>
  <c r="BP12" i="7"/>
  <c r="BR12" i="7"/>
  <c r="BW12" i="7"/>
  <c r="BH39" i="7"/>
  <c r="BI38" i="7"/>
  <c r="BI37" i="7"/>
  <c r="BH35" i="7"/>
  <c r="BI34" i="7"/>
  <c r="BI33" i="7"/>
  <c r="BH31" i="7"/>
  <c r="BI30" i="7"/>
  <c r="BI29" i="7"/>
  <c r="BH27" i="7"/>
  <c r="BI26" i="7"/>
  <c r="BI25" i="7"/>
  <c r="BI22" i="7"/>
  <c r="BI21" i="7"/>
  <c r="BI20" i="7"/>
  <c r="BI19" i="7"/>
  <c r="BI18" i="7"/>
  <c r="BI17" i="7"/>
  <c r="BI16" i="7"/>
  <c r="BI15" i="7"/>
  <c r="BI14" i="7"/>
  <c r="BH11" i="7"/>
  <c r="BI10" i="7"/>
  <c r="BI9" i="7"/>
  <c r="BI8" i="7"/>
  <c r="BI7" i="7"/>
  <c r="BI6" i="7"/>
  <c r="BI3" i="7"/>
  <c r="BO12" i="7" l="1"/>
  <c r="BM12" i="7"/>
  <c r="BN12" i="7" s="1"/>
  <c r="BL12" i="7"/>
  <c r="BU12" i="7"/>
  <c r="BS12" i="7"/>
  <c r="BG7" i="7"/>
  <c r="BU20" i="32" l="1"/>
  <c r="BS20" i="32"/>
  <c r="BO20" i="32"/>
  <c r="BM20" i="32"/>
  <c r="BN20" i="32" s="1"/>
  <c r="BL20" i="32"/>
  <c r="BI20" i="32"/>
  <c r="BG20" i="32"/>
  <c r="BE20" i="32"/>
  <c r="BC20" i="32"/>
  <c r="BA20" i="32"/>
  <c r="AY20" i="32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BU21" i="29"/>
  <c r="BS21" i="29"/>
  <c r="BO21" i="29"/>
  <c r="BM21" i="29"/>
  <c r="BN21" i="29" s="1"/>
  <c r="BL21" i="29"/>
  <c r="BI21" i="29"/>
  <c r="BG21" i="29"/>
  <c r="BE21" i="29"/>
  <c r="BC21" i="29"/>
  <c r="BA21" i="29"/>
  <c r="AY21" i="29"/>
  <c r="AW21" i="29"/>
  <c r="AU21" i="29"/>
  <c r="AS21" i="29"/>
  <c r="AQ21" i="29"/>
  <c r="AO21" i="29"/>
  <c r="AM21" i="29"/>
  <c r="AK21" i="29"/>
  <c r="AI21" i="29"/>
  <c r="AG21" i="29"/>
  <c r="AE21" i="29"/>
  <c r="AC21" i="29"/>
  <c r="AA21" i="29"/>
  <c r="Y21" i="29"/>
  <c r="W21" i="29"/>
  <c r="U21" i="29"/>
  <c r="S21" i="29"/>
  <c r="Q21" i="29"/>
  <c r="O21" i="29"/>
  <c r="M21" i="29"/>
  <c r="K21" i="29"/>
  <c r="I21" i="29"/>
  <c r="G21" i="29"/>
  <c r="E21" i="29"/>
  <c r="C21" i="29"/>
  <c r="D11" i="7"/>
  <c r="BL21" i="7"/>
  <c r="BM21" i="7"/>
  <c r="BN21" i="7" s="1"/>
  <c r="BO21" i="7"/>
  <c r="BS21" i="7"/>
  <c r="BU21" i="7"/>
  <c r="BW21" i="7"/>
  <c r="C21" i="7"/>
  <c r="E21" i="7"/>
  <c r="G21" i="7"/>
  <c r="I21" i="7"/>
  <c r="K21" i="7"/>
  <c r="M21" i="7"/>
  <c r="O21" i="7"/>
  <c r="Q21" i="7"/>
  <c r="S21" i="7"/>
  <c r="U21" i="7"/>
  <c r="W21" i="7"/>
  <c r="Y21" i="7"/>
  <c r="AA21" i="7"/>
  <c r="AC21" i="7"/>
  <c r="AE21" i="7"/>
  <c r="AG21" i="7"/>
  <c r="AI21" i="7"/>
  <c r="AK21" i="7"/>
  <c r="AM21" i="7"/>
  <c r="AO21" i="7"/>
  <c r="AQ21" i="7"/>
  <c r="AS21" i="7"/>
  <c r="AU21" i="7"/>
  <c r="AW21" i="7"/>
  <c r="AY21" i="7"/>
  <c r="BA21" i="7"/>
  <c r="BC21" i="7"/>
  <c r="BE21" i="7"/>
  <c r="BG21" i="7"/>
  <c r="BP21" i="7" l="1"/>
  <c r="BQ21" i="7" s="1"/>
  <c r="BV20" i="32"/>
  <c r="BP20" i="32"/>
  <c r="BQ20" i="32" s="1"/>
  <c r="BR20" i="32"/>
  <c r="BT20" i="32"/>
  <c r="BR21" i="29"/>
  <c r="BV21" i="29"/>
  <c r="BP21" i="29"/>
  <c r="BQ21" i="29" s="1"/>
  <c r="BT21" i="29"/>
  <c r="BT21" i="7"/>
  <c r="BX21" i="7"/>
  <c r="BV21" i="7"/>
  <c r="BR21" i="7"/>
  <c r="C9" i="34"/>
  <c r="C8" i="34"/>
  <c r="C7" i="34"/>
  <c r="C6" i="34"/>
  <c r="C5" i="34"/>
  <c r="C4" i="34"/>
  <c r="C3" i="34"/>
  <c r="C2" i="34"/>
  <c r="AE9" i="33"/>
  <c r="AD9" i="33"/>
  <c r="AB9" i="33"/>
  <c r="AA9" i="33"/>
  <c r="Y9" i="33"/>
  <c r="X9" i="33"/>
  <c r="V9" i="33"/>
  <c r="U9" i="33"/>
  <c r="T9" i="33"/>
  <c r="S9" i="33"/>
  <c r="R9" i="33"/>
  <c r="Q9" i="33"/>
  <c r="P9" i="33"/>
  <c r="O9" i="33"/>
  <c r="N9" i="33"/>
  <c r="M9" i="33"/>
  <c r="J9" i="33"/>
  <c r="I9" i="33"/>
  <c r="H9" i="33"/>
  <c r="G9" i="33"/>
  <c r="F9" i="33"/>
  <c r="E9" i="33"/>
  <c r="D9" i="33"/>
  <c r="C9" i="33"/>
  <c r="AE8" i="33"/>
  <c r="AD8" i="33"/>
  <c r="AB8" i="33"/>
  <c r="AA8" i="33"/>
  <c r="Y8" i="33"/>
  <c r="X8" i="33"/>
  <c r="V8" i="33"/>
  <c r="U8" i="33"/>
  <c r="T8" i="33"/>
  <c r="S8" i="33"/>
  <c r="R8" i="33"/>
  <c r="Q8" i="33"/>
  <c r="P8" i="33"/>
  <c r="O8" i="33"/>
  <c r="N8" i="33"/>
  <c r="M8" i="33"/>
  <c r="J8" i="33"/>
  <c r="I8" i="33"/>
  <c r="H8" i="33"/>
  <c r="G8" i="33"/>
  <c r="F8" i="33"/>
  <c r="E8" i="33"/>
  <c r="D8" i="33"/>
  <c r="C8" i="33"/>
  <c r="AE7" i="33"/>
  <c r="AD7" i="33"/>
  <c r="AB7" i="33"/>
  <c r="AA7" i="33"/>
  <c r="Y7" i="33"/>
  <c r="X7" i="33"/>
  <c r="V7" i="33"/>
  <c r="U7" i="33"/>
  <c r="T7" i="33"/>
  <c r="S7" i="33"/>
  <c r="R7" i="33"/>
  <c r="Q7" i="33"/>
  <c r="P7" i="33"/>
  <c r="O7" i="33"/>
  <c r="N7" i="33"/>
  <c r="M7" i="33"/>
  <c r="J7" i="33"/>
  <c r="I7" i="33"/>
  <c r="H7" i="33"/>
  <c r="G7" i="33"/>
  <c r="F7" i="33"/>
  <c r="E7" i="33"/>
  <c r="D7" i="33"/>
  <c r="C7" i="33"/>
  <c r="AE6" i="33"/>
  <c r="AD6" i="33"/>
  <c r="AB6" i="33"/>
  <c r="AA6" i="33"/>
  <c r="Y6" i="33"/>
  <c r="X6" i="33"/>
  <c r="V6" i="33"/>
  <c r="U6" i="33"/>
  <c r="T6" i="33"/>
  <c r="S6" i="33"/>
  <c r="R6" i="33"/>
  <c r="Q6" i="33"/>
  <c r="P6" i="33"/>
  <c r="O6" i="33"/>
  <c r="N6" i="33"/>
  <c r="M6" i="33"/>
  <c r="J6" i="33"/>
  <c r="I6" i="33"/>
  <c r="H6" i="33"/>
  <c r="G6" i="33"/>
  <c r="F6" i="33"/>
  <c r="E6" i="33"/>
  <c r="D6" i="33"/>
  <c r="C6" i="33"/>
  <c r="AE5" i="33"/>
  <c r="AD5" i="33"/>
  <c r="AB5" i="33"/>
  <c r="AA5" i="33"/>
  <c r="Y5" i="33"/>
  <c r="X5" i="33"/>
  <c r="V5" i="33"/>
  <c r="U5" i="33"/>
  <c r="T5" i="33"/>
  <c r="S5" i="33"/>
  <c r="R5" i="33"/>
  <c r="Q5" i="33"/>
  <c r="P5" i="33"/>
  <c r="O5" i="33"/>
  <c r="N5" i="33"/>
  <c r="M5" i="33"/>
  <c r="J5" i="33"/>
  <c r="I5" i="33"/>
  <c r="H5" i="33"/>
  <c r="G5" i="33"/>
  <c r="F5" i="33"/>
  <c r="E5" i="33"/>
  <c r="D5" i="33"/>
  <c r="C5" i="33"/>
  <c r="AE4" i="33"/>
  <c r="AD4" i="33"/>
  <c r="AB4" i="33"/>
  <c r="AA4" i="33"/>
  <c r="Y4" i="33"/>
  <c r="X4" i="33"/>
  <c r="V4" i="33"/>
  <c r="U4" i="33"/>
  <c r="T4" i="33"/>
  <c r="S4" i="33"/>
  <c r="R4" i="33"/>
  <c r="Q4" i="33"/>
  <c r="P4" i="33"/>
  <c r="O4" i="33"/>
  <c r="N4" i="33"/>
  <c r="M4" i="33"/>
  <c r="J4" i="33"/>
  <c r="I4" i="33"/>
  <c r="H4" i="33"/>
  <c r="G4" i="33"/>
  <c r="F4" i="33"/>
  <c r="E4" i="33"/>
  <c r="D4" i="33"/>
  <c r="C4" i="33"/>
  <c r="AE3" i="33"/>
  <c r="AD3" i="33"/>
  <c r="AB3" i="33"/>
  <c r="AA3" i="33"/>
  <c r="Y3" i="33"/>
  <c r="X3" i="33"/>
  <c r="V3" i="33"/>
  <c r="U3" i="33"/>
  <c r="T3" i="33"/>
  <c r="S3" i="33"/>
  <c r="R3" i="33"/>
  <c r="Q3" i="33"/>
  <c r="P3" i="33"/>
  <c r="O3" i="33"/>
  <c r="N3" i="33"/>
  <c r="M3" i="33"/>
  <c r="J3" i="33"/>
  <c r="I3" i="33"/>
  <c r="H3" i="33"/>
  <c r="G3" i="33"/>
  <c r="F3" i="33"/>
  <c r="E3" i="33"/>
  <c r="D3" i="33"/>
  <c r="C3" i="33"/>
  <c r="AE2" i="33"/>
  <c r="AD2" i="33"/>
  <c r="AB2" i="33"/>
  <c r="AA2" i="33"/>
  <c r="Y2" i="33"/>
  <c r="X2" i="33"/>
  <c r="V2" i="33"/>
  <c r="U2" i="33"/>
  <c r="T2" i="33"/>
  <c r="S2" i="33"/>
  <c r="R2" i="33"/>
  <c r="Q2" i="33"/>
  <c r="P2" i="33"/>
  <c r="O2" i="33"/>
  <c r="N2" i="33"/>
  <c r="M2" i="33"/>
  <c r="J2" i="33"/>
  <c r="I2" i="33"/>
  <c r="H2" i="33"/>
  <c r="G2" i="33"/>
  <c r="F2" i="33"/>
  <c r="E2" i="33"/>
  <c r="D2" i="33"/>
  <c r="C2" i="33"/>
  <c r="BR38" i="32"/>
  <c r="BP38" i="32"/>
  <c r="BH38" i="32"/>
  <c r="BF38" i="32"/>
  <c r="BD38" i="32"/>
  <c r="BB38" i="32"/>
  <c r="AZ38" i="32"/>
  <c r="AX38" i="32"/>
  <c r="AV38" i="32"/>
  <c r="AT38" i="32"/>
  <c r="AR38" i="32"/>
  <c r="AP38" i="32"/>
  <c r="AN38" i="32"/>
  <c r="AL38" i="32"/>
  <c r="AJ38" i="32"/>
  <c r="AH38" i="32"/>
  <c r="AF38" i="32"/>
  <c r="AD38" i="32"/>
  <c r="AB38" i="32"/>
  <c r="Z38" i="32"/>
  <c r="X38" i="32"/>
  <c r="V38" i="32"/>
  <c r="T38" i="32"/>
  <c r="R38" i="32"/>
  <c r="P38" i="32"/>
  <c r="AF9" i="33" s="1"/>
  <c r="N38" i="32"/>
  <c r="AF8" i="33" s="1"/>
  <c r="L38" i="32"/>
  <c r="AF7" i="33" s="1"/>
  <c r="J38" i="32"/>
  <c r="AF6" i="33" s="1"/>
  <c r="H38" i="32"/>
  <c r="AF5" i="33" s="1"/>
  <c r="F38" i="32"/>
  <c r="AF4" i="33" s="1"/>
  <c r="D38" i="32"/>
  <c r="AF3" i="33" s="1"/>
  <c r="B38" i="32"/>
  <c r="BU37" i="32"/>
  <c r="BS37" i="32"/>
  <c r="BO37" i="32"/>
  <c r="BM37" i="32"/>
  <c r="BN37" i="32" s="1"/>
  <c r="BL37" i="32"/>
  <c r="BI37" i="32"/>
  <c r="BG37" i="32"/>
  <c r="BE37" i="32"/>
  <c r="BC37" i="32"/>
  <c r="BA37" i="32"/>
  <c r="AY37" i="32"/>
  <c r="AW37" i="32"/>
  <c r="AU37" i="32"/>
  <c r="AS37" i="32"/>
  <c r="AQ37" i="32"/>
  <c r="AO37" i="32"/>
  <c r="AM37" i="32"/>
  <c r="AK37" i="32"/>
  <c r="AI37" i="32"/>
  <c r="AG37" i="32"/>
  <c r="AE37" i="32"/>
  <c r="AC37" i="32"/>
  <c r="AA37" i="32"/>
  <c r="Y37" i="32"/>
  <c r="W37" i="32"/>
  <c r="U37" i="32"/>
  <c r="S37" i="32"/>
  <c r="Q37" i="32"/>
  <c r="X9" i="34" s="1"/>
  <c r="O37" i="32"/>
  <c r="X8" i="34" s="1"/>
  <c r="M37" i="32"/>
  <c r="X7" i="34" s="1"/>
  <c r="K37" i="32"/>
  <c r="X6" i="34" s="1"/>
  <c r="I37" i="32"/>
  <c r="X5" i="34" s="1"/>
  <c r="G37" i="32"/>
  <c r="X4" i="34" s="1"/>
  <c r="E37" i="32"/>
  <c r="X3" i="34" s="1"/>
  <c r="C37" i="32"/>
  <c r="BU36" i="32"/>
  <c r="BS36" i="32"/>
  <c r="BO36" i="32"/>
  <c r="BM36" i="32"/>
  <c r="BN36" i="32" s="1"/>
  <c r="BL36" i="32"/>
  <c r="BI36" i="32"/>
  <c r="BG36" i="32"/>
  <c r="BE36" i="32"/>
  <c r="BC36" i="32"/>
  <c r="BA36" i="32"/>
  <c r="AY36" i="32"/>
  <c r="AW36" i="32"/>
  <c r="AU36" i="32"/>
  <c r="AS36" i="32"/>
  <c r="AQ36" i="32"/>
  <c r="AO36" i="32"/>
  <c r="AM36" i="32"/>
  <c r="AK36" i="32"/>
  <c r="AI36" i="32"/>
  <c r="AG36" i="32"/>
  <c r="AE36" i="32"/>
  <c r="AC36" i="32"/>
  <c r="AA36" i="32"/>
  <c r="Y36" i="32"/>
  <c r="W36" i="32"/>
  <c r="U36" i="32"/>
  <c r="S36" i="32"/>
  <c r="Q36" i="32"/>
  <c r="W9" i="34" s="1"/>
  <c r="O36" i="32"/>
  <c r="W8" i="34" s="1"/>
  <c r="M36" i="32"/>
  <c r="W7" i="34" s="1"/>
  <c r="K36" i="32"/>
  <c r="W6" i="34" s="1"/>
  <c r="I36" i="32"/>
  <c r="W5" i="34" s="1"/>
  <c r="G36" i="32"/>
  <c r="W4" i="34" s="1"/>
  <c r="E36" i="32"/>
  <c r="W3" i="34" s="1"/>
  <c r="C36" i="32"/>
  <c r="BR34" i="32"/>
  <c r="BP34" i="32"/>
  <c r="BH34" i="32"/>
  <c r="BF34" i="32"/>
  <c r="BD34" i="32"/>
  <c r="BB34" i="32"/>
  <c r="AZ34" i="32"/>
  <c r="AX34" i="32"/>
  <c r="AV34" i="32"/>
  <c r="AT34" i="32"/>
  <c r="AR34" i="32"/>
  <c r="AP34" i="32"/>
  <c r="AN34" i="32"/>
  <c r="AL34" i="32"/>
  <c r="AJ34" i="32"/>
  <c r="AH34" i="32"/>
  <c r="AF34" i="32"/>
  <c r="AD34" i="32"/>
  <c r="AB34" i="32"/>
  <c r="Z34" i="32"/>
  <c r="X34" i="32"/>
  <c r="V34" i="32"/>
  <c r="T34" i="32"/>
  <c r="R34" i="32"/>
  <c r="P34" i="32"/>
  <c r="AC9" i="33" s="1"/>
  <c r="N34" i="32"/>
  <c r="AC8" i="33" s="1"/>
  <c r="L34" i="32"/>
  <c r="AC7" i="33" s="1"/>
  <c r="J34" i="32"/>
  <c r="AC6" i="33" s="1"/>
  <c r="H34" i="32"/>
  <c r="AC5" i="33" s="1"/>
  <c r="F34" i="32"/>
  <c r="AC4" i="33" s="1"/>
  <c r="D34" i="32"/>
  <c r="AC3" i="33" s="1"/>
  <c r="B34" i="32"/>
  <c r="BU33" i="32"/>
  <c r="BS33" i="32"/>
  <c r="BO33" i="32"/>
  <c r="BM33" i="32"/>
  <c r="BN33" i="32" s="1"/>
  <c r="BL33" i="32"/>
  <c r="BI33" i="32"/>
  <c r="BG33" i="32"/>
  <c r="BE33" i="32"/>
  <c r="BC33" i="32"/>
  <c r="BA33" i="32"/>
  <c r="AY33" i="32"/>
  <c r="AW33" i="32"/>
  <c r="AU33" i="32"/>
  <c r="AS33" i="32"/>
  <c r="AQ33" i="32"/>
  <c r="AO33" i="32"/>
  <c r="AM33" i="32"/>
  <c r="AK33" i="32"/>
  <c r="AI33" i="32"/>
  <c r="AG33" i="32"/>
  <c r="AE33" i="32"/>
  <c r="AC33" i="32"/>
  <c r="AA33" i="32"/>
  <c r="Y33" i="32"/>
  <c r="W33" i="32"/>
  <c r="U33" i="32"/>
  <c r="S33" i="32"/>
  <c r="Q33" i="32"/>
  <c r="V9" i="34" s="1"/>
  <c r="O33" i="32"/>
  <c r="V8" i="34" s="1"/>
  <c r="M33" i="32"/>
  <c r="V7" i="34" s="1"/>
  <c r="K33" i="32"/>
  <c r="V6" i="34" s="1"/>
  <c r="I33" i="32"/>
  <c r="V5" i="34" s="1"/>
  <c r="G33" i="32"/>
  <c r="V4" i="34" s="1"/>
  <c r="E33" i="32"/>
  <c r="V3" i="34" s="1"/>
  <c r="C33" i="32"/>
  <c r="BU32" i="32"/>
  <c r="BS32" i="32"/>
  <c r="BO32" i="32"/>
  <c r="BM32" i="32"/>
  <c r="BN32" i="32" s="1"/>
  <c r="BL32" i="32"/>
  <c r="BI32" i="32"/>
  <c r="BG32" i="32"/>
  <c r="BE32" i="32"/>
  <c r="BC32" i="32"/>
  <c r="BA32" i="32"/>
  <c r="AY32" i="32"/>
  <c r="AW32" i="32"/>
  <c r="AU32" i="32"/>
  <c r="AS32" i="32"/>
  <c r="AQ32" i="32"/>
  <c r="AO32" i="32"/>
  <c r="AM32" i="32"/>
  <c r="AK32" i="32"/>
  <c r="AI32" i="32"/>
  <c r="AG32" i="32"/>
  <c r="AE32" i="32"/>
  <c r="AC32" i="32"/>
  <c r="AA32" i="32"/>
  <c r="Y32" i="32"/>
  <c r="W32" i="32"/>
  <c r="U32" i="32"/>
  <c r="S32" i="32"/>
  <c r="Q32" i="32"/>
  <c r="U9" i="34" s="1"/>
  <c r="O32" i="32"/>
  <c r="M32" i="32"/>
  <c r="U7" i="34" s="1"/>
  <c r="K32" i="32"/>
  <c r="U6" i="34" s="1"/>
  <c r="I32" i="32"/>
  <c r="U5" i="34" s="1"/>
  <c r="G32" i="32"/>
  <c r="U4" i="34" s="1"/>
  <c r="E32" i="32"/>
  <c r="U3" i="34" s="1"/>
  <c r="C32" i="32"/>
  <c r="BR30" i="32"/>
  <c r="BP30" i="32"/>
  <c r="BH30" i="32"/>
  <c r="BF30" i="32"/>
  <c r="BD30" i="32"/>
  <c r="BB30" i="32"/>
  <c r="AZ30" i="32"/>
  <c r="AX30" i="32"/>
  <c r="AV30" i="32"/>
  <c r="AT30" i="32"/>
  <c r="AR30" i="32"/>
  <c r="AP30" i="32"/>
  <c r="AN30" i="32"/>
  <c r="AL30" i="32"/>
  <c r="AJ30" i="32"/>
  <c r="AH30" i="32"/>
  <c r="AF30" i="32"/>
  <c r="AD30" i="32"/>
  <c r="AB30" i="32"/>
  <c r="Z30" i="32"/>
  <c r="X30" i="32"/>
  <c r="V30" i="32"/>
  <c r="T30" i="32"/>
  <c r="R30" i="32"/>
  <c r="P30" i="32"/>
  <c r="Z9" i="33" s="1"/>
  <c r="N30" i="32"/>
  <c r="Z8" i="33" s="1"/>
  <c r="L30" i="32"/>
  <c r="Z7" i="33" s="1"/>
  <c r="J30" i="32"/>
  <c r="Z6" i="33" s="1"/>
  <c r="H30" i="32"/>
  <c r="Z5" i="33" s="1"/>
  <c r="F30" i="32"/>
  <c r="Z4" i="33" s="1"/>
  <c r="D30" i="32"/>
  <c r="Z3" i="33" s="1"/>
  <c r="B30" i="32"/>
  <c r="BU29" i="32"/>
  <c r="BS29" i="32"/>
  <c r="BO29" i="32"/>
  <c r="BM29" i="32"/>
  <c r="BN29" i="32" s="1"/>
  <c r="BL29" i="32"/>
  <c r="BI29" i="32"/>
  <c r="BG29" i="32"/>
  <c r="BE29" i="32"/>
  <c r="BC29" i="32"/>
  <c r="BA29" i="32"/>
  <c r="AY29" i="32"/>
  <c r="AW29" i="32"/>
  <c r="AU29" i="32"/>
  <c r="AS29" i="32"/>
  <c r="AQ29" i="32"/>
  <c r="AO29" i="32"/>
  <c r="AM29" i="32"/>
  <c r="AK29" i="32"/>
  <c r="AI29" i="32"/>
  <c r="AG29" i="32"/>
  <c r="AE29" i="32"/>
  <c r="AC29" i="32"/>
  <c r="AA29" i="32"/>
  <c r="Y29" i="32"/>
  <c r="W29" i="32"/>
  <c r="U29" i="32"/>
  <c r="S29" i="32"/>
  <c r="Q29" i="32"/>
  <c r="T9" i="34" s="1"/>
  <c r="O29" i="32"/>
  <c r="T8" i="34" s="1"/>
  <c r="M29" i="32"/>
  <c r="T7" i="34" s="1"/>
  <c r="K29" i="32"/>
  <c r="T6" i="34" s="1"/>
  <c r="I29" i="32"/>
  <c r="T5" i="34" s="1"/>
  <c r="G29" i="32"/>
  <c r="T4" i="34" s="1"/>
  <c r="E29" i="32"/>
  <c r="T3" i="34" s="1"/>
  <c r="C29" i="32"/>
  <c r="T2" i="34" s="1"/>
  <c r="BU28" i="32"/>
  <c r="BS28" i="32"/>
  <c r="BO28" i="32"/>
  <c r="BM28" i="32"/>
  <c r="BN28" i="32" s="1"/>
  <c r="BL28" i="32"/>
  <c r="BI28" i="32"/>
  <c r="BG28" i="32"/>
  <c r="BE28" i="32"/>
  <c r="BC28" i="32"/>
  <c r="BA28" i="32"/>
  <c r="AY28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S9" i="34" s="1"/>
  <c r="O28" i="32"/>
  <c r="S8" i="34" s="1"/>
  <c r="M28" i="32"/>
  <c r="S7" i="34" s="1"/>
  <c r="K28" i="32"/>
  <c r="I28" i="32"/>
  <c r="S5" i="34" s="1"/>
  <c r="G28" i="32"/>
  <c r="S4" i="34" s="1"/>
  <c r="E28" i="32"/>
  <c r="S3" i="34" s="1"/>
  <c r="C28" i="32"/>
  <c r="BR26" i="32"/>
  <c r="BP26" i="32"/>
  <c r="BH26" i="32"/>
  <c r="BF26" i="32"/>
  <c r="BD26" i="32"/>
  <c r="BB26" i="32"/>
  <c r="AZ26" i="32"/>
  <c r="AX26" i="32"/>
  <c r="AV26" i="32"/>
  <c r="AT26" i="32"/>
  <c r="AR26" i="32"/>
  <c r="AP26" i="32"/>
  <c r="AN26" i="32"/>
  <c r="AL26" i="32"/>
  <c r="AJ26" i="32"/>
  <c r="AH26" i="32"/>
  <c r="AF26" i="32"/>
  <c r="AD26" i="32"/>
  <c r="AB26" i="32"/>
  <c r="Z26" i="32"/>
  <c r="X26" i="32"/>
  <c r="V26" i="32"/>
  <c r="T26" i="32"/>
  <c r="R26" i="32"/>
  <c r="P26" i="32"/>
  <c r="W9" i="33" s="1"/>
  <c r="N26" i="32"/>
  <c r="W8" i="33" s="1"/>
  <c r="L26" i="32"/>
  <c r="W7" i="33" s="1"/>
  <c r="J26" i="32"/>
  <c r="H26" i="32"/>
  <c r="W5" i="33" s="1"/>
  <c r="F26" i="32"/>
  <c r="W4" i="33" s="1"/>
  <c r="D26" i="32"/>
  <c r="W3" i="33" s="1"/>
  <c r="B26" i="32"/>
  <c r="BU25" i="32"/>
  <c r="BS25" i="32"/>
  <c r="BO25" i="32"/>
  <c r="BM25" i="32"/>
  <c r="BN25" i="32" s="1"/>
  <c r="BL25" i="32"/>
  <c r="BI25" i="32"/>
  <c r="BG25" i="32"/>
  <c r="BE25" i="32"/>
  <c r="BC25" i="32"/>
  <c r="BA25" i="32"/>
  <c r="AY25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R9" i="34" s="1"/>
  <c r="O25" i="32"/>
  <c r="R8" i="34" s="1"/>
  <c r="M25" i="32"/>
  <c r="R7" i="34" s="1"/>
  <c r="K25" i="32"/>
  <c r="R6" i="34" s="1"/>
  <c r="I25" i="32"/>
  <c r="R5" i="34" s="1"/>
  <c r="G25" i="32"/>
  <c r="R4" i="34" s="1"/>
  <c r="E25" i="32"/>
  <c r="R3" i="34" s="1"/>
  <c r="C25" i="32"/>
  <c r="BU24" i="32"/>
  <c r="BS24" i="32"/>
  <c r="BO24" i="32"/>
  <c r="BM24" i="32"/>
  <c r="BN24" i="32" s="1"/>
  <c r="BL24" i="32"/>
  <c r="BI24" i="32"/>
  <c r="BG24" i="32"/>
  <c r="BE24" i="32"/>
  <c r="BC24" i="32"/>
  <c r="BA24" i="32"/>
  <c r="AY24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Q9" i="34" s="1"/>
  <c r="O24" i="32"/>
  <c r="Q8" i="34" s="1"/>
  <c r="M24" i="32"/>
  <c r="Q7" i="34" s="1"/>
  <c r="K24" i="32"/>
  <c r="Q6" i="34" s="1"/>
  <c r="I24" i="32"/>
  <c r="Q5" i="34" s="1"/>
  <c r="G24" i="32"/>
  <c r="E24" i="32"/>
  <c r="Q3" i="34" s="1"/>
  <c r="C24" i="32"/>
  <c r="BU22" i="32"/>
  <c r="BS22" i="32"/>
  <c r="BR22" i="32"/>
  <c r="BP22" i="32"/>
  <c r="BO22" i="32"/>
  <c r="BM22" i="32"/>
  <c r="BN22" i="32" s="1"/>
  <c r="BL22" i="32"/>
  <c r="BU21" i="32"/>
  <c r="BS21" i="32"/>
  <c r="BO21" i="32"/>
  <c r="BM21" i="32"/>
  <c r="BN21" i="32" s="1"/>
  <c r="BL21" i="32"/>
  <c r="BI21" i="32"/>
  <c r="BG21" i="32"/>
  <c r="BE21" i="32"/>
  <c r="BC21" i="32"/>
  <c r="BA21" i="32"/>
  <c r="AY21" i="32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P9" i="34" s="1"/>
  <c r="O21" i="32"/>
  <c r="P8" i="34" s="1"/>
  <c r="M21" i="32"/>
  <c r="P7" i="34" s="1"/>
  <c r="K21" i="32"/>
  <c r="P6" i="34" s="1"/>
  <c r="I21" i="32"/>
  <c r="P5" i="34" s="1"/>
  <c r="G21" i="32"/>
  <c r="E21" i="32"/>
  <c r="C21" i="32"/>
  <c r="BU19" i="32"/>
  <c r="BS19" i="32"/>
  <c r="BO19" i="32"/>
  <c r="BM19" i="32"/>
  <c r="BN19" i="32" s="1"/>
  <c r="BL19" i="32"/>
  <c r="BI19" i="32"/>
  <c r="BG19" i="32"/>
  <c r="BE19" i="32"/>
  <c r="BC19" i="32"/>
  <c r="BA19" i="32"/>
  <c r="AY19" i="32"/>
  <c r="AW19" i="32"/>
  <c r="AU19" i="32"/>
  <c r="AS19" i="32"/>
  <c r="AQ19" i="32"/>
  <c r="AO19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O9" i="34" s="1"/>
  <c r="O19" i="32"/>
  <c r="O8" i="34" s="1"/>
  <c r="M19" i="32"/>
  <c r="O7" i="34" s="1"/>
  <c r="K19" i="32"/>
  <c r="O6" i="34" s="1"/>
  <c r="I19" i="32"/>
  <c r="O5" i="34" s="1"/>
  <c r="G19" i="32"/>
  <c r="O4" i="34" s="1"/>
  <c r="E19" i="32"/>
  <c r="O3" i="34" s="1"/>
  <c r="C19" i="32"/>
  <c r="BU18" i="32"/>
  <c r="BS18" i="32"/>
  <c r="BO18" i="32"/>
  <c r="BM18" i="32"/>
  <c r="BN18" i="32" s="1"/>
  <c r="BL18" i="32"/>
  <c r="BI18" i="32"/>
  <c r="BG18" i="32"/>
  <c r="BE18" i="32"/>
  <c r="BC18" i="32"/>
  <c r="BA18" i="32"/>
  <c r="AY18" i="32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N9" i="34" s="1"/>
  <c r="O18" i="32"/>
  <c r="N8" i="34" s="1"/>
  <c r="M18" i="32"/>
  <c r="N7" i="34" s="1"/>
  <c r="K18" i="32"/>
  <c r="N6" i="34" s="1"/>
  <c r="I18" i="32"/>
  <c r="N5" i="34" s="1"/>
  <c r="G18" i="32"/>
  <c r="E18" i="32"/>
  <c r="C18" i="32"/>
  <c r="BU17" i="32"/>
  <c r="BS17" i="32"/>
  <c r="BO17" i="32"/>
  <c r="BM17" i="32"/>
  <c r="BN17" i="32" s="1"/>
  <c r="BL17" i="32"/>
  <c r="BI17" i="32"/>
  <c r="BG17" i="32"/>
  <c r="BE17" i="32"/>
  <c r="BC17" i="32"/>
  <c r="BA17" i="32"/>
  <c r="AY17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M9" i="34" s="1"/>
  <c r="O17" i="32"/>
  <c r="M8" i="34" s="1"/>
  <c r="M17" i="32"/>
  <c r="M7" i="34" s="1"/>
  <c r="K17" i="32"/>
  <c r="M6" i="34" s="1"/>
  <c r="I17" i="32"/>
  <c r="M5" i="34" s="1"/>
  <c r="G17" i="32"/>
  <c r="M4" i="34" s="1"/>
  <c r="E17" i="32"/>
  <c r="M3" i="34" s="1"/>
  <c r="C17" i="32"/>
  <c r="BU16" i="32"/>
  <c r="BS16" i="32"/>
  <c r="BO16" i="32"/>
  <c r="BM16" i="32"/>
  <c r="BN16" i="32" s="1"/>
  <c r="BL16" i="32"/>
  <c r="BI16" i="32"/>
  <c r="BG16" i="32"/>
  <c r="BE16" i="32"/>
  <c r="BC16" i="32"/>
  <c r="BA16" i="32"/>
  <c r="AY16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L9" i="34" s="1"/>
  <c r="O16" i="32"/>
  <c r="L8" i="34" s="1"/>
  <c r="M16" i="32"/>
  <c r="L7" i="34" s="1"/>
  <c r="K16" i="32"/>
  <c r="L6" i="34" s="1"/>
  <c r="I16" i="32"/>
  <c r="L5" i="34" s="1"/>
  <c r="G16" i="32"/>
  <c r="L4" i="34" s="1"/>
  <c r="E16" i="32"/>
  <c r="L3" i="34" s="1"/>
  <c r="C16" i="32"/>
  <c r="BU15" i="32"/>
  <c r="BS15" i="32"/>
  <c r="BO15" i="32"/>
  <c r="BM15" i="32"/>
  <c r="BN15" i="32" s="1"/>
  <c r="BL15" i="32"/>
  <c r="BI15" i="32"/>
  <c r="BG15" i="32"/>
  <c r="BE15" i="32"/>
  <c r="BC15" i="32"/>
  <c r="BA15" i="32"/>
  <c r="AY15" i="32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K9" i="34" s="1"/>
  <c r="O15" i="32"/>
  <c r="K8" i="34" s="1"/>
  <c r="M15" i="32"/>
  <c r="K7" i="34" s="1"/>
  <c r="K15" i="32"/>
  <c r="K6" i="34" s="1"/>
  <c r="I15" i="32"/>
  <c r="K5" i="34" s="1"/>
  <c r="G15" i="32"/>
  <c r="K4" i="34" s="1"/>
  <c r="E15" i="32"/>
  <c r="K3" i="34" s="1"/>
  <c r="C15" i="32"/>
  <c r="BU14" i="32"/>
  <c r="BS14" i="32"/>
  <c r="BO14" i="32"/>
  <c r="BM14" i="32"/>
  <c r="BN14" i="32" s="1"/>
  <c r="BL14" i="32"/>
  <c r="BI14" i="32"/>
  <c r="BG14" i="32"/>
  <c r="BE14" i="32"/>
  <c r="BC14" i="32"/>
  <c r="BA14" i="32"/>
  <c r="AY14" i="32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J9" i="34" s="1"/>
  <c r="O14" i="32"/>
  <c r="M14" i="32"/>
  <c r="J7" i="34" s="1"/>
  <c r="K14" i="32"/>
  <c r="J6" i="34" s="1"/>
  <c r="I14" i="32"/>
  <c r="J5" i="34" s="1"/>
  <c r="G14" i="32"/>
  <c r="E14" i="32"/>
  <c r="J3" i="34" s="1"/>
  <c r="C14" i="32"/>
  <c r="BR12" i="32"/>
  <c r="BP12" i="32"/>
  <c r="BH12" i="32"/>
  <c r="BF12" i="32"/>
  <c r="BD12" i="32"/>
  <c r="BB12" i="32"/>
  <c r="AZ12" i="32"/>
  <c r="AX12" i="32"/>
  <c r="AV12" i="32"/>
  <c r="AT12" i="32"/>
  <c r="AR12" i="32"/>
  <c r="AP12" i="32"/>
  <c r="AN12" i="32"/>
  <c r="AL12" i="32"/>
  <c r="AJ12" i="32"/>
  <c r="AH12" i="32"/>
  <c r="AF12" i="32"/>
  <c r="AD12" i="32"/>
  <c r="AB12" i="32"/>
  <c r="Z12" i="32"/>
  <c r="X12" i="32"/>
  <c r="V12" i="32"/>
  <c r="T12" i="32"/>
  <c r="R12" i="32"/>
  <c r="P12" i="32"/>
  <c r="N12" i="32"/>
  <c r="L8" i="33" s="1"/>
  <c r="L12" i="32"/>
  <c r="L7" i="33" s="1"/>
  <c r="J12" i="32"/>
  <c r="L6" i="33" s="1"/>
  <c r="H12" i="32"/>
  <c r="L5" i="33" s="1"/>
  <c r="F12" i="32"/>
  <c r="L4" i="33" s="1"/>
  <c r="D12" i="32"/>
  <c r="L3" i="33" s="1"/>
  <c r="B12" i="32"/>
  <c r="BR11" i="32"/>
  <c r="BP11" i="32"/>
  <c r="BH11" i="32"/>
  <c r="BF11" i="32"/>
  <c r="BD11" i="32"/>
  <c r="BB11" i="32"/>
  <c r="AZ11" i="32"/>
  <c r="AX11" i="32"/>
  <c r="AV11" i="32"/>
  <c r="AT11" i="32"/>
  <c r="AR11" i="32"/>
  <c r="AP11" i="32"/>
  <c r="AN11" i="32"/>
  <c r="AL11" i="32"/>
  <c r="AJ11" i="32"/>
  <c r="AH11" i="32"/>
  <c r="AF11" i="32"/>
  <c r="AD11" i="32"/>
  <c r="AB11" i="32"/>
  <c r="Z11" i="32"/>
  <c r="X11" i="32"/>
  <c r="V11" i="32"/>
  <c r="T11" i="32"/>
  <c r="R11" i="32"/>
  <c r="P11" i="32"/>
  <c r="K9" i="33" s="1"/>
  <c r="N11" i="32"/>
  <c r="K8" i="33" s="1"/>
  <c r="L11" i="32"/>
  <c r="K7" i="33" s="1"/>
  <c r="J11" i="32"/>
  <c r="K6" i="33" s="1"/>
  <c r="H11" i="32"/>
  <c r="K5" i="33" s="1"/>
  <c r="F11" i="32"/>
  <c r="K4" i="33" s="1"/>
  <c r="D11" i="32"/>
  <c r="K3" i="33" s="1"/>
  <c r="B11" i="32"/>
  <c r="BU10" i="32"/>
  <c r="BS10" i="32"/>
  <c r="BO10" i="32"/>
  <c r="BM10" i="32"/>
  <c r="BN10" i="32" s="1"/>
  <c r="BL10" i="32"/>
  <c r="BI10" i="32"/>
  <c r="BG10" i="32"/>
  <c r="BE10" i="32"/>
  <c r="BC10" i="32"/>
  <c r="BA10" i="32"/>
  <c r="AY10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I9" i="34" s="1"/>
  <c r="O10" i="32"/>
  <c r="I8" i="34" s="1"/>
  <c r="M10" i="32"/>
  <c r="I7" i="34" s="1"/>
  <c r="K10" i="32"/>
  <c r="I6" i="34" s="1"/>
  <c r="I10" i="32"/>
  <c r="I5" i="34" s="1"/>
  <c r="G10" i="32"/>
  <c r="I4" i="34" s="1"/>
  <c r="E10" i="32"/>
  <c r="I3" i="34" s="1"/>
  <c r="C10" i="32"/>
  <c r="BU9" i="32"/>
  <c r="BS9" i="32"/>
  <c r="BO9" i="32"/>
  <c r="BM9" i="32"/>
  <c r="BN9" i="32" s="1"/>
  <c r="BL9" i="32"/>
  <c r="BI9" i="32"/>
  <c r="BG9" i="32"/>
  <c r="BE9" i="32"/>
  <c r="BC9" i="32"/>
  <c r="BA9" i="32"/>
  <c r="AY9" i="32"/>
  <c r="AW9" i="32"/>
  <c r="AU9" i="32"/>
  <c r="AS9" i="32"/>
  <c r="AQ9" i="32"/>
  <c r="AO9" i="32"/>
  <c r="AM9" i="32"/>
  <c r="AK9" i="32"/>
  <c r="AI9" i="32"/>
  <c r="AG9" i="32"/>
  <c r="AE9" i="32"/>
  <c r="AC9" i="32"/>
  <c r="AA9" i="32"/>
  <c r="Y9" i="32"/>
  <c r="W9" i="32"/>
  <c r="U9" i="32"/>
  <c r="S9" i="32"/>
  <c r="Q9" i="32"/>
  <c r="H9" i="34" s="1"/>
  <c r="O9" i="32"/>
  <c r="H8" i="34" s="1"/>
  <c r="M9" i="32"/>
  <c r="H7" i="34" s="1"/>
  <c r="K9" i="32"/>
  <c r="I9" i="32"/>
  <c r="H5" i="34" s="1"/>
  <c r="G9" i="32"/>
  <c r="H4" i="34" s="1"/>
  <c r="E9" i="32"/>
  <c r="H3" i="34" s="1"/>
  <c r="C9" i="32"/>
  <c r="BU8" i="32"/>
  <c r="BS8" i="32"/>
  <c r="BO8" i="32"/>
  <c r="BM8" i="32"/>
  <c r="BN8" i="32" s="1"/>
  <c r="BL8" i="32"/>
  <c r="BI8" i="32"/>
  <c r="BG8" i="32"/>
  <c r="BE8" i="32"/>
  <c r="BC8" i="32"/>
  <c r="BA8" i="32"/>
  <c r="AY8" i="32"/>
  <c r="AW8" i="32"/>
  <c r="AU8" i="32"/>
  <c r="AS8" i="32"/>
  <c r="AQ8" i="32"/>
  <c r="AO8" i="32"/>
  <c r="AM8" i="32"/>
  <c r="AK8" i="32"/>
  <c r="AI8" i="32"/>
  <c r="AG8" i="32"/>
  <c r="AE8" i="32"/>
  <c r="AC8" i="32"/>
  <c r="AA8" i="32"/>
  <c r="Y8" i="32"/>
  <c r="W8" i="32"/>
  <c r="U8" i="32"/>
  <c r="S8" i="32"/>
  <c r="Q8" i="32"/>
  <c r="G9" i="34" s="1"/>
  <c r="O8" i="32"/>
  <c r="G8" i="34" s="1"/>
  <c r="M8" i="32"/>
  <c r="G7" i="34" s="1"/>
  <c r="K8" i="32"/>
  <c r="G6" i="34" s="1"/>
  <c r="I8" i="32"/>
  <c r="G5" i="34" s="1"/>
  <c r="G8" i="32"/>
  <c r="G4" i="34" s="1"/>
  <c r="E8" i="32"/>
  <c r="G3" i="34" s="1"/>
  <c r="C8" i="32"/>
  <c r="BU7" i="32"/>
  <c r="BS7" i="32"/>
  <c r="BO7" i="32"/>
  <c r="BM7" i="32"/>
  <c r="BN7" i="32" s="1"/>
  <c r="BL7" i="32"/>
  <c r="BI7" i="32"/>
  <c r="BG7" i="32"/>
  <c r="BE7" i="32"/>
  <c r="BC7" i="32"/>
  <c r="BA7" i="32"/>
  <c r="AY7" i="32"/>
  <c r="AW7" i="32"/>
  <c r="AU7" i="32"/>
  <c r="AS7" i="32"/>
  <c r="AQ7" i="32"/>
  <c r="AO7" i="32"/>
  <c r="AM7" i="32"/>
  <c r="AK7" i="32"/>
  <c r="AI7" i="32"/>
  <c r="AG7" i="32"/>
  <c r="AE7" i="32"/>
  <c r="AC7" i="32"/>
  <c r="AA7" i="32"/>
  <c r="Y7" i="32"/>
  <c r="W7" i="32"/>
  <c r="U7" i="32"/>
  <c r="S7" i="32"/>
  <c r="Q7" i="32"/>
  <c r="F9" i="34" s="1"/>
  <c r="O7" i="32"/>
  <c r="F8" i="34" s="1"/>
  <c r="M7" i="32"/>
  <c r="F7" i="34" s="1"/>
  <c r="K7" i="32"/>
  <c r="F6" i="34" s="1"/>
  <c r="I7" i="32"/>
  <c r="F5" i="34" s="1"/>
  <c r="G7" i="32"/>
  <c r="F4" i="34" s="1"/>
  <c r="E7" i="32"/>
  <c r="F3" i="34" s="1"/>
  <c r="C7" i="32"/>
  <c r="BU6" i="32"/>
  <c r="BS6" i="32"/>
  <c r="BO6" i="32"/>
  <c r="BM6" i="32"/>
  <c r="BN6" i="32" s="1"/>
  <c r="BL6" i="32"/>
  <c r="BI6" i="32"/>
  <c r="BG6" i="32"/>
  <c r="BE6" i="32"/>
  <c r="BC6" i="32"/>
  <c r="BA6" i="32"/>
  <c r="AY6" i="32"/>
  <c r="AW6" i="32"/>
  <c r="AU6" i="32"/>
  <c r="AS6" i="32"/>
  <c r="AQ6" i="32"/>
  <c r="AO6" i="32"/>
  <c r="AM6" i="32"/>
  <c r="AK6" i="32"/>
  <c r="AI6" i="32"/>
  <c r="AG6" i="32"/>
  <c r="AE6" i="32"/>
  <c r="AC6" i="32"/>
  <c r="AA6" i="32"/>
  <c r="Y6" i="32"/>
  <c r="W6" i="32"/>
  <c r="U6" i="32"/>
  <c r="S6" i="32"/>
  <c r="Q6" i="32"/>
  <c r="E9" i="34" s="1"/>
  <c r="O6" i="32"/>
  <c r="E8" i="34" s="1"/>
  <c r="M6" i="32"/>
  <c r="E7" i="34" s="1"/>
  <c r="K6" i="32"/>
  <c r="E6" i="34" s="1"/>
  <c r="I6" i="32"/>
  <c r="E5" i="34" s="1"/>
  <c r="G6" i="32"/>
  <c r="E4" i="34" s="1"/>
  <c r="E6" i="32"/>
  <c r="E3" i="34" s="1"/>
  <c r="C6" i="32"/>
  <c r="BU4" i="32"/>
  <c r="BS4" i="32"/>
  <c r="BR4" i="32"/>
  <c r="BP4" i="32"/>
  <c r="BO4" i="32"/>
  <c r="BM4" i="32"/>
  <c r="BN4" i="32" s="1"/>
  <c r="BL4" i="32"/>
  <c r="BU3" i="32"/>
  <c r="BS3" i="32"/>
  <c r="BO3" i="32"/>
  <c r="BM3" i="32"/>
  <c r="BN3" i="32" s="1"/>
  <c r="BL3" i="32"/>
  <c r="BI3" i="32"/>
  <c r="BG3" i="32"/>
  <c r="BE3" i="32"/>
  <c r="BC3" i="32"/>
  <c r="BA3" i="32"/>
  <c r="AY3" i="32"/>
  <c r="AW3" i="32"/>
  <c r="AU3" i="32"/>
  <c r="AS3" i="32"/>
  <c r="AQ3" i="32"/>
  <c r="AO3" i="32"/>
  <c r="AM3" i="32"/>
  <c r="AK3" i="32"/>
  <c r="AI3" i="32"/>
  <c r="AG3" i="32"/>
  <c r="AE3" i="32"/>
  <c r="AC3" i="32"/>
  <c r="AA3" i="32"/>
  <c r="Y3" i="32"/>
  <c r="W3" i="32"/>
  <c r="U3" i="32"/>
  <c r="S3" i="32"/>
  <c r="Q3" i="32"/>
  <c r="D9" i="34" s="1"/>
  <c r="O3" i="32"/>
  <c r="D8" i="34" s="1"/>
  <c r="M3" i="32"/>
  <c r="D7" i="34" s="1"/>
  <c r="K3" i="32"/>
  <c r="D6" i="34" s="1"/>
  <c r="I3" i="32"/>
  <c r="D5" i="34" s="1"/>
  <c r="G3" i="32"/>
  <c r="E3" i="32"/>
  <c r="D3" i="34" s="1"/>
  <c r="C3" i="32"/>
  <c r="C12" i="31"/>
  <c r="C11" i="31"/>
  <c r="C10" i="31"/>
  <c r="C9" i="31"/>
  <c r="C8" i="31"/>
  <c r="C7" i="31"/>
  <c r="C6" i="31"/>
  <c r="C5" i="31"/>
  <c r="C4" i="31"/>
  <c r="C3" i="31"/>
  <c r="C2" i="31"/>
  <c r="AF12" i="30"/>
  <c r="AE12" i="30"/>
  <c r="AC12" i="30"/>
  <c r="AB12" i="30"/>
  <c r="Z12" i="30"/>
  <c r="Y12" i="30"/>
  <c r="W12" i="30"/>
  <c r="V12" i="30"/>
  <c r="U12" i="30"/>
  <c r="T12" i="30"/>
  <c r="S12" i="30"/>
  <c r="R12" i="30"/>
  <c r="Q12" i="30"/>
  <c r="P12" i="30"/>
  <c r="O12" i="30"/>
  <c r="N12" i="30"/>
  <c r="M12" i="30"/>
  <c r="J12" i="30"/>
  <c r="I12" i="30"/>
  <c r="H12" i="30"/>
  <c r="G12" i="30"/>
  <c r="F12" i="30"/>
  <c r="E12" i="30"/>
  <c r="D12" i="30"/>
  <c r="C12" i="30"/>
  <c r="AF11" i="30"/>
  <c r="AE11" i="30"/>
  <c r="AC11" i="30"/>
  <c r="AB11" i="30"/>
  <c r="Z11" i="30"/>
  <c r="Y11" i="30"/>
  <c r="W11" i="30"/>
  <c r="V11" i="30"/>
  <c r="U11" i="30"/>
  <c r="T11" i="30"/>
  <c r="S11" i="30"/>
  <c r="R11" i="30"/>
  <c r="Q11" i="30"/>
  <c r="P11" i="30"/>
  <c r="O11" i="30"/>
  <c r="N11" i="30"/>
  <c r="M11" i="30"/>
  <c r="J11" i="30"/>
  <c r="I11" i="30"/>
  <c r="H11" i="30"/>
  <c r="G11" i="30"/>
  <c r="F11" i="30"/>
  <c r="E11" i="30"/>
  <c r="D11" i="30"/>
  <c r="C11" i="30"/>
  <c r="AF10" i="30"/>
  <c r="AE10" i="30"/>
  <c r="AC10" i="30"/>
  <c r="AB10" i="30"/>
  <c r="Z10" i="30"/>
  <c r="Y10" i="30"/>
  <c r="W10" i="30"/>
  <c r="V10" i="30"/>
  <c r="U10" i="30"/>
  <c r="T10" i="30"/>
  <c r="S10" i="30"/>
  <c r="R10" i="30"/>
  <c r="Q10" i="30"/>
  <c r="P10" i="30"/>
  <c r="O10" i="30"/>
  <c r="N10" i="30"/>
  <c r="M10" i="30"/>
  <c r="J10" i="30"/>
  <c r="I10" i="30"/>
  <c r="H10" i="30"/>
  <c r="G10" i="30"/>
  <c r="F10" i="30"/>
  <c r="E10" i="30"/>
  <c r="D10" i="30"/>
  <c r="C10" i="30"/>
  <c r="AF9" i="30"/>
  <c r="AE9" i="30"/>
  <c r="AC9" i="30"/>
  <c r="AB9" i="30"/>
  <c r="Z9" i="30"/>
  <c r="Y9" i="30"/>
  <c r="W9" i="30"/>
  <c r="V9" i="30"/>
  <c r="U9" i="30"/>
  <c r="T9" i="30"/>
  <c r="S9" i="30"/>
  <c r="R9" i="30"/>
  <c r="Q9" i="30"/>
  <c r="P9" i="30"/>
  <c r="O9" i="30"/>
  <c r="N9" i="30"/>
  <c r="M9" i="30"/>
  <c r="J9" i="30"/>
  <c r="I9" i="30"/>
  <c r="H9" i="30"/>
  <c r="G9" i="30"/>
  <c r="F9" i="30"/>
  <c r="E9" i="30"/>
  <c r="D9" i="30"/>
  <c r="C9" i="30"/>
  <c r="AF8" i="30"/>
  <c r="AE8" i="30"/>
  <c r="AC8" i="30"/>
  <c r="AB8" i="30"/>
  <c r="Z8" i="30"/>
  <c r="Y8" i="30"/>
  <c r="W8" i="30"/>
  <c r="V8" i="30"/>
  <c r="U8" i="30"/>
  <c r="T8" i="30"/>
  <c r="S8" i="30"/>
  <c r="R8" i="30"/>
  <c r="Q8" i="30"/>
  <c r="P8" i="30"/>
  <c r="O8" i="30"/>
  <c r="N8" i="30"/>
  <c r="M8" i="30"/>
  <c r="J8" i="30"/>
  <c r="I8" i="30"/>
  <c r="H8" i="30"/>
  <c r="G8" i="30"/>
  <c r="F8" i="30"/>
  <c r="E8" i="30"/>
  <c r="D8" i="30"/>
  <c r="C8" i="30"/>
  <c r="AF7" i="30"/>
  <c r="AE7" i="30"/>
  <c r="AC7" i="30"/>
  <c r="AB7" i="30"/>
  <c r="Z7" i="30"/>
  <c r="Y7" i="30"/>
  <c r="W7" i="30"/>
  <c r="V7" i="30"/>
  <c r="U7" i="30"/>
  <c r="T7" i="30"/>
  <c r="S7" i="30"/>
  <c r="R7" i="30"/>
  <c r="Q7" i="30"/>
  <c r="P7" i="30"/>
  <c r="O7" i="30"/>
  <c r="N7" i="30"/>
  <c r="M7" i="30"/>
  <c r="J7" i="30"/>
  <c r="I7" i="30"/>
  <c r="H7" i="30"/>
  <c r="G7" i="30"/>
  <c r="F7" i="30"/>
  <c r="E7" i="30"/>
  <c r="D7" i="30"/>
  <c r="C7" i="30"/>
  <c r="AF6" i="30"/>
  <c r="AE6" i="30"/>
  <c r="AC6" i="30"/>
  <c r="AB6" i="30"/>
  <c r="Z6" i="30"/>
  <c r="Y6" i="30"/>
  <c r="W6" i="30"/>
  <c r="V6" i="30"/>
  <c r="U6" i="30"/>
  <c r="T6" i="30"/>
  <c r="S6" i="30"/>
  <c r="R6" i="30"/>
  <c r="Q6" i="30"/>
  <c r="P6" i="30"/>
  <c r="O6" i="30"/>
  <c r="N6" i="30"/>
  <c r="M6" i="30"/>
  <c r="J6" i="30"/>
  <c r="I6" i="30"/>
  <c r="H6" i="30"/>
  <c r="G6" i="30"/>
  <c r="F6" i="30"/>
  <c r="E6" i="30"/>
  <c r="D6" i="30"/>
  <c r="C6" i="30"/>
  <c r="AF5" i="30"/>
  <c r="AE5" i="30"/>
  <c r="AC5" i="30"/>
  <c r="AB5" i="30"/>
  <c r="Z5" i="30"/>
  <c r="Y5" i="30"/>
  <c r="W5" i="30"/>
  <c r="V5" i="30"/>
  <c r="U5" i="30"/>
  <c r="T5" i="30"/>
  <c r="S5" i="30"/>
  <c r="R5" i="30"/>
  <c r="Q5" i="30"/>
  <c r="P5" i="30"/>
  <c r="O5" i="30"/>
  <c r="N5" i="30"/>
  <c r="M5" i="30"/>
  <c r="J5" i="30"/>
  <c r="I5" i="30"/>
  <c r="H5" i="30"/>
  <c r="G5" i="30"/>
  <c r="F5" i="30"/>
  <c r="E5" i="30"/>
  <c r="D5" i="30"/>
  <c r="C5" i="30"/>
  <c r="AF4" i="30"/>
  <c r="AE4" i="30"/>
  <c r="AC4" i="30"/>
  <c r="AB4" i="30"/>
  <c r="Z4" i="30"/>
  <c r="Y4" i="30"/>
  <c r="W4" i="30"/>
  <c r="V4" i="30"/>
  <c r="U4" i="30"/>
  <c r="T4" i="30"/>
  <c r="S4" i="30"/>
  <c r="R4" i="30"/>
  <c r="Q4" i="30"/>
  <c r="P4" i="30"/>
  <c r="O4" i="30"/>
  <c r="N4" i="30"/>
  <c r="M4" i="30"/>
  <c r="J4" i="30"/>
  <c r="I4" i="30"/>
  <c r="H4" i="30"/>
  <c r="G4" i="30"/>
  <c r="F4" i="30"/>
  <c r="E4" i="30"/>
  <c r="D4" i="30"/>
  <c r="C4" i="30"/>
  <c r="AF3" i="30"/>
  <c r="AE3" i="30"/>
  <c r="AC3" i="30"/>
  <c r="AB3" i="30"/>
  <c r="Z3" i="30"/>
  <c r="Y3" i="30"/>
  <c r="W3" i="30"/>
  <c r="V3" i="30"/>
  <c r="U3" i="30"/>
  <c r="T3" i="30"/>
  <c r="S3" i="30"/>
  <c r="R3" i="30"/>
  <c r="Q3" i="30"/>
  <c r="P3" i="30"/>
  <c r="O3" i="30"/>
  <c r="N3" i="30"/>
  <c r="M3" i="30"/>
  <c r="J3" i="30"/>
  <c r="I3" i="30"/>
  <c r="H3" i="30"/>
  <c r="G3" i="30"/>
  <c r="F3" i="30"/>
  <c r="E3" i="30"/>
  <c r="D3" i="30"/>
  <c r="C3" i="30"/>
  <c r="AF2" i="30"/>
  <c r="AE2" i="30"/>
  <c r="AC2" i="30"/>
  <c r="AB2" i="30"/>
  <c r="Z2" i="30"/>
  <c r="Y2" i="30"/>
  <c r="W2" i="30"/>
  <c r="V2" i="30"/>
  <c r="U2" i="30"/>
  <c r="T2" i="30"/>
  <c r="S2" i="30"/>
  <c r="R2" i="30"/>
  <c r="Q2" i="30"/>
  <c r="P2" i="30"/>
  <c r="O2" i="30"/>
  <c r="N2" i="30"/>
  <c r="M2" i="30"/>
  <c r="J2" i="30"/>
  <c r="I2" i="30"/>
  <c r="H2" i="30"/>
  <c r="G2" i="30"/>
  <c r="F2" i="30"/>
  <c r="E2" i="30"/>
  <c r="D2" i="30"/>
  <c r="C2" i="30"/>
  <c r="BR39" i="29"/>
  <c r="BP39" i="29"/>
  <c r="BH39" i="29"/>
  <c r="BF39" i="29"/>
  <c r="BD39" i="29"/>
  <c r="BB39" i="29"/>
  <c r="AZ39" i="29"/>
  <c r="AX39" i="29"/>
  <c r="AV39" i="29"/>
  <c r="AT39" i="29"/>
  <c r="AR39" i="29"/>
  <c r="AP39" i="29"/>
  <c r="AN39" i="29"/>
  <c r="AL39" i="29"/>
  <c r="AJ39" i="29"/>
  <c r="AH39" i="29"/>
  <c r="AF39" i="29"/>
  <c r="AD39" i="29"/>
  <c r="AB39" i="29"/>
  <c r="Z39" i="29"/>
  <c r="X39" i="29"/>
  <c r="V39" i="29"/>
  <c r="AG12" i="30" s="1"/>
  <c r="T39" i="29"/>
  <c r="AG11" i="30" s="1"/>
  <c r="R39" i="29"/>
  <c r="AG10" i="30" s="1"/>
  <c r="P39" i="29"/>
  <c r="AG9" i="30" s="1"/>
  <c r="N39" i="29"/>
  <c r="AG8" i="30" s="1"/>
  <c r="L39" i="29"/>
  <c r="AG7" i="30" s="1"/>
  <c r="J39" i="29"/>
  <c r="AG6" i="30" s="1"/>
  <c r="H39" i="29"/>
  <c r="AG5" i="30" s="1"/>
  <c r="F39" i="29"/>
  <c r="AG4" i="30" s="1"/>
  <c r="D39" i="29"/>
  <c r="AG3" i="30" s="1"/>
  <c r="B39" i="29"/>
  <c r="BU38" i="29"/>
  <c r="BS38" i="29"/>
  <c r="BO38" i="29"/>
  <c r="BM38" i="29"/>
  <c r="BN38" i="29" s="1"/>
  <c r="BL38" i="29"/>
  <c r="BI38" i="29"/>
  <c r="BG38" i="29"/>
  <c r="BE38" i="29"/>
  <c r="BC38" i="29"/>
  <c r="BA38" i="29"/>
  <c r="AY38" i="29"/>
  <c r="AW38" i="29"/>
  <c r="AU38" i="29"/>
  <c r="AS38" i="29"/>
  <c r="AQ38" i="29"/>
  <c r="AO38" i="29"/>
  <c r="AM38" i="29"/>
  <c r="AK38" i="29"/>
  <c r="AI38" i="29"/>
  <c r="AG38" i="29"/>
  <c r="AE38" i="29"/>
  <c r="AC38" i="29"/>
  <c r="AA38" i="29"/>
  <c r="Y38" i="29"/>
  <c r="W38" i="29"/>
  <c r="Y12" i="31" s="1"/>
  <c r="U38" i="29"/>
  <c r="Y11" i="31" s="1"/>
  <c r="S38" i="29"/>
  <c r="Y10" i="31" s="1"/>
  <c r="Q38" i="29"/>
  <c r="Y9" i="31" s="1"/>
  <c r="O38" i="29"/>
  <c r="Y8" i="31" s="1"/>
  <c r="M38" i="29"/>
  <c r="Y7" i="31" s="1"/>
  <c r="K38" i="29"/>
  <c r="Y6" i="31" s="1"/>
  <c r="I38" i="29"/>
  <c r="Y5" i="31" s="1"/>
  <c r="G38" i="29"/>
  <c r="Y4" i="31" s="1"/>
  <c r="E38" i="29"/>
  <c r="Y3" i="31" s="1"/>
  <c r="C38" i="29"/>
  <c r="BU37" i="29"/>
  <c r="BS37" i="29"/>
  <c r="BO37" i="29"/>
  <c r="BM37" i="29"/>
  <c r="BN37" i="29" s="1"/>
  <c r="BL37" i="29"/>
  <c r="BI37" i="29"/>
  <c r="BG37" i="29"/>
  <c r="BE37" i="29"/>
  <c r="BC37" i="29"/>
  <c r="BA37" i="29"/>
  <c r="AY37" i="29"/>
  <c r="AW37" i="29"/>
  <c r="AU37" i="29"/>
  <c r="AS37" i="29"/>
  <c r="AQ37" i="29"/>
  <c r="AO37" i="29"/>
  <c r="AM37" i="29"/>
  <c r="AK37" i="29"/>
  <c r="AI37" i="29"/>
  <c r="AG37" i="29"/>
  <c r="AE37" i="29"/>
  <c r="AC37" i="29"/>
  <c r="AA37" i="29"/>
  <c r="Y37" i="29"/>
  <c r="W37" i="29"/>
  <c r="X12" i="31" s="1"/>
  <c r="U37" i="29"/>
  <c r="X11" i="31" s="1"/>
  <c r="S37" i="29"/>
  <c r="X10" i="31" s="1"/>
  <c r="Q37" i="29"/>
  <c r="X9" i="31" s="1"/>
  <c r="O37" i="29"/>
  <c r="X8" i="31" s="1"/>
  <c r="M37" i="29"/>
  <c r="X7" i="31" s="1"/>
  <c r="K37" i="29"/>
  <c r="X6" i="31" s="1"/>
  <c r="I37" i="29"/>
  <c r="X5" i="31" s="1"/>
  <c r="G37" i="29"/>
  <c r="X4" i="31" s="1"/>
  <c r="E37" i="29"/>
  <c r="X3" i="31" s="1"/>
  <c r="C37" i="29"/>
  <c r="X2" i="31" s="1"/>
  <c r="BR35" i="29"/>
  <c r="BP35" i="29"/>
  <c r="BH35" i="29"/>
  <c r="BF35" i="29"/>
  <c r="BD35" i="29"/>
  <c r="BB35" i="29"/>
  <c r="AZ35" i="29"/>
  <c r="AX35" i="29"/>
  <c r="AV35" i="29"/>
  <c r="AT35" i="29"/>
  <c r="AR35" i="29"/>
  <c r="AP35" i="29"/>
  <c r="AN35" i="29"/>
  <c r="AL35" i="29"/>
  <c r="AJ35" i="29"/>
  <c r="AH35" i="29"/>
  <c r="AF35" i="29"/>
  <c r="AD35" i="29"/>
  <c r="AB35" i="29"/>
  <c r="Z35" i="29"/>
  <c r="X35" i="29"/>
  <c r="V35" i="29"/>
  <c r="AD12" i="30" s="1"/>
  <c r="T35" i="29"/>
  <c r="AD11" i="30" s="1"/>
  <c r="R35" i="29"/>
  <c r="AD10" i="30" s="1"/>
  <c r="P35" i="29"/>
  <c r="AD9" i="30" s="1"/>
  <c r="N35" i="29"/>
  <c r="AD8" i="30" s="1"/>
  <c r="L35" i="29"/>
  <c r="AD7" i="30" s="1"/>
  <c r="J35" i="29"/>
  <c r="AD6" i="30" s="1"/>
  <c r="H35" i="29"/>
  <c r="AD5" i="30" s="1"/>
  <c r="F35" i="29"/>
  <c r="AD4" i="30" s="1"/>
  <c r="D35" i="29"/>
  <c r="B35" i="29"/>
  <c r="BU34" i="29"/>
  <c r="BS34" i="29"/>
  <c r="BO34" i="29"/>
  <c r="BM34" i="29"/>
  <c r="BN34" i="29" s="1"/>
  <c r="BL34" i="29"/>
  <c r="BI34" i="29"/>
  <c r="BG34" i="29"/>
  <c r="BE34" i="29"/>
  <c r="BC34" i="29"/>
  <c r="BA34" i="29"/>
  <c r="AY34" i="29"/>
  <c r="AW34" i="29"/>
  <c r="AU34" i="29"/>
  <c r="AS34" i="29"/>
  <c r="AQ34" i="29"/>
  <c r="AO34" i="29"/>
  <c r="AM34" i="29"/>
  <c r="AK34" i="29"/>
  <c r="AI34" i="29"/>
  <c r="AG34" i="29"/>
  <c r="AE34" i="29"/>
  <c r="AC34" i="29"/>
  <c r="AA34" i="29"/>
  <c r="Y34" i="29"/>
  <c r="W34" i="29"/>
  <c r="W12" i="31" s="1"/>
  <c r="U34" i="29"/>
  <c r="W11" i="31" s="1"/>
  <c r="S34" i="29"/>
  <c r="W10" i="31" s="1"/>
  <c r="Q34" i="29"/>
  <c r="W9" i="31" s="1"/>
  <c r="O34" i="29"/>
  <c r="W8" i="31" s="1"/>
  <c r="M34" i="29"/>
  <c r="W7" i="31" s="1"/>
  <c r="K34" i="29"/>
  <c r="I34" i="29"/>
  <c r="W5" i="31" s="1"/>
  <c r="G34" i="29"/>
  <c r="W4" i="31" s="1"/>
  <c r="E34" i="29"/>
  <c r="W3" i="31" s="1"/>
  <c r="C34" i="29"/>
  <c r="BU33" i="29"/>
  <c r="BS33" i="29"/>
  <c r="BO33" i="29"/>
  <c r="BM33" i="29"/>
  <c r="BN33" i="29" s="1"/>
  <c r="BL33" i="29"/>
  <c r="BI33" i="29"/>
  <c r="BG33" i="29"/>
  <c r="BE33" i="29"/>
  <c r="BC33" i="29"/>
  <c r="BA33" i="29"/>
  <c r="AY33" i="29"/>
  <c r="AW33" i="29"/>
  <c r="AU33" i="29"/>
  <c r="AS33" i="29"/>
  <c r="AQ33" i="29"/>
  <c r="AO33" i="29"/>
  <c r="AM33" i="29"/>
  <c r="AK33" i="29"/>
  <c r="AI33" i="29"/>
  <c r="AG33" i="29"/>
  <c r="AE33" i="29"/>
  <c r="AC33" i="29"/>
  <c r="AA33" i="29"/>
  <c r="Y33" i="29"/>
  <c r="W33" i="29"/>
  <c r="V12" i="31" s="1"/>
  <c r="U33" i="29"/>
  <c r="V11" i="31" s="1"/>
  <c r="S33" i="29"/>
  <c r="V10" i="31" s="1"/>
  <c r="Q33" i="29"/>
  <c r="V9" i="31" s="1"/>
  <c r="O33" i="29"/>
  <c r="V8" i="31" s="1"/>
  <c r="M33" i="29"/>
  <c r="V7" i="31" s="1"/>
  <c r="K33" i="29"/>
  <c r="V6" i="31" s="1"/>
  <c r="I33" i="29"/>
  <c r="V5" i="31" s="1"/>
  <c r="G33" i="29"/>
  <c r="V4" i="31" s="1"/>
  <c r="E33" i="29"/>
  <c r="V3" i="31" s="1"/>
  <c r="C33" i="29"/>
  <c r="BR31" i="29"/>
  <c r="BP31" i="29"/>
  <c r="BH31" i="29"/>
  <c r="BF31" i="29"/>
  <c r="BD31" i="29"/>
  <c r="BB31" i="29"/>
  <c r="AZ31" i="29"/>
  <c r="AX31" i="29"/>
  <c r="AV31" i="29"/>
  <c r="AT31" i="29"/>
  <c r="AR31" i="29"/>
  <c r="AP31" i="29"/>
  <c r="AN31" i="29"/>
  <c r="AL31" i="29"/>
  <c r="AJ31" i="29"/>
  <c r="AH31" i="29"/>
  <c r="AF31" i="29"/>
  <c r="AD31" i="29"/>
  <c r="AB31" i="29"/>
  <c r="Z31" i="29"/>
  <c r="X31" i="29"/>
  <c r="V31" i="29"/>
  <c r="AA12" i="30" s="1"/>
  <c r="T31" i="29"/>
  <c r="AA11" i="30" s="1"/>
  <c r="R31" i="29"/>
  <c r="AA10" i="30" s="1"/>
  <c r="P31" i="29"/>
  <c r="AA9" i="30" s="1"/>
  <c r="N31" i="29"/>
  <c r="AA8" i="30" s="1"/>
  <c r="L31" i="29"/>
  <c r="AA7" i="30" s="1"/>
  <c r="J31" i="29"/>
  <c r="AA6" i="30" s="1"/>
  <c r="H31" i="29"/>
  <c r="AA5" i="30" s="1"/>
  <c r="F31" i="29"/>
  <c r="AA4" i="30" s="1"/>
  <c r="D31" i="29"/>
  <c r="B31" i="29"/>
  <c r="BU30" i="29"/>
  <c r="BS30" i="29"/>
  <c r="BO30" i="29"/>
  <c r="BM30" i="29"/>
  <c r="BN30" i="29" s="1"/>
  <c r="BL30" i="29"/>
  <c r="BI30" i="29"/>
  <c r="BG30" i="29"/>
  <c r="BE30" i="29"/>
  <c r="BC30" i="29"/>
  <c r="BA30" i="29"/>
  <c r="AY30" i="29"/>
  <c r="AW30" i="29"/>
  <c r="AU30" i="29"/>
  <c r="AS30" i="29"/>
  <c r="AQ30" i="29"/>
  <c r="AO30" i="29"/>
  <c r="AM30" i="29"/>
  <c r="AK30" i="29"/>
  <c r="AI30" i="29"/>
  <c r="AG30" i="29"/>
  <c r="AE30" i="29"/>
  <c r="AC30" i="29"/>
  <c r="AA30" i="29"/>
  <c r="Y30" i="29"/>
  <c r="W30" i="29"/>
  <c r="U12" i="31" s="1"/>
  <c r="U30" i="29"/>
  <c r="U11" i="31" s="1"/>
  <c r="S30" i="29"/>
  <c r="U10" i="31" s="1"/>
  <c r="Q30" i="29"/>
  <c r="U9" i="31" s="1"/>
  <c r="O30" i="29"/>
  <c r="U8" i="31" s="1"/>
  <c r="M30" i="29"/>
  <c r="U7" i="31" s="1"/>
  <c r="K30" i="29"/>
  <c r="I30" i="29"/>
  <c r="U5" i="31" s="1"/>
  <c r="G30" i="29"/>
  <c r="E30" i="29"/>
  <c r="U3" i="31" s="1"/>
  <c r="C30" i="29"/>
  <c r="BU29" i="29"/>
  <c r="BS29" i="29"/>
  <c r="BO29" i="29"/>
  <c r="BM29" i="29"/>
  <c r="BN29" i="29" s="1"/>
  <c r="BL29" i="29"/>
  <c r="BI29" i="29"/>
  <c r="BG29" i="29"/>
  <c r="BE29" i="29"/>
  <c r="BC29" i="29"/>
  <c r="BA29" i="29"/>
  <c r="AY29" i="29"/>
  <c r="AW29" i="29"/>
  <c r="AU29" i="29"/>
  <c r="AS29" i="29"/>
  <c r="AQ29" i="29"/>
  <c r="AO29" i="29"/>
  <c r="AM29" i="29"/>
  <c r="AK29" i="29"/>
  <c r="AI29" i="29"/>
  <c r="AG29" i="29"/>
  <c r="AE29" i="29"/>
  <c r="AC29" i="29"/>
  <c r="AA29" i="29"/>
  <c r="Y29" i="29"/>
  <c r="W29" i="29"/>
  <c r="T12" i="31" s="1"/>
  <c r="U29" i="29"/>
  <c r="T11" i="31" s="1"/>
  <c r="S29" i="29"/>
  <c r="T10" i="31" s="1"/>
  <c r="Q29" i="29"/>
  <c r="T9" i="31" s="1"/>
  <c r="O29" i="29"/>
  <c r="T8" i="31" s="1"/>
  <c r="M29" i="29"/>
  <c r="T7" i="31" s="1"/>
  <c r="K29" i="29"/>
  <c r="T6" i="31" s="1"/>
  <c r="I29" i="29"/>
  <c r="T5" i="31" s="1"/>
  <c r="G29" i="29"/>
  <c r="T4" i="31" s="1"/>
  <c r="E29" i="29"/>
  <c r="T3" i="31" s="1"/>
  <c r="C29" i="29"/>
  <c r="BR27" i="29"/>
  <c r="BP27" i="29"/>
  <c r="BH27" i="29"/>
  <c r="BF27" i="29"/>
  <c r="BD27" i="29"/>
  <c r="BB27" i="29"/>
  <c r="AZ27" i="29"/>
  <c r="AX27" i="29"/>
  <c r="AV27" i="29"/>
  <c r="AT27" i="29"/>
  <c r="AR27" i="29"/>
  <c r="AP27" i="29"/>
  <c r="AN27" i="29"/>
  <c r="AL27" i="29"/>
  <c r="AJ27" i="29"/>
  <c r="AH27" i="29"/>
  <c r="AF27" i="29"/>
  <c r="AD27" i="29"/>
  <c r="AB27" i="29"/>
  <c r="Z27" i="29"/>
  <c r="X27" i="29"/>
  <c r="V27" i="29"/>
  <c r="X12" i="30" s="1"/>
  <c r="T27" i="29"/>
  <c r="X11" i="30" s="1"/>
  <c r="R27" i="29"/>
  <c r="X10" i="30" s="1"/>
  <c r="P27" i="29"/>
  <c r="X9" i="30" s="1"/>
  <c r="N27" i="29"/>
  <c r="X8" i="30" s="1"/>
  <c r="L27" i="29"/>
  <c r="X7" i="30" s="1"/>
  <c r="J27" i="29"/>
  <c r="X6" i="30" s="1"/>
  <c r="H27" i="29"/>
  <c r="X5" i="30" s="1"/>
  <c r="F27" i="29"/>
  <c r="X4" i="30" s="1"/>
  <c r="D27" i="29"/>
  <c r="X3" i="30" s="1"/>
  <c r="B27" i="29"/>
  <c r="X2" i="30" s="1"/>
  <c r="BU26" i="29"/>
  <c r="BS26" i="29"/>
  <c r="BO26" i="29"/>
  <c r="BM26" i="29"/>
  <c r="BN26" i="29" s="1"/>
  <c r="BL26" i="29"/>
  <c r="BI26" i="29"/>
  <c r="BG26" i="29"/>
  <c r="BE26" i="29"/>
  <c r="BC26" i="29"/>
  <c r="BA26" i="29"/>
  <c r="AY26" i="29"/>
  <c r="AW26" i="29"/>
  <c r="AU26" i="29"/>
  <c r="AS26" i="29"/>
  <c r="AQ26" i="29"/>
  <c r="AO26" i="29"/>
  <c r="AM26" i="29"/>
  <c r="AK26" i="29"/>
  <c r="AI26" i="29"/>
  <c r="AG26" i="29"/>
  <c r="AE26" i="29"/>
  <c r="AC26" i="29"/>
  <c r="AA26" i="29"/>
  <c r="Y26" i="29"/>
  <c r="W26" i="29"/>
  <c r="S12" i="31" s="1"/>
  <c r="U26" i="29"/>
  <c r="S11" i="31" s="1"/>
  <c r="S26" i="29"/>
  <c r="S10" i="31" s="1"/>
  <c r="Q26" i="29"/>
  <c r="S9" i="31" s="1"/>
  <c r="O26" i="29"/>
  <c r="S8" i="31" s="1"/>
  <c r="M26" i="29"/>
  <c r="S7" i="31" s="1"/>
  <c r="K26" i="29"/>
  <c r="S6" i="31" s="1"/>
  <c r="I26" i="29"/>
  <c r="S5" i="31" s="1"/>
  <c r="G26" i="29"/>
  <c r="S4" i="31" s="1"/>
  <c r="E26" i="29"/>
  <c r="S3" i="31" s="1"/>
  <c r="C26" i="29"/>
  <c r="BU25" i="29"/>
  <c r="BS25" i="29"/>
  <c r="BO25" i="29"/>
  <c r="BM25" i="29"/>
  <c r="BN25" i="29" s="1"/>
  <c r="BL25" i="29"/>
  <c r="BI25" i="29"/>
  <c r="BG25" i="29"/>
  <c r="BE25" i="29"/>
  <c r="BC25" i="29"/>
  <c r="BA25" i="29"/>
  <c r="AY25" i="29"/>
  <c r="AW25" i="29"/>
  <c r="AU25" i="29"/>
  <c r="AS25" i="29"/>
  <c r="AQ25" i="29"/>
  <c r="AO25" i="29"/>
  <c r="AM25" i="29"/>
  <c r="AK25" i="29"/>
  <c r="AI25" i="29"/>
  <c r="AG25" i="29"/>
  <c r="AE25" i="29"/>
  <c r="AC25" i="29"/>
  <c r="AA25" i="29"/>
  <c r="Y25" i="29"/>
  <c r="W25" i="29"/>
  <c r="R12" i="31" s="1"/>
  <c r="U25" i="29"/>
  <c r="R11" i="31" s="1"/>
  <c r="S25" i="29"/>
  <c r="R10" i="31" s="1"/>
  <c r="Q25" i="29"/>
  <c r="R9" i="31" s="1"/>
  <c r="O25" i="29"/>
  <c r="R8" i="31" s="1"/>
  <c r="M25" i="29"/>
  <c r="R7" i="31" s="1"/>
  <c r="K25" i="29"/>
  <c r="R6" i="31" s="1"/>
  <c r="I25" i="29"/>
  <c r="R5" i="31" s="1"/>
  <c r="G25" i="29"/>
  <c r="R4" i="31" s="1"/>
  <c r="E25" i="29"/>
  <c r="R3" i="31" s="1"/>
  <c r="C25" i="29"/>
  <c r="BU23" i="29"/>
  <c r="BS23" i="29"/>
  <c r="BR23" i="29"/>
  <c r="BP23" i="29"/>
  <c r="BO23" i="29"/>
  <c r="BM23" i="29"/>
  <c r="BN23" i="29" s="1"/>
  <c r="BL23" i="29"/>
  <c r="BU22" i="29"/>
  <c r="BS22" i="29"/>
  <c r="BO22" i="29"/>
  <c r="BM22" i="29"/>
  <c r="BN22" i="29" s="1"/>
  <c r="BL22" i="29"/>
  <c r="BI22" i="29"/>
  <c r="BG22" i="29"/>
  <c r="BE22" i="29"/>
  <c r="BC22" i="29"/>
  <c r="BA22" i="29"/>
  <c r="AY22" i="29"/>
  <c r="AW22" i="29"/>
  <c r="AU22" i="29"/>
  <c r="AS22" i="29"/>
  <c r="AQ22" i="29"/>
  <c r="AO22" i="29"/>
  <c r="AM22" i="29"/>
  <c r="AK22" i="29"/>
  <c r="AI22" i="29"/>
  <c r="AG22" i="29"/>
  <c r="AE22" i="29"/>
  <c r="AC22" i="29"/>
  <c r="AA22" i="29"/>
  <c r="Y22" i="29"/>
  <c r="W22" i="29"/>
  <c r="Q12" i="31" s="1"/>
  <c r="U22" i="29"/>
  <c r="Q11" i="31" s="1"/>
  <c r="S22" i="29"/>
  <c r="Q10" i="31" s="1"/>
  <c r="Q22" i="29"/>
  <c r="Q9" i="31" s="1"/>
  <c r="O22" i="29"/>
  <c r="Q8" i="31" s="1"/>
  <c r="M22" i="29"/>
  <c r="Q7" i="31" s="1"/>
  <c r="K22" i="29"/>
  <c r="Q6" i="31" s="1"/>
  <c r="I22" i="29"/>
  <c r="Q5" i="31" s="1"/>
  <c r="G22" i="29"/>
  <c r="Q4" i="31" s="1"/>
  <c r="E22" i="29"/>
  <c r="Q3" i="31" s="1"/>
  <c r="C22" i="29"/>
  <c r="BU20" i="29"/>
  <c r="BS20" i="29"/>
  <c r="BO20" i="29"/>
  <c r="BM20" i="29"/>
  <c r="BN20" i="29" s="1"/>
  <c r="BL20" i="29"/>
  <c r="BI20" i="29"/>
  <c r="BG20" i="29"/>
  <c r="BE20" i="29"/>
  <c r="BC20" i="29"/>
  <c r="BA20" i="29"/>
  <c r="AY20" i="29"/>
  <c r="AW20" i="29"/>
  <c r="AU20" i="29"/>
  <c r="AS20" i="29"/>
  <c r="AQ20" i="29"/>
  <c r="AO20" i="29"/>
  <c r="AM20" i="29"/>
  <c r="AK20" i="29"/>
  <c r="AI20" i="29"/>
  <c r="AG20" i="29"/>
  <c r="AE20" i="29"/>
  <c r="AC20" i="29"/>
  <c r="AA20" i="29"/>
  <c r="Y20" i="29"/>
  <c r="W20" i="29"/>
  <c r="P12" i="31" s="1"/>
  <c r="U20" i="29"/>
  <c r="P11" i="31" s="1"/>
  <c r="S20" i="29"/>
  <c r="P10" i="31" s="1"/>
  <c r="Q20" i="29"/>
  <c r="P9" i="31" s="1"/>
  <c r="O20" i="29"/>
  <c r="P8" i="31" s="1"/>
  <c r="M20" i="29"/>
  <c r="P7" i="31" s="1"/>
  <c r="K20" i="29"/>
  <c r="P6" i="31" s="1"/>
  <c r="I20" i="29"/>
  <c r="P5" i="31" s="1"/>
  <c r="G20" i="29"/>
  <c r="P4" i="31" s="1"/>
  <c r="E20" i="29"/>
  <c r="P3" i="31" s="1"/>
  <c r="C20" i="29"/>
  <c r="P2" i="31" s="1"/>
  <c r="BU19" i="29"/>
  <c r="BS19" i="29"/>
  <c r="BO19" i="29"/>
  <c r="BM19" i="29"/>
  <c r="BN19" i="29" s="1"/>
  <c r="BL19" i="29"/>
  <c r="BI19" i="29"/>
  <c r="BG19" i="29"/>
  <c r="BE19" i="29"/>
  <c r="BC19" i="29"/>
  <c r="BA19" i="29"/>
  <c r="AY19" i="29"/>
  <c r="AW19" i="29"/>
  <c r="AU19" i="29"/>
  <c r="AS19" i="29"/>
  <c r="AQ19" i="29"/>
  <c r="AO19" i="29"/>
  <c r="AM19" i="29"/>
  <c r="AK19" i="29"/>
  <c r="AI19" i="29"/>
  <c r="AG19" i="29"/>
  <c r="AE19" i="29"/>
  <c r="AC19" i="29"/>
  <c r="AA19" i="29"/>
  <c r="Y19" i="29"/>
  <c r="W19" i="29"/>
  <c r="O12" i="31" s="1"/>
  <c r="U19" i="29"/>
  <c r="O11" i="31" s="1"/>
  <c r="S19" i="29"/>
  <c r="O10" i="31" s="1"/>
  <c r="Q19" i="29"/>
  <c r="O9" i="31" s="1"/>
  <c r="O19" i="29"/>
  <c r="O8" i="31" s="1"/>
  <c r="M19" i="29"/>
  <c r="O7" i="31" s="1"/>
  <c r="K19" i="29"/>
  <c r="O6" i="31" s="1"/>
  <c r="I19" i="29"/>
  <c r="G19" i="29"/>
  <c r="O4" i="31" s="1"/>
  <c r="E19" i="29"/>
  <c r="O3" i="31" s="1"/>
  <c r="C19" i="29"/>
  <c r="BU18" i="29"/>
  <c r="BS18" i="29"/>
  <c r="BO18" i="29"/>
  <c r="BM18" i="29"/>
  <c r="BN18" i="29" s="1"/>
  <c r="BL18" i="29"/>
  <c r="BI18" i="29"/>
  <c r="BG18" i="29"/>
  <c r="BE18" i="29"/>
  <c r="BC18" i="29"/>
  <c r="BA18" i="29"/>
  <c r="AY18" i="29"/>
  <c r="AW18" i="29"/>
  <c r="AU18" i="29"/>
  <c r="AS18" i="29"/>
  <c r="AQ18" i="29"/>
  <c r="AO18" i="29"/>
  <c r="AM18" i="29"/>
  <c r="AK18" i="29"/>
  <c r="AI18" i="29"/>
  <c r="AG18" i="29"/>
  <c r="AE18" i="29"/>
  <c r="AC18" i="29"/>
  <c r="AA18" i="29"/>
  <c r="Y18" i="29"/>
  <c r="W18" i="29"/>
  <c r="N12" i="31" s="1"/>
  <c r="U18" i="29"/>
  <c r="N11" i="31" s="1"/>
  <c r="S18" i="29"/>
  <c r="N10" i="31" s="1"/>
  <c r="Q18" i="29"/>
  <c r="N9" i="31" s="1"/>
  <c r="O18" i="29"/>
  <c r="N8" i="31" s="1"/>
  <c r="M18" i="29"/>
  <c r="N7" i="31" s="1"/>
  <c r="K18" i="29"/>
  <c r="N6" i="31" s="1"/>
  <c r="I18" i="29"/>
  <c r="N5" i="31" s="1"/>
  <c r="G18" i="29"/>
  <c r="N4" i="31" s="1"/>
  <c r="E18" i="29"/>
  <c r="N3" i="31" s="1"/>
  <c r="C18" i="29"/>
  <c r="BU17" i="29"/>
  <c r="BS17" i="29"/>
  <c r="BO17" i="29"/>
  <c r="BM17" i="29"/>
  <c r="BN17" i="29" s="1"/>
  <c r="BL17" i="29"/>
  <c r="BI17" i="29"/>
  <c r="BG17" i="29"/>
  <c r="BE17" i="29"/>
  <c r="BC17" i="29"/>
  <c r="BA17" i="29"/>
  <c r="AY17" i="29"/>
  <c r="AW17" i="29"/>
  <c r="AU17" i="29"/>
  <c r="AS17" i="29"/>
  <c r="AQ17" i="29"/>
  <c r="AO17" i="29"/>
  <c r="AM17" i="29"/>
  <c r="AK17" i="29"/>
  <c r="AI17" i="29"/>
  <c r="AG17" i="29"/>
  <c r="AE17" i="29"/>
  <c r="AC17" i="29"/>
  <c r="AA17" i="29"/>
  <c r="Y17" i="29"/>
  <c r="W17" i="29"/>
  <c r="M12" i="31" s="1"/>
  <c r="U17" i="29"/>
  <c r="M11" i="31" s="1"/>
  <c r="S17" i="29"/>
  <c r="M10" i="31" s="1"/>
  <c r="Q17" i="29"/>
  <c r="M9" i="31" s="1"/>
  <c r="O17" i="29"/>
  <c r="M8" i="31" s="1"/>
  <c r="M17" i="29"/>
  <c r="M7" i="31" s="1"/>
  <c r="K17" i="29"/>
  <c r="M6" i="31" s="1"/>
  <c r="I17" i="29"/>
  <c r="M5" i="31" s="1"/>
  <c r="G17" i="29"/>
  <c r="M4" i="31" s="1"/>
  <c r="E17" i="29"/>
  <c r="C17" i="29"/>
  <c r="BU16" i="29"/>
  <c r="BS16" i="29"/>
  <c r="BO16" i="29"/>
  <c r="BM16" i="29"/>
  <c r="BN16" i="29" s="1"/>
  <c r="BL16" i="29"/>
  <c r="BI16" i="29"/>
  <c r="BG16" i="29"/>
  <c r="BE16" i="29"/>
  <c r="BC16" i="29"/>
  <c r="BA16" i="29"/>
  <c r="AY16" i="29"/>
  <c r="AW16" i="29"/>
  <c r="AU16" i="29"/>
  <c r="AS16" i="29"/>
  <c r="AQ16" i="29"/>
  <c r="AO16" i="29"/>
  <c r="AM16" i="29"/>
  <c r="AK16" i="29"/>
  <c r="AI16" i="29"/>
  <c r="AG16" i="29"/>
  <c r="AE16" i="29"/>
  <c r="AC16" i="29"/>
  <c r="AA16" i="29"/>
  <c r="Y16" i="29"/>
  <c r="W16" i="29"/>
  <c r="L12" i="31" s="1"/>
  <c r="U16" i="29"/>
  <c r="L11" i="31" s="1"/>
  <c r="S16" i="29"/>
  <c r="L10" i="31" s="1"/>
  <c r="Q16" i="29"/>
  <c r="L9" i="31" s="1"/>
  <c r="O16" i="29"/>
  <c r="L8" i="31" s="1"/>
  <c r="M16" i="29"/>
  <c r="L7" i="31" s="1"/>
  <c r="K16" i="29"/>
  <c r="I16" i="29"/>
  <c r="L5" i="31" s="1"/>
  <c r="G16" i="29"/>
  <c r="L4" i="31" s="1"/>
  <c r="E16" i="29"/>
  <c r="L3" i="31" s="1"/>
  <c r="C16" i="29"/>
  <c r="BU15" i="29"/>
  <c r="BS15" i="29"/>
  <c r="BO15" i="29"/>
  <c r="BM15" i="29"/>
  <c r="BN15" i="29" s="1"/>
  <c r="BL15" i="29"/>
  <c r="BI15" i="29"/>
  <c r="BG15" i="29"/>
  <c r="BE15" i="29"/>
  <c r="BC15" i="29"/>
  <c r="BA15" i="29"/>
  <c r="AY15" i="29"/>
  <c r="AW15" i="29"/>
  <c r="AU15" i="29"/>
  <c r="AS15" i="29"/>
  <c r="AQ15" i="29"/>
  <c r="AO15" i="29"/>
  <c r="AM15" i="29"/>
  <c r="AK15" i="29"/>
  <c r="AI15" i="29"/>
  <c r="AG15" i="29"/>
  <c r="AE15" i="29"/>
  <c r="AC15" i="29"/>
  <c r="AA15" i="29"/>
  <c r="Y15" i="29"/>
  <c r="W15" i="29"/>
  <c r="K12" i="31" s="1"/>
  <c r="U15" i="29"/>
  <c r="K11" i="31" s="1"/>
  <c r="S15" i="29"/>
  <c r="K10" i="31" s="1"/>
  <c r="Q15" i="29"/>
  <c r="K9" i="31" s="1"/>
  <c r="O15" i="29"/>
  <c r="K8" i="31" s="1"/>
  <c r="M15" i="29"/>
  <c r="K7" i="31" s="1"/>
  <c r="K15" i="29"/>
  <c r="K6" i="31" s="1"/>
  <c r="I15" i="29"/>
  <c r="K5" i="31" s="1"/>
  <c r="G15" i="29"/>
  <c r="K4" i="31" s="1"/>
  <c r="E15" i="29"/>
  <c r="C15" i="29"/>
  <c r="K2" i="31" s="1"/>
  <c r="BU14" i="29"/>
  <c r="BS14" i="29"/>
  <c r="BO14" i="29"/>
  <c r="BM14" i="29"/>
  <c r="BN14" i="29" s="1"/>
  <c r="BL14" i="29"/>
  <c r="BI14" i="29"/>
  <c r="BG14" i="29"/>
  <c r="BE14" i="29"/>
  <c r="BC14" i="29"/>
  <c r="BA14" i="29"/>
  <c r="AY14" i="29"/>
  <c r="AW14" i="29"/>
  <c r="AU14" i="29"/>
  <c r="AS14" i="29"/>
  <c r="AQ14" i="29"/>
  <c r="AO14" i="29"/>
  <c r="AM14" i="29"/>
  <c r="AK14" i="29"/>
  <c r="AI14" i="29"/>
  <c r="AG14" i="29"/>
  <c r="AE14" i="29"/>
  <c r="AC14" i="29"/>
  <c r="AA14" i="29"/>
  <c r="Y14" i="29"/>
  <c r="W14" i="29"/>
  <c r="J12" i="31" s="1"/>
  <c r="U14" i="29"/>
  <c r="J11" i="31" s="1"/>
  <c r="S14" i="29"/>
  <c r="J10" i="31" s="1"/>
  <c r="Q14" i="29"/>
  <c r="J9" i="31" s="1"/>
  <c r="O14" i="29"/>
  <c r="J8" i="31" s="1"/>
  <c r="M14" i="29"/>
  <c r="J7" i="31" s="1"/>
  <c r="K14" i="29"/>
  <c r="J6" i="31" s="1"/>
  <c r="I14" i="29"/>
  <c r="J5" i="31" s="1"/>
  <c r="G14" i="29"/>
  <c r="J4" i="31" s="1"/>
  <c r="E14" i="29"/>
  <c r="J3" i="31" s="1"/>
  <c r="C14" i="29"/>
  <c r="BR12" i="29"/>
  <c r="BP12" i="29"/>
  <c r="BH12" i="29"/>
  <c r="BF12" i="29"/>
  <c r="BD12" i="29"/>
  <c r="BB12" i="29"/>
  <c r="AZ12" i="29"/>
  <c r="AX12" i="29"/>
  <c r="AV12" i="29"/>
  <c r="AT12" i="29"/>
  <c r="AR12" i="29"/>
  <c r="AP12" i="29"/>
  <c r="AN12" i="29"/>
  <c r="AL12" i="29"/>
  <c r="AJ12" i="29"/>
  <c r="AH12" i="29"/>
  <c r="AF12" i="29"/>
  <c r="AD12" i="29"/>
  <c r="AB12" i="29"/>
  <c r="Z12" i="29"/>
  <c r="X12" i="29"/>
  <c r="V12" i="29"/>
  <c r="L12" i="30" s="1"/>
  <c r="T12" i="29"/>
  <c r="L11" i="30" s="1"/>
  <c r="R12" i="29"/>
  <c r="L10" i="30" s="1"/>
  <c r="P12" i="29"/>
  <c r="L9" i="30" s="1"/>
  <c r="N12" i="29"/>
  <c r="L8" i="30" s="1"/>
  <c r="L12" i="29"/>
  <c r="L7" i="30" s="1"/>
  <c r="J12" i="29"/>
  <c r="L6" i="30" s="1"/>
  <c r="H12" i="29"/>
  <c r="L5" i="30" s="1"/>
  <c r="F12" i="29"/>
  <c r="L4" i="30" s="1"/>
  <c r="D12" i="29"/>
  <c r="L3" i="30" s="1"/>
  <c r="B12" i="29"/>
  <c r="BR11" i="29"/>
  <c r="BP11" i="29"/>
  <c r="BH11" i="29"/>
  <c r="BF11" i="29"/>
  <c r="BD11" i="29"/>
  <c r="BB11" i="29"/>
  <c r="AZ11" i="29"/>
  <c r="AX11" i="29"/>
  <c r="AV11" i="29"/>
  <c r="AT11" i="29"/>
  <c r="AR11" i="29"/>
  <c r="AP11" i="29"/>
  <c r="AN11" i="29"/>
  <c r="AL11" i="29"/>
  <c r="AJ11" i="29"/>
  <c r="AH11" i="29"/>
  <c r="AF11" i="29"/>
  <c r="AD11" i="29"/>
  <c r="AB11" i="29"/>
  <c r="Z11" i="29"/>
  <c r="X11" i="29"/>
  <c r="V11" i="29"/>
  <c r="K12" i="30" s="1"/>
  <c r="T11" i="29"/>
  <c r="K11" i="30" s="1"/>
  <c r="R11" i="29"/>
  <c r="K10" i="30" s="1"/>
  <c r="P11" i="29"/>
  <c r="K9" i="30" s="1"/>
  <c r="N11" i="29"/>
  <c r="K8" i="30" s="1"/>
  <c r="L11" i="29"/>
  <c r="K7" i="30" s="1"/>
  <c r="J11" i="29"/>
  <c r="K6" i="30" s="1"/>
  <c r="H11" i="29"/>
  <c r="K5" i="30" s="1"/>
  <c r="F11" i="29"/>
  <c r="K4" i="30" s="1"/>
  <c r="D11" i="29"/>
  <c r="B11" i="29"/>
  <c r="BU10" i="29"/>
  <c r="BS10" i="29"/>
  <c r="BO10" i="29"/>
  <c r="BM10" i="29"/>
  <c r="BN10" i="29" s="1"/>
  <c r="BL10" i="29"/>
  <c r="BI10" i="29"/>
  <c r="BG10" i="29"/>
  <c r="BE10" i="29"/>
  <c r="BC10" i="29"/>
  <c r="BA10" i="29"/>
  <c r="AY10" i="29"/>
  <c r="AW10" i="29"/>
  <c r="AU10" i="29"/>
  <c r="AS10" i="29"/>
  <c r="AQ10" i="29"/>
  <c r="AO10" i="29"/>
  <c r="AM10" i="29"/>
  <c r="AK10" i="29"/>
  <c r="AI10" i="29"/>
  <c r="AG10" i="29"/>
  <c r="AE10" i="29"/>
  <c r="AC10" i="29"/>
  <c r="AA10" i="29"/>
  <c r="Y10" i="29"/>
  <c r="W10" i="29"/>
  <c r="I12" i="31" s="1"/>
  <c r="U10" i="29"/>
  <c r="I11" i="31" s="1"/>
  <c r="S10" i="29"/>
  <c r="I10" i="31" s="1"/>
  <c r="Q10" i="29"/>
  <c r="I9" i="31" s="1"/>
  <c r="O10" i="29"/>
  <c r="I8" i="31" s="1"/>
  <c r="M10" i="29"/>
  <c r="I7" i="31" s="1"/>
  <c r="K10" i="29"/>
  <c r="I6" i="31" s="1"/>
  <c r="I10" i="29"/>
  <c r="I5" i="31" s="1"/>
  <c r="G10" i="29"/>
  <c r="E10" i="29"/>
  <c r="I3" i="31" s="1"/>
  <c r="C10" i="29"/>
  <c r="BU9" i="29"/>
  <c r="BS9" i="29"/>
  <c r="BO9" i="29"/>
  <c r="BM9" i="29"/>
  <c r="BN9" i="29" s="1"/>
  <c r="BL9" i="29"/>
  <c r="BI9" i="29"/>
  <c r="BG9" i="29"/>
  <c r="BE9" i="29"/>
  <c r="BC9" i="29"/>
  <c r="BA9" i="29"/>
  <c r="AY9" i="29"/>
  <c r="AW9" i="29"/>
  <c r="AU9" i="29"/>
  <c r="AS9" i="29"/>
  <c r="AQ9" i="29"/>
  <c r="AO9" i="29"/>
  <c r="AM9" i="29"/>
  <c r="AK9" i="29"/>
  <c r="AI9" i="29"/>
  <c r="AG9" i="29"/>
  <c r="AE9" i="29"/>
  <c r="AC9" i="29"/>
  <c r="AA9" i="29"/>
  <c r="Y9" i="29"/>
  <c r="W9" i="29"/>
  <c r="H12" i="31" s="1"/>
  <c r="U9" i="29"/>
  <c r="H11" i="31" s="1"/>
  <c r="S9" i="29"/>
  <c r="H10" i="31" s="1"/>
  <c r="Q9" i="29"/>
  <c r="H9" i="31" s="1"/>
  <c r="O9" i="29"/>
  <c r="H8" i="31" s="1"/>
  <c r="M9" i="29"/>
  <c r="H7" i="31" s="1"/>
  <c r="K9" i="29"/>
  <c r="H6" i="31" s="1"/>
  <c r="I9" i="29"/>
  <c r="H5" i="31" s="1"/>
  <c r="G9" i="29"/>
  <c r="H4" i="31" s="1"/>
  <c r="E9" i="29"/>
  <c r="H3" i="31" s="1"/>
  <c r="C9" i="29"/>
  <c r="BU8" i="29"/>
  <c r="BS8" i="29"/>
  <c r="BO8" i="29"/>
  <c r="BM8" i="29"/>
  <c r="BN8" i="29" s="1"/>
  <c r="BL8" i="29"/>
  <c r="BI8" i="29"/>
  <c r="BG8" i="29"/>
  <c r="BE8" i="29"/>
  <c r="BC8" i="29"/>
  <c r="BA8" i="29"/>
  <c r="AY8" i="29"/>
  <c r="AW8" i="29"/>
  <c r="AU8" i="29"/>
  <c r="AS8" i="29"/>
  <c r="AQ8" i="29"/>
  <c r="AO8" i="29"/>
  <c r="AM8" i="29"/>
  <c r="AK8" i="29"/>
  <c r="AI8" i="29"/>
  <c r="AG8" i="29"/>
  <c r="AE8" i="29"/>
  <c r="AC8" i="29"/>
  <c r="AA8" i="29"/>
  <c r="Y8" i="29"/>
  <c r="W8" i="29"/>
  <c r="G12" i="31" s="1"/>
  <c r="U8" i="29"/>
  <c r="G11" i="31" s="1"/>
  <c r="S8" i="29"/>
  <c r="G10" i="31" s="1"/>
  <c r="Q8" i="29"/>
  <c r="G9" i="31" s="1"/>
  <c r="O8" i="29"/>
  <c r="G8" i="31" s="1"/>
  <c r="M8" i="29"/>
  <c r="G7" i="31" s="1"/>
  <c r="K8" i="29"/>
  <c r="G6" i="31" s="1"/>
  <c r="I8" i="29"/>
  <c r="G5" i="31" s="1"/>
  <c r="G8" i="29"/>
  <c r="G4" i="31" s="1"/>
  <c r="E8" i="29"/>
  <c r="G3" i="31" s="1"/>
  <c r="C8" i="29"/>
  <c r="BU7" i="29"/>
  <c r="BS7" i="29"/>
  <c r="BO7" i="29"/>
  <c r="BM7" i="29"/>
  <c r="BN7" i="29" s="1"/>
  <c r="BL7" i="29"/>
  <c r="BI7" i="29"/>
  <c r="BG7" i="29"/>
  <c r="BE7" i="29"/>
  <c r="BC7" i="29"/>
  <c r="BA7" i="29"/>
  <c r="AY7" i="29"/>
  <c r="AW7" i="29"/>
  <c r="AU7" i="29"/>
  <c r="AS7" i="29"/>
  <c r="AQ7" i="29"/>
  <c r="AO7" i="29"/>
  <c r="AM7" i="29"/>
  <c r="AK7" i="29"/>
  <c r="AI7" i="29"/>
  <c r="AG7" i="29"/>
  <c r="AE7" i="29"/>
  <c r="AC7" i="29"/>
  <c r="AA7" i="29"/>
  <c r="Y7" i="29"/>
  <c r="W7" i="29"/>
  <c r="F12" i="31" s="1"/>
  <c r="U7" i="29"/>
  <c r="F11" i="31" s="1"/>
  <c r="S7" i="29"/>
  <c r="F10" i="31" s="1"/>
  <c r="Q7" i="29"/>
  <c r="F9" i="31" s="1"/>
  <c r="O7" i="29"/>
  <c r="F8" i="31" s="1"/>
  <c r="M7" i="29"/>
  <c r="F7" i="31" s="1"/>
  <c r="K7" i="29"/>
  <c r="F6" i="31" s="1"/>
  <c r="I7" i="29"/>
  <c r="F5" i="31" s="1"/>
  <c r="G7" i="29"/>
  <c r="F4" i="31" s="1"/>
  <c r="E7" i="29"/>
  <c r="F3" i="31" s="1"/>
  <c r="C7" i="29"/>
  <c r="BU6" i="29"/>
  <c r="BS6" i="29"/>
  <c r="BO6" i="29"/>
  <c r="BM6" i="29"/>
  <c r="BN6" i="29" s="1"/>
  <c r="BL6" i="29"/>
  <c r="BI6" i="29"/>
  <c r="BG6" i="29"/>
  <c r="BE6" i="29"/>
  <c r="BC6" i="29"/>
  <c r="BA6" i="29"/>
  <c r="AY6" i="29"/>
  <c r="AW6" i="29"/>
  <c r="AU6" i="29"/>
  <c r="AS6" i="29"/>
  <c r="AQ6" i="29"/>
  <c r="AO6" i="29"/>
  <c r="AM6" i="29"/>
  <c r="AK6" i="29"/>
  <c r="AI6" i="29"/>
  <c r="AG6" i="29"/>
  <c r="AE6" i="29"/>
  <c r="AC6" i="29"/>
  <c r="AA6" i="29"/>
  <c r="Y6" i="29"/>
  <c r="W6" i="29"/>
  <c r="E12" i="31" s="1"/>
  <c r="U6" i="29"/>
  <c r="E11" i="31" s="1"/>
  <c r="S6" i="29"/>
  <c r="E10" i="31" s="1"/>
  <c r="Q6" i="29"/>
  <c r="E9" i="31" s="1"/>
  <c r="O6" i="29"/>
  <c r="M6" i="29"/>
  <c r="E7" i="31" s="1"/>
  <c r="K6" i="29"/>
  <c r="E6" i="31" s="1"/>
  <c r="I6" i="29"/>
  <c r="E5" i="31" s="1"/>
  <c r="G6" i="29"/>
  <c r="E4" i="31" s="1"/>
  <c r="E6" i="29"/>
  <c r="E3" i="31" s="1"/>
  <c r="C6" i="29"/>
  <c r="E2" i="31" s="1"/>
  <c r="BU4" i="29"/>
  <c r="BS4" i="29"/>
  <c r="BR4" i="29"/>
  <c r="BP4" i="29"/>
  <c r="BO4" i="29"/>
  <c r="BM4" i="29"/>
  <c r="BN4" i="29" s="1"/>
  <c r="BL4" i="29"/>
  <c r="BU3" i="29"/>
  <c r="BS3" i="29"/>
  <c r="BO3" i="29"/>
  <c r="BM3" i="29"/>
  <c r="BN3" i="29" s="1"/>
  <c r="BL3" i="29"/>
  <c r="BI3" i="29"/>
  <c r="BG3" i="29"/>
  <c r="BE3" i="29"/>
  <c r="BC3" i="29"/>
  <c r="BA3" i="29"/>
  <c r="AY3" i="29"/>
  <c r="AW3" i="29"/>
  <c r="AU3" i="29"/>
  <c r="AS3" i="29"/>
  <c r="AQ3" i="29"/>
  <c r="AO3" i="29"/>
  <c r="AM3" i="29"/>
  <c r="AK3" i="29"/>
  <c r="AI3" i="29"/>
  <c r="AG3" i="29"/>
  <c r="AE3" i="29"/>
  <c r="AC3" i="29"/>
  <c r="AA3" i="29"/>
  <c r="Y3" i="29"/>
  <c r="W3" i="29"/>
  <c r="D12" i="31" s="1"/>
  <c r="U3" i="29"/>
  <c r="D11" i="31" s="1"/>
  <c r="S3" i="29"/>
  <c r="D10" i="31" s="1"/>
  <c r="Q3" i="29"/>
  <c r="D9" i="31" s="1"/>
  <c r="O3" i="29"/>
  <c r="D8" i="31" s="1"/>
  <c r="M3" i="29"/>
  <c r="D7" i="31" s="1"/>
  <c r="K3" i="29"/>
  <c r="D6" i="31" s="1"/>
  <c r="I3" i="29"/>
  <c r="G3" i="29"/>
  <c r="D4" i="31" s="1"/>
  <c r="E3" i="29"/>
  <c r="D3" i="31" s="1"/>
  <c r="C3" i="29"/>
  <c r="B2" i="14"/>
  <c r="A3" i="12"/>
  <c r="BM12" i="32" l="1"/>
  <c r="BN12" i="32" s="1"/>
  <c r="BS30" i="32"/>
  <c r="BS11" i="32"/>
  <c r="BM38" i="32"/>
  <c r="BN38" i="32" s="1"/>
  <c r="AC2" i="33"/>
  <c r="BT3" i="32"/>
  <c r="E2" i="34"/>
  <c r="BV7" i="32"/>
  <c r="BU12" i="32"/>
  <c r="BV15" i="32"/>
  <c r="BT16" i="32"/>
  <c r="L2" i="34"/>
  <c r="BV21" i="32"/>
  <c r="P2" i="34"/>
  <c r="BR25" i="32"/>
  <c r="BO26" i="32"/>
  <c r="BS26" i="32"/>
  <c r="L2" i="33"/>
  <c r="Z2" i="33"/>
  <c r="L9" i="33"/>
  <c r="F2" i="34"/>
  <c r="K2" i="34"/>
  <c r="R2" i="34"/>
  <c r="BL11" i="32"/>
  <c r="BP14" i="32"/>
  <c r="BQ14" i="32" s="1"/>
  <c r="J4" i="34"/>
  <c r="BT14" i="32"/>
  <c r="J8" i="34"/>
  <c r="BV18" i="32"/>
  <c r="N2" i="34"/>
  <c r="BT21" i="32"/>
  <c r="P3" i="34"/>
  <c r="BP24" i="32"/>
  <c r="BQ24" i="32" s="1"/>
  <c r="Q4" i="34"/>
  <c r="S2" i="34"/>
  <c r="BR28" i="32"/>
  <c r="S6" i="34"/>
  <c r="BL30" i="32"/>
  <c r="BR32" i="32"/>
  <c r="U2" i="34"/>
  <c r="BV33" i="32"/>
  <c r="W2" i="33"/>
  <c r="W6" i="33"/>
  <c r="H2" i="34"/>
  <c r="M2" i="34"/>
  <c r="BV3" i="32"/>
  <c r="BR8" i="32"/>
  <c r="G2" i="34"/>
  <c r="BR9" i="32"/>
  <c r="BR3" i="32"/>
  <c r="BT7" i="32"/>
  <c r="BT10" i="32"/>
  <c r="I2" i="34"/>
  <c r="BR18" i="32"/>
  <c r="N3" i="34"/>
  <c r="BR19" i="32"/>
  <c r="BP21" i="32"/>
  <c r="BQ21" i="32" s="1"/>
  <c r="P4" i="34"/>
  <c r="BT29" i="32"/>
  <c r="BT36" i="32"/>
  <c r="W2" i="34"/>
  <c r="AF2" i="33"/>
  <c r="O2" i="34"/>
  <c r="V2" i="34"/>
  <c r="BR14" i="32"/>
  <c r="J2" i="34"/>
  <c r="BT18" i="32"/>
  <c r="N4" i="34"/>
  <c r="BV24" i="32"/>
  <c r="Q2" i="34"/>
  <c r="BT32" i="32"/>
  <c r="U8" i="34"/>
  <c r="K2" i="33"/>
  <c r="D2" i="34"/>
  <c r="X2" i="34"/>
  <c r="D4" i="34"/>
  <c r="H6" i="34"/>
  <c r="BM11" i="29"/>
  <c r="BN11" i="29" s="1"/>
  <c r="BV22" i="29"/>
  <c r="Y2" i="31"/>
  <c r="BV3" i="29"/>
  <c r="D2" i="31"/>
  <c r="BV7" i="29"/>
  <c r="F2" i="31"/>
  <c r="BP10" i="29"/>
  <c r="BQ10" i="29" s="1"/>
  <c r="I4" i="31"/>
  <c r="BT17" i="29"/>
  <c r="M3" i="31"/>
  <c r="N2" i="31"/>
  <c r="BT19" i="29"/>
  <c r="O5" i="31"/>
  <c r="BS31" i="29"/>
  <c r="AA2" i="30"/>
  <c r="G2" i="31"/>
  <c r="BR14" i="29"/>
  <c r="J2" i="31"/>
  <c r="BV19" i="29"/>
  <c r="O2" i="31"/>
  <c r="BS11" i="29"/>
  <c r="K3" i="30"/>
  <c r="BU12" i="29"/>
  <c r="L2" i="30"/>
  <c r="BP15" i="29"/>
  <c r="BQ15" i="29" s="1"/>
  <c r="K3" i="31"/>
  <c r="BT3" i="29"/>
  <c r="D5" i="31"/>
  <c r="BT6" i="29"/>
  <c r="H2" i="31"/>
  <c r="BV10" i="29"/>
  <c r="BP26" i="29"/>
  <c r="BQ26" i="29" s="1"/>
  <c r="S2" i="31"/>
  <c r="BM39" i="29"/>
  <c r="BN39" i="29" s="1"/>
  <c r="AG2" i="30"/>
  <c r="Q2" i="31"/>
  <c r="BV16" i="29"/>
  <c r="L2" i="31"/>
  <c r="BT16" i="29"/>
  <c r="L6" i="31"/>
  <c r="BV17" i="29"/>
  <c r="M2" i="31"/>
  <c r="E8" i="31"/>
  <c r="I2" i="31"/>
  <c r="BO27" i="29"/>
  <c r="BT29" i="29"/>
  <c r="BP30" i="29"/>
  <c r="BQ30" i="29" s="1"/>
  <c r="BO31" i="29"/>
  <c r="BR33" i="29"/>
  <c r="V2" i="31"/>
  <c r="BV34" i="29"/>
  <c r="W2" i="31"/>
  <c r="BR34" i="29"/>
  <c r="W6" i="31"/>
  <c r="BU39" i="29"/>
  <c r="U4" i="31"/>
  <c r="BO35" i="29"/>
  <c r="BT37" i="29"/>
  <c r="K2" i="30"/>
  <c r="AD2" i="30"/>
  <c r="AD3" i="30"/>
  <c r="T2" i="31"/>
  <c r="BL27" i="29"/>
  <c r="BV6" i="29"/>
  <c r="BT7" i="29"/>
  <c r="BR15" i="29"/>
  <c r="BT18" i="29"/>
  <c r="BR20" i="29"/>
  <c r="BV25" i="29"/>
  <c r="R2" i="31"/>
  <c r="BT30" i="29"/>
  <c r="BR30" i="29"/>
  <c r="U6" i="31"/>
  <c r="BT34" i="29"/>
  <c r="BP37" i="29"/>
  <c r="BQ37" i="29" s="1"/>
  <c r="BS39" i="29"/>
  <c r="AA3" i="30"/>
  <c r="U2" i="31"/>
  <c r="A6" i="33"/>
  <c r="A4" i="34"/>
  <c r="A8" i="34"/>
  <c r="B6" i="33"/>
  <c r="B4" i="34"/>
  <c r="B8" i="34"/>
  <c r="A3" i="33"/>
  <c r="A7" i="33"/>
  <c r="A5" i="34"/>
  <c r="A9" i="34"/>
  <c r="B3" i="33"/>
  <c r="B7" i="33"/>
  <c r="B5" i="34"/>
  <c r="B9" i="34"/>
  <c r="A4" i="33"/>
  <c r="A8" i="33"/>
  <c r="A2" i="34"/>
  <c r="A6" i="34"/>
  <c r="B4" i="33"/>
  <c r="B8" i="33"/>
  <c r="B2" i="34"/>
  <c r="B6" i="34"/>
  <c r="A5" i="33"/>
  <c r="A9" i="33"/>
  <c r="A3" i="34"/>
  <c r="A7" i="34"/>
  <c r="B5" i="33"/>
  <c r="B9" i="33"/>
  <c r="B3" i="34"/>
  <c r="B7" i="34"/>
  <c r="BR6" i="32"/>
  <c r="BT8" i="32"/>
  <c r="BV10" i="32"/>
  <c r="BU11" i="32"/>
  <c r="BL12" i="32"/>
  <c r="BP15" i="32"/>
  <c r="BQ15" i="32" s="1"/>
  <c r="BR17" i="32"/>
  <c r="BT19" i="32"/>
  <c r="BT25" i="32"/>
  <c r="BV29" i="32"/>
  <c r="BU30" i="32"/>
  <c r="BP33" i="32"/>
  <c r="BQ33" i="32" s="1"/>
  <c r="BM34" i="32"/>
  <c r="BN34" i="32" s="1"/>
  <c r="BR37" i="32"/>
  <c r="BO38" i="32"/>
  <c r="BT6" i="32"/>
  <c r="BV8" i="32"/>
  <c r="BP10" i="32"/>
  <c r="BQ10" i="32" s="1"/>
  <c r="BM11" i="32"/>
  <c r="BN11" i="32" s="1"/>
  <c r="BR15" i="32"/>
  <c r="BT17" i="32"/>
  <c r="BV19" i="32"/>
  <c r="BV25" i="32"/>
  <c r="BU26" i="32"/>
  <c r="BP29" i="32"/>
  <c r="BQ29" i="32" s="1"/>
  <c r="BM30" i="32"/>
  <c r="BN30" i="32" s="1"/>
  <c r="BR33" i="32"/>
  <c r="BO34" i="32"/>
  <c r="BT37" i="32"/>
  <c r="BV16" i="32"/>
  <c r="BV36" i="32"/>
  <c r="BR7" i="32"/>
  <c r="BT9" i="32"/>
  <c r="BO12" i="32"/>
  <c r="BV14" i="32"/>
  <c r="BP16" i="32"/>
  <c r="BQ16" i="32" s="1"/>
  <c r="BR21" i="32"/>
  <c r="BR24" i="32"/>
  <c r="BL26" i="32"/>
  <c r="BT28" i="32"/>
  <c r="BV32" i="32"/>
  <c r="BP36" i="32"/>
  <c r="BQ36" i="32" s="1"/>
  <c r="BS38" i="32"/>
  <c r="BP3" i="32"/>
  <c r="BQ3" i="32" s="1"/>
  <c r="BP18" i="32"/>
  <c r="BQ18" i="32" s="1"/>
  <c r="BV6" i="32"/>
  <c r="BP8" i="32"/>
  <c r="BQ8" i="32" s="1"/>
  <c r="BR10" i="32"/>
  <c r="BO11" i="32"/>
  <c r="BT15" i="32"/>
  <c r="BV17" i="32"/>
  <c r="BP19" i="32"/>
  <c r="BQ19" i="32" s="1"/>
  <c r="BP25" i="32"/>
  <c r="BQ25" i="32" s="1"/>
  <c r="BM26" i="32"/>
  <c r="BN26" i="32" s="1"/>
  <c r="BR29" i="32"/>
  <c r="BO30" i="32"/>
  <c r="BT33" i="32"/>
  <c r="BV37" i="32"/>
  <c r="BU38" i="32"/>
  <c r="BP7" i="32"/>
  <c r="BQ7" i="32" s="1"/>
  <c r="BV9" i="32"/>
  <c r="BR16" i="32"/>
  <c r="BT24" i="32"/>
  <c r="BV28" i="32"/>
  <c r="BP32" i="32"/>
  <c r="BQ32" i="32" s="1"/>
  <c r="BS34" i="32"/>
  <c r="BR36" i="32"/>
  <c r="BL38" i="32"/>
  <c r="BP6" i="32"/>
  <c r="BQ6" i="32" s="1"/>
  <c r="BS12" i="32"/>
  <c r="BP17" i="32"/>
  <c r="BQ17" i="32" s="1"/>
  <c r="BU34" i="32"/>
  <c r="BP37" i="32"/>
  <c r="BQ37" i="32" s="1"/>
  <c r="BP9" i="32"/>
  <c r="BQ9" i="32" s="1"/>
  <c r="BP28" i="32"/>
  <c r="BQ28" i="32" s="1"/>
  <c r="BL34" i="32"/>
  <c r="B4" i="31"/>
  <c r="B12" i="31"/>
  <c r="A3" i="30"/>
  <c r="A7" i="30"/>
  <c r="A11" i="30"/>
  <c r="A9" i="31"/>
  <c r="B3" i="30"/>
  <c r="B5" i="31"/>
  <c r="B9" i="31"/>
  <c r="A10" i="30"/>
  <c r="B7" i="30"/>
  <c r="A4" i="30"/>
  <c r="A8" i="30"/>
  <c r="A12" i="30"/>
  <c r="A2" i="31"/>
  <c r="A6" i="31"/>
  <c r="A10" i="31"/>
  <c r="A4" i="31"/>
  <c r="B6" i="30"/>
  <c r="B4" i="30"/>
  <c r="B8" i="30"/>
  <c r="B12" i="30"/>
  <c r="B2" i="31"/>
  <c r="B6" i="31"/>
  <c r="B10" i="31"/>
  <c r="A12" i="31"/>
  <c r="B8" i="31"/>
  <c r="B11" i="30"/>
  <c r="A5" i="30"/>
  <c r="A9" i="30"/>
  <c r="A3" i="31"/>
  <c r="A7" i="31"/>
  <c r="A11" i="31"/>
  <c r="A6" i="30"/>
  <c r="A8" i="31"/>
  <c r="B10" i="30"/>
  <c r="B5" i="30"/>
  <c r="B9" i="30"/>
  <c r="B3" i="31"/>
  <c r="B7" i="31"/>
  <c r="B11" i="31"/>
  <c r="BP8" i="29"/>
  <c r="BQ8" i="29" s="1"/>
  <c r="BP20" i="29"/>
  <c r="BQ20" i="29" s="1"/>
  <c r="BR6" i="29"/>
  <c r="BT8" i="29"/>
  <c r="BU11" i="29"/>
  <c r="BL12" i="29"/>
  <c r="BT14" i="29"/>
  <c r="BP16" i="29"/>
  <c r="BQ16" i="29" s="1"/>
  <c r="BR18" i="29"/>
  <c r="BT20" i="29"/>
  <c r="BT26" i="29"/>
  <c r="BV30" i="29"/>
  <c r="BU31" i="29"/>
  <c r="BP34" i="29"/>
  <c r="BQ34" i="29" s="1"/>
  <c r="BM35" i="29"/>
  <c r="BN35" i="29" s="1"/>
  <c r="BR38" i="29"/>
  <c r="BO39" i="29"/>
  <c r="BR16" i="29"/>
  <c r="BM27" i="29"/>
  <c r="BN27" i="29" s="1"/>
  <c r="BV38" i="29"/>
  <c r="BP3" i="29"/>
  <c r="BQ3" i="29" s="1"/>
  <c r="BP7" i="29"/>
  <c r="BQ7" i="29" s="1"/>
  <c r="BR9" i="29"/>
  <c r="BL11" i="29"/>
  <c r="BM12" i="29"/>
  <c r="BN12" i="29" s="1"/>
  <c r="BT15" i="29"/>
  <c r="BP19" i="29"/>
  <c r="BQ19" i="29" s="1"/>
  <c r="BP22" i="29"/>
  <c r="BQ22" i="29" s="1"/>
  <c r="BP25" i="29"/>
  <c r="BQ25" i="29" s="1"/>
  <c r="BS27" i="29"/>
  <c r="BR29" i="29"/>
  <c r="BL31" i="29"/>
  <c r="BT33" i="29"/>
  <c r="BV37" i="29"/>
  <c r="BV14" i="29"/>
  <c r="BV20" i="29"/>
  <c r="BV26" i="29"/>
  <c r="BU27" i="29"/>
  <c r="BM31" i="29"/>
  <c r="BN31" i="29" s="1"/>
  <c r="BT38" i="29"/>
  <c r="BR3" i="29"/>
  <c r="BR7" i="29"/>
  <c r="BT9" i="29"/>
  <c r="BO12" i="29"/>
  <c r="BV15" i="29"/>
  <c r="BP17" i="29"/>
  <c r="BQ17" i="29" s="1"/>
  <c r="BR19" i="29"/>
  <c r="BR22" i="29"/>
  <c r="BR25" i="29"/>
  <c r="BV33" i="29"/>
  <c r="BP14" i="29"/>
  <c r="BQ14" i="29" s="1"/>
  <c r="BV9" i="29"/>
  <c r="BR17" i="29"/>
  <c r="BT22" i="29"/>
  <c r="BT25" i="29"/>
  <c r="BV29" i="29"/>
  <c r="BP33" i="29"/>
  <c r="BQ33" i="29" s="1"/>
  <c r="BS35" i="29"/>
  <c r="BR37" i="29"/>
  <c r="BL39" i="29"/>
  <c r="BV8" i="29"/>
  <c r="BR10" i="29"/>
  <c r="BO11" i="29"/>
  <c r="BV18" i="29"/>
  <c r="BP6" i="29"/>
  <c r="BQ6" i="29" s="1"/>
  <c r="BR8" i="29"/>
  <c r="BT10" i="29"/>
  <c r="BS12" i="29"/>
  <c r="BP18" i="29"/>
  <c r="BQ18" i="29" s="1"/>
  <c r="BR26" i="29"/>
  <c r="BU35" i="29"/>
  <c r="BP38" i="29"/>
  <c r="BQ38" i="29" s="1"/>
  <c r="BP9" i="29"/>
  <c r="BQ9" i="29" s="1"/>
  <c r="BP29" i="29"/>
  <c r="BQ29" i="29" s="1"/>
  <c r="BL35" i="29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C31" i="14" l="1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17" i="14"/>
  <c r="B17" i="14"/>
  <c r="A18" i="14"/>
  <c r="B18" i="14"/>
  <c r="A19" i="14"/>
  <c r="B19" i="14"/>
  <c r="A20" i="14"/>
  <c r="B20" i="14"/>
  <c r="A21" i="14"/>
  <c r="B21" i="14"/>
  <c r="A22" i="14"/>
  <c r="B22" i="14"/>
  <c r="A23" i="14"/>
  <c r="B23" i="14"/>
  <c r="A24" i="14"/>
  <c r="B24" i="14"/>
  <c r="A25" i="14"/>
  <c r="B25" i="14"/>
  <c r="A26" i="14"/>
  <c r="B26" i="14"/>
  <c r="A27" i="14"/>
  <c r="B27" i="14"/>
  <c r="A28" i="14"/>
  <c r="B28" i="14"/>
  <c r="A29" i="14"/>
  <c r="B29" i="14"/>
  <c r="A30" i="14"/>
  <c r="B30" i="14"/>
  <c r="A31" i="14"/>
  <c r="B31" i="14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A17" i="12"/>
  <c r="B17" i="12"/>
  <c r="A18" i="12"/>
  <c r="B18" i="12"/>
  <c r="A19" i="12"/>
  <c r="B19" i="12"/>
  <c r="A20" i="12"/>
  <c r="B20" i="12"/>
  <c r="A21" i="12"/>
  <c r="B21" i="12"/>
  <c r="A22" i="12"/>
  <c r="B22" i="12"/>
  <c r="A23" i="12"/>
  <c r="B23" i="12"/>
  <c r="A24" i="12"/>
  <c r="B24" i="12"/>
  <c r="A25" i="12"/>
  <c r="B25" i="12"/>
  <c r="A26" i="12"/>
  <c r="B26" i="12"/>
  <c r="A27" i="12"/>
  <c r="B27" i="12"/>
  <c r="A28" i="12"/>
  <c r="B28" i="12"/>
  <c r="A29" i="12"/>
  <c r="B29" i="12"/>
  <c r="A30" i="12"/>
  <c r="B30" i="12"/>
  <c r="A31" i="12"/>
  <c r="B31" i="12"/>
  <c r="BL4" i="7"/>
  <c r="BM4" i="7"/>
  <c r="BN4" i="7" s="1"/>
  <c r="BO4" i="7"/>
  <c r="BP4" i="7"/>
  <c r="BR4" i="7"/>
  <c r="BS4" i="7"/>
  <c r="BU4" i="7"/>
  <c r="BW4" i="7"/>
  <c r="BL6" i="7"/>
  <c r="BM6" i="7"/>
  <c r="BN6" i="7" s="1"/>
  <c r="BO6" i="7"/>
  <c r="BS6" i="7"/>
  <c r="BU6" i="7"/>
  <c r="BW6" i="7"/>
  <c r="BL7" i="7"/>
  <c r="BM7" i="7"/>
  <c r="BN7" i="7" s="1"/>
  <c r="BO7" i="7"/>
  <c r="BS7" i="7"/>
  <c r="BU7" i="7"/>
  <c r="BW7" i="7"/>
  <c r="BL8" i="7"/>
  <c r="BM8" i="7"/>
  <c r="BN8" i="7" s="1"/>
  <c r="BO8" i="7"/>
  <c r="BS8" i="7"/>
  <c r="BU8" i="7"/>
  <c r="BW8" i="7"/>
  <c r="BL9" i="7"/>
  <c r="BM9" i="7"/>
  <c r="BN9" i="7" s="1"/>
  <c r="BO9" i="7"/>
  <c r="BS9" i="7"/>
  <c r="BU9" i="7"/>
  <c r="BW9" i="7"/>
  <c r="BL10" i="7"/>
  <c r="BM10" i="7"/>
  <c r="BN10" i="7" s="1"/>
  <c r="BO10" i="7"/>
  <c r="BS10" i="7"/>
  <c r="BU10" i="7"/>
  <c r="BW10" i="7"/>
  <c r="BP11" i="7"/>
  <c r="BR11" i="7"/>
  <c r="BL14" i="7"/>
  <c r="BM14" i="7"/>
  <c r="BN14" i="7" s="1"/>
  <c r="BO14" i="7"/>
  <c r="BS14" i="7"/>
  <c r="BU14" i="7"/>
  <c r="BW14" i="7"/>
  <c r="BL15" i="7"/>
  <c r="BM15" i="7"/>
  <c r="BN15" i="7" s="1"/>
  <c r="BO15" i="7"/>
  <c r="BS15" i="7"/>
  <c r="BU15" i="7"/>
  <c r="BW15" i="7"/>
  <c r="BL16" i="7"/>
  <c r="BM16" i="7"/>
  <c r="BN16" i="7" s="1"/>
  <c r="BO16" i="7"/>
  <c r="BS16" i="7"/>
  <c r="BU16" i="7"/>
  <c r="BW16" i="7"/>
  <c r="BL17" i="7"/>
  <c r="BM17" i="7"/>
  <c r="BN17" i="7" s="1"/>
  <c r="BO17" i="7"/>
  <c r="BS17" i="7"/>
  <c r="BU17" i="7"/>
  <c r="BW17" i="7"/>
  <c r="BL18" i="7"/>
  <c r="BM18" i="7"/>
  <c r="BN18" i="7" s="1"/>
  <c r="BO18" i="7"/>
  <c r="BS18" i="7"/>
  <c r="BU18" i="7"/>
  <c r="BW18" i="7"/>
  <c r="BL19" i="7"/>
  <c r="BM19" i="7"/>
  <c r="BN19" i="7" s="1"/>
  <c r="BO19" i="7"/>
  <c r="BS19" i="7"/>
  <c r="BU19" i="7"/>
  <c r="BW19" i="7"/>
  <c r="BL20" i="7"/>
  <c r="BM20" i="7"/>
  <c r="BN20" i="7" s="1"/>
  <c r="BO20" i="7"/>
  <c r="BS20" i="7"/>
  <c r="BU20" i="7"/>
  <c r="BW20" i="7"/>
  <c r="BL22" i="7"/>
  <c r="BM22" i="7"/>
  <c r="BN22" i="7" s="1"/>
  <c r="BO22" i="7"/>
  <c r="BS22" i="7"/>
  <c r="BU22" i="7"/>
  <c r="BW22" i="7"/>
  <c r="BL23" i="7"/>
  <c r="BM23" i="7"/>
  <c r="BN23" i="7" s="1"/>
  <c r="BO23" i="7"/>
  <c r="BP23" i="7"/>
  <c r="BR23" i="7"/>
  <c r="BS23" i="7"/>
  <c r="BU23" i="7"/>
  <c r="BW23" i="7"/>
  <c r="BL25" i="7"/>
  <c r="BM25" i="7"/>
  <c r="BN25" i="7" s="1"/>
  <c r="BO25" i="7"/>
  <c r="BS25" i="7"/>
  <c r="BU25" i="7"/>
  <c r="BW25" i="7"/>
  <c r="BL26" i="7"/>
  <c r="BM26" i="7"/>
  <c r="BN26" i="7" s="1"/>
  <c r="BO26" i="7"/>
  <c r="BS26" i="7"/>
  <c r="BU26" i="7"/>
  <c r="BW26" i="7"/>
  <c r="BP27" i="7"/>
  <c r="BR27" i="7"/>
  <c r="BL29" i="7"/>
  <c r="BM29" i="7"/>
  <c r="BN29" i="7" s="1"/>
  <c r="BO29" i="7"/>
  <c r="BS29" i="7"/>
  <c r="BU29" i="7"/>
  <c r="BW29" i="7"/>
  <c r="BL30" i="7"/>
  <c r="BM30" i="7"/>
  <c r="BN30" i="7" s="1"/>
  <c r="BO30" i="7"/>
  <c r="BS30" i="7"/>
  <c r="BU30" i="7"/>
  <c r="BW30" i="7"/>
  <c r="BP31" i="7"/>
  <c r="BR31" i="7"/>
  <c r="BL33" i="7"/>
  <c r="BM33" i="7"/>
  <c r="BN33" i="7" s="1"/>
  <c r="BO33" i="7"/>
  <c r="BS33" i="7"/>
  <c r="BU33" i="7"/>
  <c r="BW33" i="7"/>
  <c r="BL34" i="7"/>
  <c r="BM34" i="7"/>
  <c r="BN34" i="7" s="1"/>
  <c r="BO34" i="7"/>
  <c r="BS34" i="7"/>
  <c r="BU34" i="7"/>
  <c r="BW34" i="7"/>
  <c r="BP35" i="7"/>
  <c r="BR35" i="7"/>
  <c r="BL37" i="7"/>
  <c r="BM37" i="7"/>
  <c r="BN37" i="7" s="1"/>
  <c r="BO37" i="7"/>
  <c r="BS37" i="7"/>
  <c r="BU37" i="7"/>
  <c r="BW37" i="7"/>
  <c r="BL38" i="7"/>
  <c r="BM38" i="7"/>
  <c r="BN38" i="7" s="1"/>
  <c r="BO38" i="7"/>
  <c r="BS38" i="7"/>
  <c r="BU38" i="7"/>
  <c r="BW38" i="7"/>
  <c r="BP39" i="7"/>
  <c r="BR39" i="7"/>
  <c r="BW3" i="7"/>
  <c r="BU3" i="7"/>
  <c r="BS3" i="7"/>
  <c r="BO3" i="7"/>
  <c r="BM3" i="7"/>
  <c r="BN3" i="7" s="1"/>
  <c r="BL3" i="7"/>
  <c r="AE3" i="7" l="1"/>
  <c r="D16" i="14" s="1"/>
  <c r="AG3" i="7"/>
  <c r="D17" i="14" s="1"/>
  <c r="AI3" i="7"/>
  <c r="D18" i="14" s="1"/>
  <c r="AK3" i="7"/>
  <c r="D19" i="14" s="1"/>
  <c r="AM3" i="7"/>
  <c r="D20" i="14" s="1"/>
  <c r="AO3" i="7"/>
  <c r="D21" i="14" s="1"/>
  <c r="AQ3" i="7"/>
  <c r="D22" i="14" s="1"/>
  <c r="AS3" i="7"/>
  <c r="D23" i="14" s="1"/>
  <c r="AU3" i="7"/>
  <c r="D24" i="14" s="1"/>
  <c r="AW3" i="7"/>
  <c r="D25" i="14" s="1"/>
  <c r="AY3" i="7"/>
  <c r="D26" i="14" s="1"/>
  <c r="BA3" i="7"/>
  <c r="D27" i="14" s="1"/>
  <c r="BC3" i="7"/>
  <c r="D28" i="14" s="1"/>
  <c r="BE3" i="7"/>
  <c r="D29" i="14" s="1"/>
  <c r="BG3" i="7"/>
  <c r="D30" i="14" s="1"/>
  <c r="D31" i="14"/>
  <c r="AE6" i="7"/>
  <c r="E16" i="14" s="1"/>
  <c r="AG6" i="7"/>
  <c r="E17" i="14" s="1"/>
  <c r="AI6" i="7"/>
  <c r="E18" i="14" s="1"/>
  <c r="AK6" i="7"/>
  <c r="E19" i="14" s="1"/>
  <c r="AM6" i="7"/>
  <c r="E20" i="14" s="1"/>
  <c r="AO6" i="7"/>
  <c r="E21" i="14" s="1"/>
  <c r="AQ6" i="7"/>
  <c r="E22" i="14" s="1"/>
  <c r="AS6" i="7"/>
  <c r="E23" i="14" s="1"/>
  <c r="AU6" i="7"/>
  <c r="E24" i="14" s="1"/>
  <c r="AW6" i="7"/>
  <c r="E25" i="14" s="1"/>
  <c r="AY6" i="7"/>
  <c r="E26" i="14" s="1"/>
  <c r="BA6" i="7"/>
  <c r="E27" i="14" s="1"/>
  <c r="BC6" i="7"/>
  <c r="E28" i="14" s="1"/>
  <c r="BE6" i="7"/>
  <c r="E29" i="14" s="1"/>
  <c r="BG6" i="7"/>
  <c r="E30" i="14" s="1"/>
  <c r="E31" i="14"/>
  <c r="AE7" i="7"/>
  <c r="F16" i="14" s="1"/>
  <c r="AG7" i="7"/>
  <c r="F17" i="14" s="1"/>
  <c r="AI7" i="7"/>
  <c r="F18" i="14" s="1"/>
  <c r="AK7" i="7"/>
  <c r="F19" i="14" s="1"/>
  <c r="AM7" i="7"/>
  <c r="F20" i="14" s="1"/>
  <c r="AO7" i="7"/>
  <c r="F21" i="14" s="1"/>
  <c r="AQ7" i="7"/>
  <c r="F22" i="14" s="1"/>
  <c r="AS7" i="7"/>
  <c r="F23" i="14" s="1"/>
  <c r="AU7" i="7"/>
  <c r="F24" i="14" s="1"/>
  <c r="AW7" i="7"/>
  <c r="F25" i="14" s="1"/>
  <c r="AY7" i="7"/>
  <c r="F26" i="14" s="1"/>
  <c r="BA7" i="7"/>
  <c r="F27" i="14" s="1"/>
  <c r="BC7" i="7"/>
  <c r="F28" i="14" s="1"/>
  <c r="BE7" i="7"/>
  <c r="F29" i="14" s="1"/>
  <c r="F30" i="14"/>
  <c r="F31" i="14"/>
  <c r="AE8" i="7"/>
  <c r="G16" i="14" s="1"/>
  <c r="AG8" i="7"/>
  <c r="G17" i="14" s="1"/>
  <c r="AI8" i="7"/>
  <c r="G18" i="14" s="1"/>
  <c r="AK8" i="7"/>
  <c r="G19" i="14" s="1"/>
  <c r="AM8" i="7"/>
  <c r="G20" i="14" s="1"/>
  <c r="AO8" i="7"/>
  <c r="G21" i="14" s="1"/>
  <c r="AQ8" i="7"/>
  <c r="G22" i="14" s="1"/>
  <c r="AS8" i="7"/>
  <c r="G23" i="14" s="1"/>
  <c r="AU8" i="7"/>
  <c r="G24" i="14" s="1"/>
  <c r="AW8" i="7"/>
  <c r="G25" i="14" s="1"/>
  <c r="AY8" i="7"/>
  <c r="G26" i="14" s="1"/>
  <c r="BA8" i="7"/>
  <c r="G27" i="14" s="1"/>
  <c r="BC8" i="7"/>
  <c r="G28" i="14" s="1"/>
  <c r="BE8" i="7"/>
  <c r="G29" i="14" s="1"/>
  <c r="BG8" i="7"/>
  <c r="G30" i="14" s="1"/>
  <c r="G31" i="14"/>
  <c r="AE9" i="7"/>
  <c r="H16" i="14" s="1"/>
  <c r="AG9" i="7"/>
  <c r="H17" i="14" s="1"/>
  <c r="AI9" i="7"/>
  <c r="H18" i="14" s="1"/>
  <c r="AK9" i="7"/>
  <c r="H19" i="14" s="1"/>
  <c r="AM9" i="7"/>
  <c r="H20" i="14" s="1"/>
  <c r="AO9" i="7"/>
  <c r="H21" i="14" s="1"/>
  <c r="AQ9" i="7"/>
  <c r="H22" i="14" s="1"/>
  <c r="AS9" i="7"/>
  <c r="H23" i="14" s="1"/>
  <c r="AU9" i="7"/>
  <c r="H24" i="14" s="1"/>
  <c r="AW9" i="7"/>
  <c r="H25" i="14" s="1"/>
  <c r="AY9" i="7"/>
  <c r="H26" i="14" s="1"/>
  <c r="BA9" i="7"/>
  <c r="H27" i="14" s="1"/>
  <c r="BC9" i="7"/>
  <c r="H28" i="14" s="1"/>
  <c r="BE9" i="7"/>
  <c r="H29" i="14" s="1"/>
  <c r="BG9" i="7"/>
  <c r="H30" i="14" s="1"/>
  <c r="H31" i="14"/>
  <c r="AE10" i="7"/>
  <c r="I16" i="14" s="1"/>
  <c r="AG10" i="7"/>
  <c r="I17" i="14" s="1"/>
  <c r="AI10" i="7"/>
  <c r="I18" i="14" s="1"/>
  <c r="AK10" i="7"/>
  <c r="I19" i="14" s="1"/>
  <c r="AM10" i="7"/>
  <c r="I20" i="14" s="1"/>
  <c r="AO10" i="7"/>
  <c r="I21" i="14" s="1"/>
  <c r="AQ10" i="7"/>
  <c r="I22" i="14" s="1"/>
  <c r="AS10" i="7"/>
  <c r="I23" i="14" s="1"/>
  <c r="AU10" i="7"/>
  <c r="I24" i="14" s="1"/>
  <c r="AW10" i="7"/>
  <c r="I25" i="14" s="1"/>
  <c r="AY10" i="7"/>
  <c r="I26" i="14" s="1"/>
  <c r="BA10" i="7"/>
  <c r="I27" i="14" s="1"/>
  <c r="BC10" i="7"/>
  <c r="I28" i="14" s="1"/>
  <c r="BE10" i="7"/>
  <c r="I29" i="14" s="1"/>
  <c r="BG10" i="7"/>
  <c r="I30" i="14" s="1"/>
  <c r="I31" i="14"/>
  <c r="AD11" i="7"/>
  <c r="K16" i="12" s="1"/>
  <c r="AF11" i="7"/>
  <c r="K17" i="12" s="1"/>
  <c r="AH11" i="7"/>
  <c r="K18" i="12" s="1"/>
  <c r="AJ11" i="7"/>
  <c r="K19" i="12" s="1"/>
  <c r="AL11" i="7"/>
  <c r="K20" i="12" s="1"/>
  <c r="AN11" i="7"/>
  <c r="K21" i="12" s="1"/>
  <c r="AP11" i="7"/>
  <c r="K22" i="12" s="1"/>
  <c r="AR11" i="7"/>
  <c r="K23" i="12" s="1"/>
  <c r="AT11" i="7"/>
  <c r="K24" i="12" s="1"/>
  <c r="AV11" i="7"/>
  <c r="K25" i="12" s="1"/>
  <c r="AX11" i="7"/>
  <c r="K26" i="12" s="1"/>
  <c r="AZ11" i="7"/>
  <c r="K27" i="12" s="1"/>
  <c r="BB11" i="7"/>
  <c r="K28" i="12" s="1"/>
  <c r="BD11" i="7"/>
  <c r="K29" i="12" s="1"/>
  <c r="BF11" i="7"/>
  <c r="K30" i="12" s="1"/>
  <c r="K31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AE14" i="7"/>
  <c r="J16" i="14" s="1"/>
  <c r="AG14" i="7"/>
  <c r="J17" i="14" s="1"/>
  <c r="AI14" i="7"/>
  <c r="J18" i="14" s="1"/>
  <c r="AK14" i="7"/>
  <c r="J19" i="14" s="1"/>
  <c r="AM14" i="7"/>
  <c r="J20" i="14" s="1"/>
  <c r="AO14" i="7"/>
  <c r="J21" i="14" s="1"/>
  <c r="AQ14" i="7"/>
  <c r="J22" i="14" s="1"/>
  <c r="AS14" i="7"/>
  <c r="J23" i="14" s="1"/>
  <c r="AU14" i="7"/>
  <c r="J24" i="14" s="1"/>
  <c r="AW14" i="7"/>
  <c r="J25" i="14" s="1"/>
  <c r="AY14" i="7"/>
  <c r="J26" i="14" s="1"/>
  <c r="BA14" i="7"/>
  <c r="J27" i="14" s="1"/>
  <c r="BC14" i="7"/>
  <c r="J28" i="14" s="1"/>
  <c r="BE14" i="7"/>
  <c r="J29" i="14" s="1"/>
  <c r="BG14" i="7"/>
  <c r="J30" i="14" s="1"/>
  <c r="J31" i="14"/>
  <c r="AE15" i="7"/>
  <c r="K16" i="14" s="1"/>
  <c r="AG15" i="7"/>
  <c r="K17" i="14" s="1"/>
  <c r="AI15" i="7"/>
  <c r="K18" i="14" s="1"/>
  <c r="AK15" i="7"/>
  <c r="K19" i="14" s="1"/>
  <c r="AM15" i="7"/>
  <c r="K20" i="14" s="1"/>
  <c r="AO15" i="7"/>
  <c r="K21" i="14" s="1"/>
  <c r="AQ15" i="7"/>
  <c r="K22" i="14" s="1"/>
  <c r="AS15" i="7"/>
  <c r="K23" i="14" s="1"/>
  <c r="AU15" i="7"/>
  <c r="K24" i="14" s="1"/>
  <c r="AW15" i="7"/>
  <c r="K25" i="14" s="1"/>
  <c r="AY15" i="7"/>
  <c r="K26" i="14" s="1"/>
  <c r="BA15" i="7"/>
  <c r="K27" i="14" s="1"/>
  <c r="BC15" i="7"/>
  <c r="K28" i="14" s="1"/>
  <c r="BE15" i="7"/>
  <c r="K29" i="14" s="1"/>
  <c r="BG15" i="7"/>
  <c r="K30" i="14" s="1"/>
  <c r="K31" i="14"/>
  <c r="AE16" i="7"/>
  <c r="L16" i="14" s="1"/>
  <c r="AG16" i="7"/>
  <c r="L17" i="14" s="1"/>
  <c r="AI16" i="7"/>
  <c r="L18" i="14" s="1"/>
  <c r="AK16" i="7"/>
  <c r="L19" i="14" s="1"/>
  <c r="AM16" i="7"/>
  <c r="L20" i="14" s="1"/>
  <c r="AO16" i="7"/>
  <c r="L21" i="14" s="1"/>
  <c r="AQ16" i="7"/>
  <c r="L22" i="14" s="1"/>
  <c r="AS16" i="7"/>
  <c r="L23" i="14" s="1"/>
  <c r="AU16" i="7"/>
  <c r="L24" i="14" s="1"/>
  <c r="AW16" i="7"/>
  <c r="L25" i="14" s="1"/>
  <c r="AY16" i="7"/>
  <c r="L26" i="14" s="1"/>
  <c r="BA16" i="7"/>
  <c r="L27" i="14" s="1"/>
  <c r="BC16" i="7"/>
  <c r="L28" i="14" s="1"/>
  <c r="BE16" i="7"/>
  <c r="L29" i="14" s="1"/>
  <c r="BG16" i="7"/>
  <c r="L30" i="14" s="1"/>
  <c r="L31" i="14"/>
  <c r="AE17" i="7"/>
  <c r="M16" i="14" s="1"/>
  <c r="AG17" i="7"/>
  <c r="M17" i="14" s="1"/>
  <c r="AI17" i="7"/>
  <c r="M18" i="14" s="1"/>
  <c r="AK17" i="7"/>
  <c r="M19" i="14" s="1"/>
  <c r="AM17" i="7"/>
  <c r="M20" i="14" s="1"/>
  <c r="AO17" i="7"/>
  <c r="M21" i="14" s="1"/>
  <c r="AQ17" i="7"/>
  <c r="M22" i="14" s="1"/>
  <c r="AS17" i="7"/>
  <c r="M23" i="14" s="1"/>
  <c r="AU17" i="7"/>
  <c r="M24" i="14" s="1"/>
  <c r="AW17" i="7"/>
  <c r="M25" i="14" s="1"/>
  <c r="AY17" i="7"/>
  <c r="M26" i="14" s="1"/>
  <c r="BA17" i="7"/>
  <c r="M27" i="14" s="1"/>
  <c r="BC17" i="7"/>
  <c r="M28" i="14" s="1"/>
  <c r="BE17" i="7"/>
  <c r="M29" i="14" s="1"/>
  <c r="BG17" i="7"/>
  <c r="M30" i="14" s="1"/>
  <c r="M31" i="14"/>
  <c r="AE18" i="7"/>
  <c r="N16" i="14" s="1"/>
  <c r="AG18" i="7"/>
  <c r="N17" i="14" s="1"/>
  <c r="AI18" i="7"/>
  <c r="N18" i="14" s="1"/>
  <c r="AK18" i="7"/>
  <c r="N19" i="14" s="1"/>
  <c r="AM18" i="7"/>
  <c r="N20" i="14" s="1"/>
  <c r="AO18" i="7"/>
  <c r="N21" i="14" s="1"/>
  <c r="AQ18" i="7"/>
  <c r="N22" i="14" s="1"/>
  <c r="AS18" i="7"/>
  <c r="N23" i="14" s="1"/>
  <c r="AU18" i="7"/>
  <c r="N24" i="14" s="1"/>
  <c r="AW18" i="7"/>
  <c r="N25" i="14" s="1"/>
  <c r="AY18" i="7"/>
  <c r="N26" i="14" s="1"/>
  <c r="BA18" i="7"/>
  <c r="N27" i="14" s="1"/>
  <c r="BC18" i="7"/>
  <c r="N28" i="14" s="1"/>
  <c r="BE18" i="7"/>
  <c r="N29" i="14" s="1"/>
  <c r="BG18" i="7"/>
  <c r="N30" i="14" s="1"/>
  <c r="N31" i="14"/>
  <c r="AE19" i="7"/>
  <c r="O16" i="14" s="1"/>
  <c r="AG19" i="7"/>
  <c r="O17" i="14" s="1"/>
  <c r="AI19" i="7"/>
  <c r="O18" i="14" s="1"/>
  <c r="AK19" i="7"/>
  <c r="O19" i="14" s="1"/>
  <c r="AM19" i="7"/>
  <c r="O20" i="14" s="1"/>
  <c r="AO19" i="7"/>
  <c r="O21" i="14" s="1"/>
  <c r="AQ19" i="7"/>
  <c r="O22" i="14" s="1"/>
  <c r="AS19" i="7"/>
  <c r="O23" i="14" s="1"/>
  <c r="AU19" i="7"/>
  <c r="O24" i="14" s="1"/>
  <c r="AW19" i="7"/>
  <c r="O25" i="14" s="1"/>
  <c r="AY19" i="7"/>
  <c r="O26" i="14" s="1"/>
  <c r="BA19" i="7"/>
  <c r="O27" i="14" s="1"/>
  <c r="BC19" i="7"/>
  <c r="O28" i="14" s="1"/>
  <c r="BE19" i="7"/>
  <c r="O29" i="14" s="1"/>
  <c r="BG19" i="7"/>
  <c r="O30" i="14" s="1"/>
  <c r="O31" i="14"/>
  <c r="AE20" i="7"/>
  <c r="P16" i="14" s="1"/>
  <c r="AG20" i="7"/>
  <c r="P17" i="14" s="1"/>
  <c r="AI20" i="7"/>
  <c r="P18" i="14" s="1"/>
  <c r="AK20" i="7"/>
  <c r="P19" i="14" s="1"/>
  <c r="AM20" i="7"/>
  <c r="P20" i="14" s="1"/>
  <c r="AO20" i="7"/>
  <c r="P21" i="14" s="1"/>
  <c r="AQ20" i="7"/>
  <c r="P22" i="14" s="1"/>
  <c r="AS20" i="7"/>
  <c r="P23" i="14" s="1"/>
  <c r="AU20" i="7"/>
  <c r="P24" i="14" s="1"/>
  <c r="AW20" i="7"/>
  <c r="P25" i="14" s="1"/>
  <c r="AY20" i="7"/>
  <c r="P26" i="14" s="1"/>
  <c r="BA20" i="7"/>
  <c r="P27" i="14" s="1"/>
  <c r="BC20" i="7"/>
  <c r="P28" i="14" s="1"/>
  <c r="BE20" i="7"/>
  <c r="P29" i="14" s="1"/>
  <c r="BG20" i="7"/>
  <c r="P30" i="14" s="1"/>
  <c r="P31" i="14"/>
  <c r="AE22" i="7"/>
  <c r="Q16" i="14" s="1"/>
  <c r="AG22" i="7"/>
  <c r="Q17" i="14" s="1"/>
  <c r="AI22" i="7"/>
  <c r="Q18" i="14" s="1"/>
  <c r="AK22" i="7"/>
  <c r="Q19" i="14" s="1"/>
  <c r="AM22" i="7"/>
  <c r="Q20" i="14" s="1"/>
  <c r="AO22" i="7"/>
  <c r="Q21" i="14" s="1"/>
  <c r="AQ22" i="7"/>
  <c r="Q22" i="14" s="1"/>
  <c r="AS22" i="7"/>
  <c r="Q23" i="14" s="1"/>
  <c r="AU22" i="7"/>
  <c r="Q24" i="14" s="1"/>
  <c r="AW22" i="7"/>
  <c r="Q25" i="14" s="1"/>
  <c r="AY22" i="7"/>
  <c r="Q26" i="14" s="1"/>
  <c r="BA22" i="7"/>
  <c r="Q27" i="14" s="1"/>
  <c r="BC22" i="7"/>
  <c r="Q28" i="14" s="1"/>
  <c r="BE22" i="7"/>
  <c r="Q29" i="14" s="1"/>
  <c r="BG22" i="7"/>
  <c r="Q30" i="14" s="1"/>
  <c r="Q31" i="14"/>
  <c r="AE25" i="7"/>
  <c r="R16" i="14" s="1"/>
  <c r="AG25" i="7"/>
  <c r="R17" i="14" s="1"/>
  <c r="AI25" i="7"/>
  <c r="R18" i="14" s="1"/>
  <c r="AK25" i="7"/>
  <c r="R19" i="14" s="1"/>
  <c r="AM25" i="7"/>
  <c r="R20" i="14" s="1"/>
  <c r="AO25" i="7"/>
  <c r="R21" i="14" s="1"/>
  <c r="AQ25" i="7"/>
  <c r="R22" i="14" s="1"/>
  <c r="AS25" i="7"/>
  <c r="R23" i="14" s="1"/>
  <c r="AU25" i="7"/>
  <c r="R24" i="14" s="1"/>
  <c r="AW25" i="7"/>
  <c r="R25" i="14" s="1"/>
  <c r="AY25" i="7"/>
  <c r="R26" i="14" s="1"/>
  <c r="BA25" i="7"/>
  <c r="R27" i="14" s="1"/>
  <c r="BC25" i="7"/>
  <c r="R28" i="14" s="1"/>
  <c r="BE25" i="7"/>
  <c r="R29" i="14" s="1"/>
  <c r="BG25" i="7"/>
  <c r="R30" i="14" s="1"/>
  <c r="R31" i="14"/>
  <c r="AE26" i="7"/>
  <c r="S16" i="14" s="1"/>
  <c r="AG26" i="7"/>
  <c r="S17" i="14" s="1"/>
  <c r="AI26" i="7"/>
  <c r="S18" i="14" s="1"/>
  <c r="AK26" i="7"/>
  <c r="S19" i="14" s="1"/>
  <c r="AM26" i="7"/>
  <c r="S20" i="14" s="1"/>
  <c r="AO26" i="7"/>
  <c r="S21" i="14" s="1"/>
  <c r="AQ26" i="7"/>
  <c r="S22" i="14" s="1"/>
  <c r="AS26" i="7"/>
  <c r="S23" i="14" s="1"/>
  <c r="AU26" i="7"/>
  <c r="S24" i="14" s="1"/>
  <c r="AW26" i="7"/>
  <c r="S25" i="14" s="1"/>
  <c r="AY26" i="7"/>
  <c r="S26" i="14" s="1"/>
  <c r="BA26" i="7"/>
  <c r="S27" i="14" s="1"/>
  <c r="BC26" i="7"/>
  <c r="S28" i="14" s="1"/>
  <c r="BE26" i="7"/>
  <c r="S29" i="14" s="1"/>
  <c r="BG26" i="7"/>
  <c r="S30" i="14" s="1"/>
  <c r="S31" i="14"/>
  <c r="AD27" i="7"/>
  <c r="X16" i="12" s="1"/>
  <c r="AF27" i="7"/>
  <c r="X17" i="12" s="1"/>
  <c r="AH27" i="7"/>
  <c r="X18" i="12" s="1"/>
  <c r="AJ27" i="7"/>
  <c r="X19" i="12" s="1"/>
  <c r="AL27" i="7"/>
  <c r="X20" i="12" s="1"/>
  <c r="AN27" i="7"/>
  <c r="X21" i="12" s="1"/>
  <c r="AP27" i="7"/>
  <c r="X22" i="12" s="1"/>
  <c r="AR27" i="7"/>
  <c r="X23" i="12" s="1"/>
  <c r="AT27" i="7"/>
  <c r="X24" i="12" s="1"/>
  <c r="AV27" i="7"/>
  <c r="X25" i="12" s="1"/>
  <c r="AX27" i="7"/>
  <c r="X26" i="12" s="1"/>
  <c r="AZ27" i="7"/>
  <c r="X27" i="12" s="1"/>
  <c r="BB27" i="7"/>
  <c r="X28" i="12" s="1"/>
  <c r="BD27" i="7"/>
  <c r="X29" i="12" s="1"/>
  <c r="BF27" i="7"/>
  <c r="X30" i="12" s="1"/>
  <c r="X31" i="12"/>
  <c r="AE29" i="7"/>
  <c r="T16" i="14" s="1"/>
  <c r="AG29" i="7"/>
  <c r="T17" i="14" s="1"/>
  <c r="AI29" i="7"/>
  <c r="T18" i="14" s="1"/>
  <c r="AK29" i="7"/>
  <c r="T19" i="14" s="1"/>
  <c r="AM29" i="7"/>
  <c r="T20" i="14" s="1"/>
  <c r="AO29" i="7"/>
  <c r="T21" i="14" s="1"/>
  <c r="AQ29" i="7"/>
  <c r="T22" i="14" s="1"/>
  <c r="AS29" i="7"/>
  <c r="T23" i="14" s="1"/>
  <c r="AU29" i="7"/>
  <c r="T24" i="14" s="1"/>
  <c r="AW29" i="7"/>
  <c r="T25" i="14" s="1"/>
  <c r="AY29" i="7"/>
  <c r="T26" i="14" s="1"/>
  <c r="BA29" i="7"/>
  <c r="T27" i="14" s="1"/>
  <c r="BC29" i="7"/>
  <c r="T28" i="14" s="1"/>
  <c r="BE29" i="7"/>
  <c r="T29" i="14" s="1"/>
  <c r="BG29" i="7"/>
  <c r="T30" i="14" s="1"/>
  <c r="T31" i="14"/>
  <c r="AE30" i="7"/>
  <c r="U16" i="14" s="1"/>
  <c r="AG30" i="7"/>
  <c r="U17" i="14" s="1"/>
  <c r="AI30" i="7"/>
  <c r="U18" i="14" s="1"/>
  <c r="AK30" i="7"/>
  <c r="U19" i="14" s="1"/>
  <c r="AM30" i="7"/>
  <c r="U20" i="14" s="1"/>
  <c r="AO30" i="7"/>
  <c r="U21" i="14" s="1"/>
  <c r="AQ30" i="7"/>
  <c r="U22" i="14" s="1"/>
  <c r="AS30" i="7"/>
  <c r="U23" i="14" s="1"/>
  <c r="AU30" i="7"/>
  <c r="U24" i="14" s="1"/>
  <c r="AW30" i="7"/>
  <c r="U25" i="14" s="1"/>
  <c r="AY30" i="7"/>
  <c r="U26" i="14" s="1"/>
  <c r="BA30" i="7"/>
  <c r="U27" i="14" s="1"/>
  <c r="BC30" i="7"/>
  <c r="U28" i="14" s="1"/>
  <c r="BE30" i="7"/>
  <c r="U29" i="14" s="1"/>
  <c r="BG30" i="7"/>
  <c r="U30" i="14" s="1"/>
  <c r="U31" i="14"/>
  <c r="AD31" i="7"/>
  <c r="AA16" i="12" s="1"/>
  <c r="AF31" i="7"/>
  <c r="AA17" i="12" s="1"/>
  <c r="AH31" i="7"/>
  <c r="AA18" i="12" s="1"/>
  <c r="AJ31" i="7"/>
  <c r="AA19" i="12" s="1"/>
  <c r="AL31" i="7"/>
  <c r="AA20" i="12" s="1"/>
  <c r="AN31" i="7"/>
  <c r="AA21" i="12" s="1"/>
  <c r="AP31" i="7"/>
  <c r="AA22" i="12" s="1"/>
  <c r="AR31" i="7"/>
  <c r="AA23" i="12" s="1"/>
  <c r="AT31" i="7"/>
  <c r="AA24" i="12" s="1"/>
  <c r="AV31" i="7"/>
  <c r="AA25" i="12" s="1"/>
  <c r="AX31" i="7"/>
  <c r="AA26" i="12" s="1"/>
  <c r="AZ31" i="7"/>
  <c r="AA27" i="12" s="1"/>
  <c r="BB31" i="7"/>
  <c r="AA28" i="12" s="1"/>
  <c r="BD31" i="7"/>
  <c r="AA29" i="12" s="1"/>
  <c r="BF31" i="7"/>
  <c r="AA30" i="12" s="1"/>
  <c r="AA31" i="12"/>
  <c r="AE33" i="7"/>
  <c r="V16" i="14" s="1"/>
  <c r="AG33" i="7"/>
  <c r="V17" i="14" s="1"/>
  <c r="AI33" i="7"/>
  <c r="V18" i="14" s="1"/>
  <c r="AK33" i="7"/>
  <c r="V19" i="14" s="1"/>
  <c r="AM33" i="7"/>
  <c r="V20" i="14" s="1"/>
  <c r="AO33" i="7"/>
  <c r="V21" i="14" s="1"/>
  <c r="AQ33" i="7"/>
  <c r="V22" i="14" s="1"/>
  <c r="AS33" i="7"/>
  <c r="V23" i="14" s="1"/>
  <c r="AU33" i="7"/>
  <c r="V24" i="14" s="1"/>
  <c r="AW33" i="7"/>
  <c r="V25" i="14" s="1"/>
  <c r="AY33" i="7"/>
  <c r="V26" i="14" s="1"/>
  <c r="BA33" i="7"/>
  <c r="V27" i="14" s="1"/>
  <c r="BC33" i="7"/>
  <c r="V28" i="14" s="1"/>
  <c r="BE33" i="7"/>
  <c r="V29" i="14" s="1"/>
  <c r="BG33" i="7"/>
  <c r="V30" i="14" s="1"/>
  <c r="V31" i="14"/>
  <c r="AE34" i="7"/>
  <c r="W16" i="14" s="1"/>
  <c r="AG34" i="7"/>
  <c r="W17" i="14" s="1"/>
  <c r="AI34" i="7"/>
  <c r="W18" i="14" s="1"/>
  <c r="AK34" i="7"/>
  <c r="W19" i="14" s="1"/>
  <c r="AM34" i="7"/>
  <c r="W20" i="14" s="1"/>
  <c r="AO34" i="7"/>
  <c r="W21" i="14" s="1"/>
  <c r="AQ34" i="7"/>
  <c r="W22" i="14" s="1"/>
  <c r="AS34" i="7"/>
  <c r="W23" i="14" s="1"/>
  <c r="AU34" i="7"/>
  <c r="W24" i="14" s="1"/>
  <c r="AW34" i="7"/>
  <c r="W25" i="14" s="1"/>
  <c r="AY34" i="7"/>
  <c r="W26" i="14" s="1"/>
  <c r="BA34" i="7"/>
  <c r="W27" i="14" s="1"/>
  <c r="BC34" i="7"/>
  <c r="W28" i="14" s="1"/>
  <c r="BE34" i="7"/>
  <c r="W29" i="14" s="1"/>
  <c r="BG34" i="7"/>
  <c r="W30" i="14" s="1"/>
  <c r="W31" i="14"/>
  <c r="AD35" i="7"/>
  <c r="AD16" i="12" s="1"/>
  <c r="AF35" i="7"/>
  <c r="AD17" i="12" s="1"/>
  <c r="AH35" i="7"/>
  <c r="AD18" i="12" s="1"/>
  <c r="AJ35" i="7"/>
  <c r="AD19" i="12" s="1"/>
  <c r="AL35" i="7"/>
  <c r="AD20" i="12" s="1"/>
  <c r="AN35" i="7"/>
  <c r="AD21" i="12" s="1"/>
  <c r="AP35" i="7"/>
  <c r="AD22" i="12" s="1"/>
  <c r="AR35" i="7"/>
  <c r="AD23" i="12" s="1"/>
  <c r="AT35" i="7"/>
  <c r="AD24" i="12" s="1"/>
  <c r="AV35" i="7"/>
  <c r="AD25" i="12" s="1"/>
  <c r="AX35" i="7"/>
  <c r="AD26" i="12" s="1"/>
  <c r="AZ35" i="7"/>
  <c r="AD27" i="12" s="1"/>
  <c r="BB35" i="7"/>
  <c r="AD28" i="12" s="1"/>
  <c r="BD35" i="7"/>
  <c r="AD29" i="12" s="1"/>
  <c r="BF35" i="7"/>
  <c r="AD30" i="12" s="1"/>
  <c r="AD31" i="12"/>
  <c r="AE37" i="7"/>
  <c r="X16" i="14" s="1"/>
  <c r="AG37" i="7"/>
  <c r="X17" i="14" s="1"/>
  <c r="AI37" i="7"/>
  <c r="X18" i="14" s="1"/>
  <c r="AK37" i="7"/>
  <c r="X19" i="14" s="1"/>
  <c r="AM37" i="7"/>
  <c r="X20" i="14" s="1"/>
  <c r="AO37" i="7"/>
  <c r="X21" i="14" s="1"/>
  <c r="AQ37" i="7"/>
  <c r="X22" i="14" s="1"/>
  <c r="AS37" i="7"/>
  <c r="X23" i="14" s="1"/>
  <c r="AU37" i="7"/>
  <c r="X24" i="14" s="1"/>
  <c r="AW37" i="7"/>
  <c r="X25" i="14" s="1"/>
  <c r="AY37" i="7"/>
  <c r="X26" i="14" s="1"/>
  <c r="BA37" i="7"/>
  <c r="X27" i="14" s="1"/>
  <c r="BC37" i="7"/>
  <c r="X28" i="14" s="1"/>
  <c r="BE37" i="7"/>
  <c r="X29" i="14" s="1"/>
  <c r="BG37" i="7"/>
  <c r="X30" i="14" s="1"/>
  <c r="X31" i="14"/>
  <c r="AE38" i="7"/>
  <c r="Y16" i="14" s="1"/>
  <c r="AG38" i="7"/>
  <c r="Y17" i="14" s="1"/>
  <c r="AI38" i="7"/>
  <c r="Y18" i="14" s="1"/>
  <c r="AK38" i="7"/>
  <c r="Y19" i="14" s="1"/>
  <c r="AM38" i="7"/>
  <c r="Y20" i="14" s="1"/>
  <c r="AO38" i="7"/>
  <c r="Y21" i="14" s="1"/>
  <c r="AQ38" i="7"/>
  <c r="Y22" i="14" s="1"/>
  <c r="AS38" i="7"/>
  <c r="Y23" i="14" s="1"/>
  <c r="AU38" i="7"/>
  <c r="Y24" i="14" s="1"/>
  <c r="AW38" i="7"/>
  <c r="Y25" i="14" s="1"/>
  <c r="AY38" i="7"/>
  <c r="Y26" i="14" s="1"/>
  <c r="BA38" i="7"/>
  <c r="Y27" i="14" s="1"/>
  <c r="BC38" i="7"/>
  <c r="Y28" i="14" s="1"/>
  <c r="BE38" i="7"/>
  <c r="Y29" i="14" s="1"/>
  <c r="BG38" i="7"/>
  <c r="Y30" i="14" s="1"/>
  <c r="Y31" i="14"/>
  <c r="AD39" i="7"/>
  <c r="AG16" i="12" s="1"/>
  <c r="AF39" i="7"/>
  <c r="AG17" i="12" s="1"/>
  <c r="AH39" i="7"/>
  <c r="AG18" i="12" s="1"/>
  <c r="AJ39" i="7"/>
  <c r="AG19" i="12" s="1"/>
  <c r="AL39" i="7"/>
  <c r="AG20" i="12" s="1"/>
  <c r="AN39" i="7"/>
  <c r="AG21" i="12" s="1"/>
  <c r="AP39" i="7"/>
  <c r="AG22" i="12" s="1"/>
  <c r="AR39" i="7"/>
  <c r="AG23" i="12" s="1"/>
  <c r="AT39" i="7"/>
  <c r="AG24" i="12" s="1"/>
  <c r="AV39" i="7"/>
  <c r="AG25" i="12" s="1"/>
  <c r="AX39" i="7"/>
  <c r="AG26" i="12" s="1"/>
  <c r="AZ39" i="7"/>
  <c r="AG27" i="12" s="1"/>
  <c r="BB39" i="7"/>
  <c r="AG28" i="12" s="1"/>
  <c r="BD39" i="7"/>
  <c r="AG29" i="12" s="1"/>
  <c r="BF39" i="7"/>
  <c r="AG30" i="12" s="1"/>
  <c r="AG31" i="12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D39" i="7"/>
  <c r="AG3" i="12" s="1"/>
  <c r="F39" i="7"/>
  <c r="AG4" i="12" s="1"/>
  <c r="H39" i="7"/>
  <c r="AG5" i="12" s="1"/>
  <c r="J39" i="7"/>
  <c r="AG6" i="12" s="1"/>
  <c r="L39" i="7"/>
  <c r="N39" i="7"/>
  <c r="P39" i="7"/>
  <c r="AG9" i="12" s="1"/>
  <c r="R39" i="7"/>
  <c r="AG10" i="12" s="1"/>
  <c r="T39" i="7"/>
  <c r="AG11" i="12" s="1"/>
  <c r="V39" i="7"/>
  <c r="AG12" i="12" s="1"/>
  <c r="X39" i="7"/>
  <c r="AG13" i="12" s="1"/>
  <c r="Z39" i="7"/>
  <c r="AG14" i="12" s="1"/>
  <c r="AB39" i="7"/>
  <c r="AG15" i="12" s="1"/>
  <c r="D35" i="7"/>
  <c r="F35" i="7"/>
  <c r="H35" i="7"/>
  <c r="AD5" i="12" s="1"/>
  <c r="J35" i="7"/>
  <c r="AD6" i="12" s="1"/>
  <c r="L35" i="7"/>
  <c r="AD7" i="12" s="1"/>
  <c r="N35" i="7"/>
  <c r="AD8" i="12" s="1"/>
  <c r="P35" i="7"/>
  <c r="AD9" i="12" s="1"/>
  <c r="R35" i="7"/>
  <c r="AD10" i="12" s="1"/>
  <c r="T35" i="7"/>
  <c r="V35" i="7"/>
  <c r="AD12" i="12" s="1"/>
  <c r="X35" i="7"/>
  <c r="AD13" i="12" s="1"/>
  <c r="Z35" i="7"/>
  <c r="AD14" i="12" s="1"/>
  <c r="AB35" i="7"/>
  <c r="D31" i="7"/>
  <c r="AA3" i="12" s="1"/>
  <c r="F31" i="7"/>
  <c r="AA4" i="12" s="1"/>
  <c r="H31" i="7"/>
  <c r="AA5" i="12" s="1"/>
  <c r="J31" i="7"/>
  <c r="AA6" i="12" s="1"/>
  <c r="L31" i="7"/>
  <c r="AA7" i="12" s="1"/>
  <c r="N31" i="7"/>
  <c r="AA8" i="12" s="1"/>
  <c r="P31" i="7"/>
  <c r="AA9" i="12" s="1"/>
  <c r="R31" i="7"/>
  <c r="T31" i="7"/>
  <c r="AA11" i="12" s="1"/>
  <c r="V31" i="7"/>
  <c r="AA12" i="12" s="1"/>
  <c r="X31" i="7"/>
  <c r="AA13" i="12" s="1"/>
  <c r="Z31" i="7"/>
  <c r="AA14" i="12" s="1"/>
  <c r="AB31" i="7"/>
  <c r="AA15" i="12" s="1"/>
  <c r="D27" i="7"/>
  <c r="X3" i="12" s="1"/>
  <c r="F27" i="7"/>
  <c r="X4" i="12" s="1"/>
  <c r="H27" i="7"/>
  <c r="X5" i="12" s="1"/>
  <c r="J27" i="7"/>
  <c r="X6" i="12" s="1"/>
  <c r="L27" i="7"/>
  <c r="X7" i="12" s="1"/>
  <c r="N27" i="7"/>
  <c r="X8" i="12" s="1"/>
  <c r="P27" i="7"/>
  <c r="X9" i="12" s="1"/>
  <c r="R27" i="7"/>
  <c r="X10" i="12" s="1"/>
  <c r="T27" i="7"/>
  <c r="X11" i="12" s="1"/>
  <c r="V27" i="7"/>
  <c r="X12" i="12" s="1"/>
  <c r="X27" i="7"/>
  <c r="X13" i="12" s="1"/>
  <c r="Z27" i="7"/>
  <c r="X14" i="12" s="1"/>
  <c r="AB27" i="7"/>
  <c r="X15" i="12" s="1"/>
  <c r="F11" i="7"/>
  <c r="K4" i="12" s="1"/>
  <c r="H11" i="7"/>
  <c r="K5" i="12" s="1"/>
  <c r="J11" i="7"/>
  <c r="K6" i="12" s="1"/>
  <c r="L11" i="7"/>
  <c r="K7" i="12" s="1"/>
  <c r="N11" i="7"/>
  <c r="K8" i="12" s="1"/>
  <c r="P11" i="7"/>
  <c r="K9" i="12" s="1"/>
  <c r="R11" i="7"/>
  <c r="K10" i="12" s="1"/>
  <c r="T11" i="7"/>
  <c r="K11" i="12" s="1"/>
  <c r="V11" i="7"/>
  <c r="K12" i="12" s="1"/>
  <c r="X11" i="7"/>
  <c r="K13" i="12" s="1"/>
  <c r="Z11" i="7"/>
  <c r="K14" i="12" s="1"/>
  <c r="AB11" i="7"/>
  <c r="K15" i="12" s="1"/>
  <c r="L4" i="12"/>
  <c r="L5" i="12"/>
  <c r="L6" i="12"/>
  <c r="L7" i="12"/>
  <c r="L8" i="12"/>
  <c r="L9" i="12"/>
  <c r="L10" i="12"/>
  <c r="L12" i="12"/>
  <c r="L13" i="12"/>
  <c r="L14" i="12"/>
  <c r="L15" i="12"/>
  <c r="AG8" i="12"/>
  <c r="AF15" i="12"/>
  <c r="AF14" i="12"/>
  <c r="AF13" i="12"/>
  <c r="AF12" i="12"/>
  <c r="AF11" i="12"/>
  <c r="AF10" i="12"/>
  <c r="AF9" i="12"/>
  <c r="AF8" i="12"/>
  <c r="AF7" i="12"/>
  <c r="AF6" i="12"/>
  <c r="AF5" i="12"/>
  <c r="AF4" i="12"/>
  <c r="AF3" i="12"/>
  <c r="AF2" i="12"/>
  <c r="AE15" i="12"/>
  <c r="AE14" i="12"/>
  <c r="AE13" i="12"/>
  <c r="AE12" i="12"/>
  <c r="AE11" i="12"/>
  <c r="AE10" i="12"/>
  <c r="AE9" i="12"/>
  <c r="AE8" i="12"/>
  <c r="AE7" i="12"/>
  <c r="AE6" i="12"/>
  <c r="AE5" i="12"/>
  <c r="AE4" i="12"/>
  <c r="AE3" i="12"/>
  <c r="AE2" i="12"/>
  <c r="AD15" i="12"/>
  <c r="AD11" i="12"/>
  <c r="AD4" i="12"/>
  <c r="AD3" i="12"/>
  <c r="AC15" i="12"/>
  <c r="AC14" i="12"/>
  <c r="AC13" i="12"/>
  <c r="AC12" i="12"/>
  <c r="AC11" i="12"/>
  <c r="AC10" i="12"/>
  <c r="AC9" i="12"/>
  <c r="AC8" i="12"/>
  <c r="AC7" i="12"/>
  <c r="AC6" i="12"/>
  <c r="AC5" i="12"/>
  <c r="AC4" i="12"/>
  <c r="AC3" i="12"/>
  <c r="AC2" i="12"/>
  <c r="AB15" i="12"/>
  <c r="AB14" i="12"/>
  <c r="AB13" i="12"/>
  <c r="AB12" i="12"/>
  <c r="AB11" i="12"/>
  <c r="AB10" i="12"/>
  <c r="AB9" i="12"/>
  <c r="AB8" i="12"/>
  <c r="AB7" i="12"/>
  <c r="AB6" i="12"/>
  <c r="AB5" i="12"/>
  <c r="AB4" i="12"/>
  <c r="AB3" i="12"/>
  <c r="AB2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R2" i="12"/>
  <c r="M15" i="12"/>
  <c r="M14" i="12"/>
  <c r="M13" i="12"/>
  <c r="M12" i="12"/>
  <c r="M11" i="12"/>
  <c r="M10" i="12"/>
  <c r="M9" i="12"/>
  <c r="M8" i="12"/>
  <c r="M7" i="12"/>
  <c r="M6" i="12"/>
  <c r="M5" i="12"/>
  <c r="M4" i="12"/>
  <c r="M3" i="12"/>
  <c r="M2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B31" i="7"/>
  <c r="AA2" i="12" s="1"/>
  <c r="B27" i="7"/>
  <c r="Z15" i="12"/>
  <c r="Y15" i="12"/>
  <c r="W15" i="12"/>
  <c r="V15" i="12"/>
  <c r="U15" i="12"/>
  <c r="T15" i="12"/>
  <c r="S15" i="12"/>
  <c r="Q15" i="12"/>
  <c r="P15" i="12"/>
  <c r="O15" i="12"/>
  <c r="N15" i="12"/>
  <c r="J15" i="12"/>
  <c r="I15" i="12"/>
  <c r="H15" i="12"/>
  <c r="G15" i="12"/>
  <c r="E15" i="12"/>
  <c r="Z14" i="12"/>
  <c r="Y14" i="12"/>
  <c r="W14" i="12"/>
  <c r="V14" i="12"/>
  <c r="U14" i="12"/>
  <c r="T14" i="12"/>
  <c r="S14" i="12"/>
  <c r="Q14" i="12"/>
  <c r="P14" i="12"/>
  <c r="O14" i="12"/>
  <c r="N14" i="12"/>
  <c r="J14" i="12"/>
  <c r="I14" i="12"/>
  <c r="H14" i="12"/>
  <c r="G14" i="12"/>
  <c r="E14" i="12"/>
  <c r="Z13" i="12"/>
  <c r="Y13" i="12"/>
  <c r="W13" i="12"/>
  <c r="V13" i="12"/>
  <c r="U13" i="12"/>
  <c r="T13" i="12"/>
  <c r="S13" i="12"/>
  <c r="Q13" i="12"/>
  <c r="P13" i="12"/>
  <c r="O13" i="12"/>
  <c r="N13" i="12"/>
  <c r="J13" i="12"/>
  <c r="I13" i="12"/>
  <c r="H13" i="12"/>
  <c r="G13" i="12"/>
  <c r="E13" i="12"/>
  <c r="Z12" i="12"/>
  <c r="Y12" i="12"/>
  <c r="W12" i="12"/>
  <c r="V12" i="12"/>
  <c r="U12" i="12"/>
  <c r="T12" i="12"/>
  <c r="S12" i="12"/>
  <c r="Q12" i="12"/>
  <c r="P12" i="12"/>
  <c r="O12" i="12"/>
  <c r="N12" i="12"/>
  <c r="J12" i="12"/>
  <c r="I12" i="12"/>
  <c r="H12" i="12"/>
  <c r="G12" i="12"/>
  <c r="E12" i="12"/>
  <c r="Z11" i="12"/>
  <c r="Y11" i="12"/>
  <c r="W11" i="12"/>
  <c r="V11" i="12"/>
  <c r="U11" i="12"/>
  <c r="T11" i="12"/>
  <c r="S11" i="12"/>
  <c r="Q11" i="12"/>
  <c r="P11" i="12"/>
  <c r="O11" i="12"/>
  <c r="N11" i="12"/>
  <c r="L11" i="12"/>
  <c r="J11" i="12"/>
  <c r="I11" i="12"/>
  <c r="H11" i="12"/>
  <c r="G11" i="12"/>
  <c r="E11" i="12"/>
  <c r="AA10" i="12"/>
  <c r="Z10" i="12"/>
  <c r="Y10" i="12"/>
  <c r="W10" i="12"/>
  <c r="V10" i="12"/>
  <c r="U10" i="12"/>
  <c r="T10" i="12"/>
  <c r="S10" i="12"/>
  <c r="Q10" i="12"/>
  <c r="P10" i="12"/>
  <c r="O10" i="12"/>
  <c r="N10" i="12"/>
  <c r="J10" i="12"/>
  <c r="I10" i="12"/>
  <c r="H10" i="12"/>
  <c r="G10" i="12"/>
  <c r="E10" i="12"/>
  <c r="Z9" i="12"/>
  <c r="Y9" i="12"/>
  <c r="W9" i="12"/>
  <c r="V9" i="12"/>
  <c r="U9" i="12"/>
  <c r="T9" i="12"/>
  <c r="S9" i="12"/>
  <c r="Q9" i="12"/>
  <c r="P9" i="12"/>
  <c r="O9" i="12"/>
  <c r="N9" i="12"/>
  <c r="J9" i="12"/>
  <c r="I9" i="12"/>
  <c r="H9" i="12"/>
  <c r="G9" i="12"/>
  <c r="E9" i="12"/>
  <c r="Z8" i="12"/>
  <c r="Y8" i="12"/>
  <c r="W8" i="12"/>
  <c r="V8" i="12"/>
  <c r="U8" i="12"/>
  <c r="T8" i="12"/>
  <c r="S8" i="12"/>
  <c r="Q8" i="12"/>
  <c r="P8" i="12"/>
  <c r="O8" i="12"/>
  <c r="N8" i="12"/>
  <c r="J8" i="12"/>
  <c r="I8" i="12"/>
  <c r="H8" i="12"/>
  <c r="G8" i="12"/>
  <c r="E8" i="12"/>
  <c r="Z7" i="12"/>
  <c r="Y7" i="12"/>
  <c r="W7" i="12"/>
  <c r="V7" i="12"/>
  <c r="U7" i="12"/>
  <c r="T7" i="12"/>
  <c r="S7" i="12"/>
  <c r="Q7" i="12"/>
  <c r="P7" i="12"/>
  <c r="O7" i="12"/>
  <c r="N7" i="12"/>
  <c r="J7" i="12"/>
  <c r="I7" i="12"/>
  <c r="H7" i="12"/>
  <c r="G7" i="12"/>
  <c r="E7" i="12"/>
  <c r="Z6" i="12"/>
  <c r="Y6" i="12"/>
  <c r="W6" i="12"/>
  <c r="V6" i="12"/>
  <c r="U6" i="12"/>
  <c r="T6" i="12"/>
  <c r="S6" i="12"/>
  <c r="Q6" i="12"/>
  <c r="P6" i="12"/>
  <c r="O6" i="12"/>
  <c r="N6" i="12"/>
  <c r="J6" i="12"/>
  <c r="I6" i="12"/>
  <c r="H6" i="12"/>
  <c r="G6" i="12"/>
  <c r="E6" i="12"/>
  <c r="Z5" i="12"/>
  <c r="Y5" i="12"/>
  <c r="W5" i="12"/>
  <c r="V5" i="12"/>
  <c r="U5" i="12"/>
  <c r="T5" i="12"/>
  <c r="S5" i="12"/>
  <c r="Q5" i="12"/>
  <c r="P5" i="12"/>
  <c r="O5" i="12"/>
  <c r="N5" i="12"/>
  <c r="J5" i="12"/>
  <c r="I5" i="12"/>
  <c r="H5" i="12"/>
  <c r="G5" i="12"/>
  <c r="E5" i="12"/>
  <c r="Z4" i="12"/>
  <c r="Y4" i="12"/>
  <c r="W4" i="12"/>
  <c r="V4" i="12"/>
  <c r="U4" i="12"/>
  <c r="T4" i="12"/>
  <c r="S4" i="12"/>
  <c r="Q4" i="12"/>
  <c r="P4" i="12"/>
  <c r="O4" i="12"/>
  <c r="N4" i="12"/>
  <c r="J4" i="12"/>
  <c r="I4" i="12"/>
  <c r="H4" i="12"/>
  <c r="G4" i="12"/>
  <c r="E4" i="12"/>
  <c r="Z3" i="12"/>
  <c r="Y3" i="12"/>
  <c r="W3" i="12"/>
  <c r="V3" i="12"/>
  <c r="U3" i="12"/>
  <c r="T3" i="12"/>
  <c r="S3" i="12"/>
  <c r="Q3" i="12"/>
  <c r="P3" i="12"/>
  <c r="O3" i="12"/>
  <c r="N3" i="12"/>
  <c r="L3" i="12"/>
  <c r="J3" i="12"/>
  <c r="I3" i="12"/>
  <c r="H3" i="12"/>
  <c r="G3" i="12"/>
  <c r="E3" i="12"/>
  <c r="Z2" i="12"/>
  <c r="Y2" i="12"/>
  <c r="W2" i="12"/>
  <c r="V2" i="12"/>
  <c r="U2" i="12"/>
  <c r="T2" i="12"/>
  <c r="S2" i="12"/>
  <c r="Q2" i="12"/>
  <c r="P2" i="12"/>
  <c r="O2" i="12"/>
  <c r="N2" i="12"/>
  <c r="J2" i="12"/>
  <c r="I2" i="12"/>
  <c r="H2" i="12"/>
  <c r="G2" i="12"/>
  <c r="E2" i="12"/>
  <c r="C3" i="7"/>
  <c r="D2" i="14" s="1"/>
  <c r="E3" i="7"/>
  <c r="D3" i="14" s="1"/>
  <c r="G3" i="7"/>
  <c r="D4" i="14" s="1"/>
  <c r="I3" i="7"/>
  <c r="D5" i="14" s="1"/>
  <c r="K3" i="7"/>
  <c r="D6" i="14" s="1"/>
  <c r="M3" i="7"/>
  <c r="D7" i="14" s="1"/>
  <c r="O3" i="7"/>
  <c r="D8" i="14" s="1"/>
  <c r="Q3" i="7"/>
  <c r="D9" i="14" s="1"/>
  <c r="S3" i="7"/>
  <c r="D10" i="14" s="1"/>
  <c r="U3" i="7"/>
  <c r="D11" i="14" s="1"/>
  <c r="W3" i="7"/>
  <c r="D12" i="14" s="1"/>
  <c r="Y3" i="7"/>
  <c r="D13" i="14" s="1"/>
  <c r="AA3" i="7"/>
  <c r="D14" i="14" s="1"/>
  <c r="AC3" i="7"/>
  <c r="D15" i="14" s="1"/>
  <c r="E6" i="7"/>
  <c r="E3" i="14" s="1"/>
  <c r="G6" i="7"/>
  <c r="E4" i="14" s="1"/>
  <c r="I6" i="7"/>
  <c r="E5" i="14" s="1"/>
  <c r="K6" i="7"/>
  <c r="E6" i="14" s="1"/>
  <c r="M6" i="7"/>
  <c r="E7" i="14" s="1"/>
  <c r="O6" i="7"/>
  <c r="E8" i="14" s="1"/>
  <c r="Q6" i="7"/>
  <c r="E9" i="14" s="1"/>
  <c r="S6" i="7"/>
  <c r="E10" i="14" s="1"/>
  <c r="U6" i="7"/>
  <c r="E11" i="14" s="1"/>
  <c r="W6" i="7"/>
  <c r="E12" i="14" s="1"/>
  <c r="Y6" i="7"/>
  <c r="E13" i="14" s="1"/>
  <c r="AA6" i="7"/>
  <c r="E14" i="14" s="1"/>
  <c r="AC6" i="7"/>
  <c r="E15" i="14" s="1"/>
  <c r="E7" i="7"/>
  <c r="F3" i="14" s="1"/>
  <c r="G7" i="7"/>
  <c r="F4" i="14" s="1"/>
  <c r="I7" i="7"/>
  <c r="F5" i="14" s="1"/>
  <c r="K7" i="7"/>
  <c r="F6" i="14" s="1"/>
  <c r="M7" i="7"/>
  <c r="F7" i="14" s="1"/>
  <c r="O7" i="7"/>
  <c r="F8" i="14" s="1"/>
  <c r="Q7" i="7"/>
  <c r="F9" i="14" s="1"/>
  <c r="S7" i="7"/>
  <c r="F10" i="14" s="1"/>
  <c r="U7" i="7"/>
  <c r="F11" i="14" s="1"/>
  <c r="W7" i="7"/>
  <c r="F12" i="14" s="1"/>
  <c r="Y7" i="7"/>
  <c r="F13" i="14" s="1"/>
  <c r="AA7" i="7"/>
  <c r="F14" i="14" s="1"/>
  <c r="AC7" i="7"/>
  <c r="F15" i="14" s="1"/>
  <c r="E8" i="7"/>
  <c r="G3" i="14" s="1"/>
  <c r="G8" i="7"/>
  <c r="G4" i="14" s="1"/>
  <c r="I8" i="7"/>
  <c r="G5" i="14" s="1"/>
  <c r="K8" i="7"/>
  <c r="G6" i="14" s="1"/>
  <c r="M8" i="7"/>
  <c r="G7" i="14" s="1"/>
  <c r="O8" i="7"/>
  <c r="G8" i="14" s="1"/>
  <c r="Q8" i="7"/>
  <c r="G9" i="14" s="1"/>
  <c r="S8" i="7"/>
  <c r="G10" i="14" s="1"/>
  <c r="U8" i="7"/>
  <c r="G11" i="14" s="1"/>
  <c r="W8" i="7"/>
  <c r="G12" i="14" s="1"/>
  <c r="Y8" i="7"/>
  <c r="G13" i="14" s="1"/>
  <c r="AA8" i="7"/>
  <c r="G14" i="14" s="1"/>
  <c r="AC8" i="7"/>
  <c r="G15" i="14" s="1"/>
  <c r="E9" i="7"/>
  <c r="H3" i="14" s="1"/>
  <c r="G9" i="7"/>
  <c r="H4" i="14" s="1"/>
  <c r="I9" i="7"/>
  <c r="H5" i="14" s="1"/>
  <c r="K9" i="7"/>
  <c r="H6" i="14" s="1"/>
  <c r="M9" i="7"/>
  <c r="H7" i="14" s="1"/>
  <c r="O9" i="7"/>
  <c r="H8" i="14" s="1"/>
  <c r="Q9" i="7"/>
  <c r="H9" i="14" s="1"/>
  <c r="S9" i="7"/>
  <c r="H10" i="14" s="1"/>
  <c r="U9" i="7"/>
  <c r="H11" i="14" s="1"/>
  <c r="W9" i="7"/>
  <c r="H12" i="14" s="1"/>
  <c r="Y9" i="7"/>
  <c r="H13" i="14" s="1"/>
  <c r="AA9" i="7"/>
  <c r="H14" i="14" s="1"/>
  <c r="AC9" i="7"/>
  <c r="H15" i="14" s="1"/>
  <c r="E10" i="7"/>
  <c r="I3" i="14" s="1"/>
  <c r="G10" i="7"/>
  <c r="I4" i="14" s="1"/>
  <c r="I10" i="7"/>
  <c r="I5" i="14" s="1"/>
  <c r="K10" i="7"/>
  <c r="I6" i="14" s="1"/>
  <c r="M10" i="7"/>
  <c r="I7" i="14" s="1"/>
  <c r="O10" i="7"/>
  <c r="I8" i="14" s="1"/>
  <c r="Q10" i="7"/>
  <c r="I9" i="14" s="1"/>
  <c r="S10" i="7"/>
  <c r="I10" i="14" s="1"/>
  <c r="U10" i="7"/>
  <c r="I11" i="14" s="1"/>
  <c r="W10" i="7"/>
  <c r="I12" i="14" s="1"/>
  <c r="Y10" i="7"/>
  <c r="I13" i="14" s="1"/>
  <c r="AA10" i="7"/>
  <c r="I14" i="14" s="1"/>
  <c r="AC10" i="7"/>
  <c r="I15" i="14" s="1"/>
  <c r="E14" i="7"/>
  <c r="J3" i="14" s="1"/>
  <c r="G14" i="7"/>
  <c r="J4" i="14" s="1"/>
  <c r="I14" i="7"/>
  <c r="J5" i="14" s="1"/>
  <c r="K14" i="7"/>
  <c r="J6" i="14" s="1"/>
  <c r="M14" i="7"/>
  <c r="J7" i="14" s="1"/>
  <c r="O14" i="7"/>
  <c r="J8" i="14" s="1"/>
  <c r="Q14" i="7"/>
  <c r="J9" i="14" s="1"/>
  <c r="S14" i="7"/>
  <c r="J10" i="14" s="1"/>
  <c r="U14" i="7"/>
  <c r="J11" i="14" s="1"/>
  <c r="W14" i="7"/>
  <c r="J12" i="14" s="1"/>
  <c r="Y14" i="7"/>
  <c r="J13" i="14" s="1"/>
  <c r="AA14" i="7"/>
  <c r="J14" i="14" s="1"/>
  <c r="AC14" i="7"/>
  <c r="J15" i="14" s="1"/>
  <c r="E15" i="7"/>
  <c r="K3" i="14" s="1"/>
  <c r="G15" i="7"/>
  <c r="K4" i="14" s="1"/>
  <c r="I15" i="7"/>
  <c r="K5" i="14" s="1"/>
  <c r="K15" i="7"/>
  <c r="K6" i="14" s="1"/>
  <c r="M15" i="7"/>
  <c r="K7" i="14" s="1"/>
  <c r="O15" i="7"/>
  <c r="K8" i="14" s="1"/>
  <c r="Q15" i="7"/>
  <c r="K9" i="14" s="1"/>
  <c r="S15" i="7"/>
  <c r="K10" i="14" s="1"/>
  <c r="U15" i="7"/>
  <c r="K11" i="14" s="1"/>
  <c r="W15" i="7"/>
  <c r="K12" i="14" s="1"/>
  <c r="Y15" i="7"/>
  <c r="K13" i="14" s="1"/>
  <c r="AA15" i="7"/>
  <c r="K14" i="14" s="1"/>
  <c r="AC15" i="7"/>
  <c r="K15" i="14" s="1"/>
  <c r="E16" i="7"/>
  <c r="L3" i="14" s="1"/>
  <c r="G16" i="7"/>
  <c r="L4" i="14" s="1"/>
  <c r="I16" i="7"/>
  <c r="L5" i="14" s="1"/>
  <c r="K16" i="7"/>
  <c r="L6" i="14" s="1"/>
  <c r="M16" i="7"/>
  <c r="L7" i="14" s="1"/>
  <c r="O16" i="7"/>
  <c r="L8" i="14" s="1"/>
  <c r="Q16" i="7"/>
  <c r="L9" i="14" s="1"/>
  <c r="S16" i="7"/>
  <c r="L10" i="14" s="1"/>
  <c r="U16" i="7"/>
  <c r="L11" i="14" s="1"/>
  <c r="W16" i="7"/>
  <c r="L12" i="14" s="1"/>
  <c r="Y16" i="7"/>
  <c r="L13" i="14" s="1"/>
  <c r="AA16" i="7"/>
  <c r="L14" i="14" s="1"/>
  <c r="AC16" i="7"/>
  <c r="L15" i="14" s="1"/>
  <c r="E17" i="7"/>
  <c r="M3" i="14" s="1"/>
  <c r="G17" i="7"/>
  <c r="M4" i="14" s="1"/>
  <c r="I17" i="7"/>
  <c r="M5" i="14" s="1"/>
  <c r="K17" i="7"/>
  <c r="M6" i="14" s="1"/>
  <c r="M17" i="7"/>
  <c r="M7" i="14" s="1"/>
  <c r="O17" i="7"/>
  <c r="M8" i="14" s="1"/>
  <c r="Q17" i="7"/>
  <c r="M9" i="14" s="1"/>
  <c r="S17" i="7"/>
  <c r="M10" i="14" s="1"/>
  <c r="U17" i="7"/>
  <c r="M11" i="14" s="1"/>
  <c r="W17" i="7"/>
  <c r="M12" i="14" s="1"/>
  <c r="Y17" i="7"/>
  <c r="M13" i="14" s="1"/>
  <c r="AA17" i="7"/>
  <c r="M14" i="14" s="1"/>
  <c r="AC17" i="7"/>
  <c r="M15" i="14" s="1"/>
  <c r="E18" i="7"/>
  <c r="N3" i="14" s="1"/>
  <c r="G18" i="7"/>
  <c r="N4" i="14" s="1"/>
  <c r="I18" i="7"/>
  <c r="N5" i="14" s="1"/>
  <c r="K18" i="7"/>
  <c r="N6" i="14" s="1"/>
  <c r="M18" i="7"/>
  <c r="N7" i="14" s="1"/>
  <c r="O18" i="7"/>
  <c r="N8" i="14" s="1"/>
  <c r="Q18" i="7"/>
  <c r="N9" i="14" s="1"/>
  <c r="S18" i="7"/>
  <c r="N10" i="14" s="1"/>
  <c r="U18" i="7"/>
  <c r="N11" i="14" s="1"/>
  <c r="W18" i="7"/>
  <c r="N12" i="14" s="1"/>
  <c r="Y18" i="7"/>
  <c r="N13" i="14" s="1"/>
  <c r="AA18" i="7"/>
  <c r="N14" i="14" s="1"/>
  <c r="AC18" i="7"/>
  <c r="N15" i="14" s="1"/>
  <c r="E19" i="7"/>
  <c r="O3" i="14" s="1"/>
  <c r="G19" i="7"/>
  <c r="O4" i="14" s="1"/>
  <c r="I19" i="7"/>
  <c r="O5" i="14" s="1"/>
  <c r="K19" i="7"/>
  <c r="O6" i="14" s="1"/>
  <c r="M19" i="7"/>
  <c r="O7" i="14" s="1"/>
  <c r="O19" i="7"/>
  <c r="O8" i="14" s="1"/>
  <c r="Q19" i="7"/>
  <c r="O9" i="14" s="1"/>
  <c r="S19" i="7"/>
  <c r="O10" i="14" s="1"/>
  <c r="U19" i="7"/>
  <c r="O11" i="14" s="1"/>
  <c r="W19" i="7"/>
  <c r="O12" i="14" s="1"/>
  <c r="Y19" i="7"/>
  <c r="O13" i="14" s="1"/>
  <c r="AA19" i="7"/>
  <c r="O14" i="14" s="1"/>
  <c r="AC19" i="7"/>
  <c r="O15" i="14" s="1"/>
  <c r="E20" i="7"/>
  <c r="P3" i="14" s="1"/>
  <c r="G20" i="7"/>
  <c r="P4" i="14" s="1"/>
  <c r="I20" i="7"/>
  <c r="P5" i="14" s="1"/>
  <c r="K20" i="7"/>
  <c r="P6" i="14" s="1"/>
  <c r="M20" i="7"/>
  <c r="P7" i="14" s="1"/>
  <c r="O20" i="7"/>
  <c r="P8" i="14" s="1"/>
  <c r="Q20" i="7"/>
  <c r="P9" i="14" s="1"/>
  <c r="S20" i="7"/>
  <c r="P10" i="14" s="1"/>
  <c r="U20" i="7"/>
  <c r="P11" i="14" s="1"/>
  <c r="W20" i="7"/>
  <c r="P12" i="14" s="1"/>
  <c r="Y20" i="7"/>
  <c r="P13" i="14" s="1"/>
  <c r="AA20" i="7"/>
  <c r="P14" i="14" s="1"/>
  <c r="AC20" i="7"/>
  <c r="P15" i="14" s="1"/>
  <c r="E22" i="7"/>
  <c r="Q3" i="14" s="1"/>
  <c r="G22" i="7"/>
  <c r="Q4" i="14" s="1"/>
  <c r="I22" i="7"/>
  <c r="Q5" i="14" s="1"/>
  <c r="K22" i="7"/>
  <c r="Q6" i="14" s="1"/>
  <c r="M22" i="7"/>
  <c r="Q7" i="14" s="1"/>
  <c r="O22" i="7"/>
  <c r="Q8" i="14" s="1"/>
  <c r="Q22" i="7"/>
  <c r="Q9" i="14" s="1"/>
  <c r="S22" i="7"/>
  <c r="Q10" i="14" s="1"/>
  <c r="U22" i="7"/>
  <c r="Q11" i="14" s="1"/>
  <c r="W22" i="7"/>
  <c r="Q12" i="14" s="1"/>
  <c r="Y22" i="7"/>
  <c r="Q13" i="14" s="1"/>
  <c r="AA22" i="7"/>
  <c r="Q14" i="14" s="1"/>
  <c r="AC22" i="7"/>
  <c r="Q15" i="14" s="1"/>
  <c r="E25" i="7"/>
  <c r="R3" i="14" s="1"/>
  <c r="G25" i="7"/>
  <c r="R4" i="14" s="1"/>
  <c r="I25" i="7"/>
  <c r="R5" i="14" s="1"/>
  <c r="K25" i="7"/>
  <c r="R6" i="14" s="1"/>
  <c r="M25" i="7"/>
  <c r="R7" i="14" s="1"/>
  <c r="O25" i="7"/>
  <c r="R8" i="14" s="1"/>
  <c r="Q25" i="7"/>
  <c r="R9" i="14" s="1"/>
  <c r="S25" i="7"/>
  <c r="R10" i="14" s="1"/>
  <c r="U25" i="7"/>
  <c r="R11" i="14" s="1"/>
  <c r="W25" i="7"/>
  <c r="R12" i="14" s="1"/>
  <c r="Y25" i="7"/>
  <c r="R13" i="14" s="1"/>
  <c r="AA25" i="7"/>
  <c r="R14" i="14" s="1"/>
  <c r="AC25" i="7"/>
  <c r="R15" i="14" s="1"/>
  <c r="E26" i="7"/>
  <c r="S3" i="14" s="1"/>
  <c r="G26" i="7"/>
  <c r="S4" i="14" s="1"/>
  <c r="I26" i="7"/>
  <c r="S5" i="14" s="1"/>
  <c r="K26" i="7"/>
  <c r="S6" i="14" s="1"/>
  <c r="M26" i="7"/>
  <c r="S7" i="14" s="1"/>
  <c r="O26" i="7"/>
  <c r="S8" i="14" s="1"/>
  <c r="Q26" i="7"/>
  <c r="S9" i="14" s="1"/>
  <c r="S26" i="7"/>
  <c r="S10" i="14" s="1"/>
  <c r="U26" i="7"/>
  <c r="S11" i="14" s="1"/>
  <c r="W26" i="7"/>
  <c r="S12" i="14" s="1"/>
  <c r="Y26" i="7"/>
  <c r="S13" i="14" s="1"/>
  <c r="AA26" i="7"/>
  <c r="S14" i="14" s="1"/>
  <c r="AC26" i="7"/>
  <c r="S15" i="14" s="1"/>
  <c r="E29" i="7"/>
  <c r="T3" i="14" s="1"/>
  <c r="G29" i="7"/>
  <c r="T4" i="14" s="1"/>
  <c r="I29" i="7"/>
  <c r="T5" i="14" s="1"/>
  <c r="K29" i="7"/>
  <c r="T6" i="14" s="1"/>
  <c r="M29" i="7"/>
  <c r="T7" i="14" s="1"/>
  <c r="O29" i="7"/>
  <c r="T8" i="14" s="1"/>
  <c r="Q29" i="7"/>
  <c r="T9" i="14" s="1"/>
  <c r="S29" i="7"/>
  <c r="T10" i="14" s="1"/>
  <c r="U29" i="7"/>
  <c r="T11" i="14" s="1"/>
  <c r="W29" i="7"/>
  <c r="T12" i="14" s="1"/>
  <c r="Y29" i="7"/>
  <c r="T13" i="14" s="1"/>
  <c r="AA29" i="7"/>
  <c r="T14" i="14" s="1"/>
  <c r="AC29" i="7"/>
  <c r="T15" i="14" s="1"/>
  <c r="E30" i="7"/>
  <c r="U3" i="14" s="1"/>
  <c r="G30" i="7"/>
  <c r="U4" i="14" s="1"/>
  <c r="I30" i="7"/>
  <c r="U5" i="14" s="1"/>
  <c r="K30" i="7"/>
  <c r="U6" i="14" s="1"/>
  <c r="M30" i="7"/>
  <c r="U7" i="14" s="1"/>
  <c r="O30" i="7"/>
  <c r="U8" i="14" s="1"/>
  <c r="Q30" i="7"/>
  <c r="U9" i="14" s="1"/>
  <c r="S30" i="7"/>
  <c r="U10" i="14" s="1"/>
  <c r="U30" i="7"/>
  <c r="U11" i="14" s="1"/>
  <c r="W30" i="7"/>
  <c r="U12" i="14" s="1"/>
  <c r="Y30" i="7"/>
  <c r="U13" i="14" s="1"/>
  <c r="AA30" i="7"/>
  <c r="U14" i="14" s="1"/>
  <c r="AC30" i="7"/>
  <c r="U15" i="14" s="1"/>
  <c r="E33" i="7"/>
  <c r="V3" i="14" s="1"/>
  <c r="G33" i="7"/>
  <c r="V4" i="14" s="1"/>
  <c r="I33" i="7"/>
  <c r="V5" i="14" s="1"/>
  <c r="K33" i="7"/>
  <c r="V6" i="14" s="1"/>
  <c r="M33" i="7"/>
  <c r="V7" i="14" s="1"/>
  <c r="O33" i="7"/>
  <c r="V8" i="14" s="1"/>
  <c r="Q33" i="7"/>
  <c r="V9" i="14" s="1"/>
  <c r="S33" i="7"/>
  <c r="V10" i="14" s="1"/>
  <c r="U33" i="7"/>
  <c r="V11" i="14" s="1"/>
  <c r="W33" i="7"/>
  <c r="V12" i="14" s="1"/>
  <c r="Y33" i="7"/>
  <c r="V13" i="14" s="1"/>
  <c r="AA33" i="7"/>
  <c r="V14" i="14" s="1"/>
  <c r="AC33" i="7"/>
  <c r="V15" i="14" s="1"/>
  <c r="E34" i="7"/>
  <c r="W3" i="14" s="1"/>
  <c r="G34" i="7"/>
  <c r="W4" i="14" s="1"/>
  <c r="I34" i="7"/>
  <c r="W5" i="14" s="1"/>
  <c r="K34" i="7"/>
  <c r="W6" i="14" s="1"/>
  <c r="M34" i="7"/>
  <c r="W7" i="14" s="1"/>
  <c r="O34" i="7"/>
  <c r="W8" i="14" s="1"/>
  <c r="Q34" i="7"/>
  <c r="W9" i="14" s="1"/>
  <c r="S34" i="7"/>
  <c r="W10" i="14" s="1"/>
  <c r="U34" i="7"/>
  <c r="W11" i="14" s="1"/>
  <c r="W34" i="7"/>
  <c r="W12" i="14" s="1"/>
  <c r="Y34" i="7"/>
  <c r="W13" i="14" s="1"/>
  <c r="AA34" i="7"/>
  <c r="W14" i="14" s="1"/>
  <c r="AC34" i="7"/>
  <c r="W15" i="14" s="1"/>
  <c r="E37" i="7"/>
  <c r="X3" i="14" s="1"/>
  <c r="G37" i="7"/>
  <c r="X4" i="14" s="1"/>
  <c r="I37" i="7"/>
  <c r="X5" i="14" s="1"/>
  <c r="K37" i="7"/>
  <c r="X6" i="14" s="1"/>
  <c r="M37" i="7"/>
  <c r="X7" i="14" s="1"/>
  <c r="O37" i="7"/>
  <c r="X8" i="14" s="1"/>
  <c r="Q37" i="7"/>
  <c r="X9" i="14" s="1"/>
  <c r="S37" i="7"/>
  <c r="X10" i="14" s="1"/>
  <c r="U37" i="7"/>
  <c r="X11" i="14" s="1"/>
  <c r="W37" i="7"/>
  <c r="X12" i="14" s="1"/>
  <c r="Y37" i="7"/>
  <c r="X13" i="14" s="1"/>
  <c r="AA37" i="7"/>
  <c r="X14" i="14" s="1"/>
  <c r="AC37" i="7"/>
  <c r="X15" i="14" s="1"/>
  <c r="E38" i="7"/>
  <c r="Y3" i="14" s="1"/>
  <c r="G38" i="7"/>
  <c r="Y4" i="14" s="1"/>
  <c r="I38" i="7"/>
  <c r="Y5" i="14" s="1"/>
  <c r="K38" i="7"/>
  <c r="Y6" i="14" s="1"/>
  <c r="M38" i="7"/>
  <c r="Y7" i="14" s="1"/>
  <c r="O38" i="7"/>
  <c r="Y8" i="14" s="1"/>
  <c r="Q38" i="7"/>
  <c r="Y9" i="14" s="1"/>
  <c r="S38" i="7"/>
  <c r="Y10" i="14" s="1"/>
  <c r="U38" i="7"/>
  <c r="Y11" i="14" s="1"/>
  <c r="W38" i="7"/>
  <c r="Y12" i="14" s="1"/>
  <c r="Y38" i="7"/>
  <c r="Y13" i="14" s="1"/>
  <c r="AA38" i="7"/>
  <c r="Y14" i="14" s="1"/>
  <c r="AC38" i="7"/>
  <c r="Y15" i="14" s="1"/>
  <c r="B39" i="7"/>
  <c r="B35" i="7"/>
  <c r="B11" i="7"/>
  <c r="K2" i="12" s="1"/>
  <c r="C38" i="7"/>
  <c r="Y2" i="14" s="1"/>
  <c r="C37" i="7"/>
  <c r="C34" i="7"/>
  <c r="W2" i="14" s="1"/>
  <c r="C33" i="7"/>
  <c r="C30" i="7"/>
  <c r="C29" i="7"/>
  <c r="C26" i="7"/>
  <c r="C25" i="7"/>
  <c r="C22" i="7"/>
  <c r="C20" i="7"/>
  <c r="P2" i="14" s="1"/>
  <c r="C19" i="7"/>
  <c r="C18" i="7"/>
  <c r="C17" i="7"/>
  <c r="C16" i="7"/>
  <c r="L2" i="14" s="1"/>
  <c r="C15" i="7"/>
  <c r="C14" i="7"/>
  <c r="C7" i="7"/>
  <c r="F2" i="14" s="1"/>
  <c r="C8" i="7"/>
  <c r="C9" i="7"/>
  <c r="C10" i="7"/>
  <c r="I2" i="14" s="1"/>
  <c r="C6" i="7"/>
  <c r="BP8" i="7" l="1"/>
  <c r="BQ8" i="7" s="1"/>
  <c r="BT8" i="7"/>
  <c r="BV8" i="7"/>
  <c r="BX8" i="7"/>
  <c r="BR8" i="7"/>
  <c r="BX9" i="7"/>
  <c r="BP9" i="7"/>
  <c r="BQ9" i="7" s="1"/>
  <c r="BR9" i="7"/>
  <c r="BT9" i="7"/>
  <c r="BV9" i="7"/>
  <c r="M2" i="14"/>
  <c r="BT17" i="7"/>
  <c r="BV17" i="7"/>
  <c r="BX17" i="7"/>
  <c r="BR17" i="7"/>
  <c r="BP17" i="7"/>
  <c r="BQ17" i="7" s="1"/>
  <c r="BR26" i="7"/>
  <c r="BP26" i="7"/>
  <c r="BQ26" i="7" s="1"/>
  <c r="BT26" i="7"/>
  <c r="BX26" i="7"/>
  <c r="BV26" i="7"/>
  <c r="X2" i="12"/>
  <c r="BM27" i="7"/>
  <c r="BN27" i="7" s="1"/>
  <c r="BW27" i="7"/>
  <c r="BO27" i="7"/>
  <c r="BS27" i="7"/>
  <c r="BU27" i="7"/>
  <c r="BL27" i="7"/>
  <c r="BV7" i="7"/>
  <c r="BP7" i="7"/>
  <c r="BQ7" i="7" s="1"/>
  <c r="BX7" i="7"/>
  <c r="BT7" i="7"/>
  <c r="BR7" i="7"/>
  <c r="BO39" i="7"/>
  <c r="BW39" i="7"/>
  <c r="BL39" i="7"/>
  <c r="BS39" i="7"/>
  <c r="BU39" i="7"/>
  <c r="BM39" i="7"/>
  <c r="BN39" i="7" s="1"/>
  <c r="BO31" i="7"/>
  <c r="BW31" i="7"/>
  <c r="BL31" i="7"/>
  <c r="BS31" i="7"/>
  <c r="BM31" i="7"/>
  <c r="BN31" i="7" s="1"/>
  <c r="BU31" i="7"/>
  <c r="BO35" i="7"/>
  <c r="BU35" i="7"/>
  <c r="BS35" i="7"/>
  <c r="BL35" i="7"/>
  <c r="BW35" i="7"/>
  <c r="BM35" i="7"/>
  <c r="BN35" i="7" s="1"/>
  <c r="BT19" i="7"/>
  <c r="BR19" i="7"/>
  <c r="BV19" i="7"/>
  <c r="BX19" i="7"/>
  <c r="BP19" i="7"/>
  <c r="BQ19" i="7" s="1"/>
  <c r="BT30" i="7"/>
  <c r="BV30" i="7"/>
  <c r="BP30" i="7"/>
  <c r="BQ30" i="7" s="1"/>
  <c r="BX30" i="7"/>
  <c r="BR30" i="7"/>
  <c r="BV14" i="7"/>
  <c r="BP14" i="7"/>
  <c r="BQ14" i="7" s="1"/>
  <c r="BX14" i="7"/>
  <c r="BR14" i="7"/>
  <c r="BT14" i="7"/>
  <c r="V2" i="14"/>
  <c r="BX33" i="7"/>
  <c r="BP33" i="7"/>
  <c r="BQ33" i="7" s="1"/>
  <c r="BR33" i="7"/>
  <c r="BT33" i="7"/>
  <c r="BV33" i="7"/>
  <c r="L2" i="12"/>
  <c r="G2" i="14"/>
  <c r="BP20" i="7"/>
  <c r="BQ20" i="7" s="1"/>
  <c r="BX20" i="7"/>
  <c r="BR20" i="7"/>
  <c r="BT20" i="7"/>
  <c r="BV20" i="7"/>
  <c r="BT34" i="7"/>
  <c r="BV34" i="7"/>
  <c r="BR34" i="7"/>
  <c r="BP34" i="7"/>
  <c r="BQ34" i="7" s="1"/>
  <c r="BX34" i="7"/>
  <c r="N2" i="14"/>
  <c r="BX18" i="7"/>
  <c r="BP18" i="7"/>
  <c r="BQ18" i="7" s="1"/>
  <c r="BR18" i="7"/>
  <c r="BV18" i="7"/>
  <c r="BT18" i="7"/>
  <c r="AG2" i="12"/>
  <c r="Q2" i="14"/>
  <c r="BV22" i="7"/>
  <c r="BX22" i="7"/>
  <c r="BP22" i="7"/>
  <c r="BQ22" i="7" s="1"/>
  <c r="BT22" i="7"/>
  <c r="BR22" i="7"/>
  <c r="X2" i="14"/>
  <c r="BX37" i="7"/>
  <c r="BP37" i="7"/>
  <c r="BQ37" i="7" s="1"/>
  <c r="BR37" i="7"/>
  <c r="BV37" i="7"/>
  <c r="BT37" i="7"/>
  <c r="T2" i="14"/>
  <c r="BX29" i="7"/>
  <c r="BP29" i="7"/>
  <c r="BQ29" i="7" s="1"/>
  <c r="BR29" i="7"/>
  <c r="BT29" i="7"/>
  <c r="BV29" i="7"/>
  <c r="BR3" i="7"/>
  <c r="BP3" i="7"/>
  <c r="BX3" i="7"/>
  <c r="BV3" i="7"/>
  <c r="BT3" i="7"/>
  <c r="BR6" i="7"/>
  <c r="BT6" i="7"/>
  <c r="BV6" i="7"/>
  <c r="BP6" i="7"/>
  <c r="BQ6" i="7" s="1"/>
  <c r="BX6" i="7"/>
  <c r="BR15" i="7"/>
  <c r="BT15" i="7"/>
  <c r="BV15" i="7"/>
  <c r="BP15" i="7"/>
  <c r="BQ15" i="7" s="1"/>
  <c r="BX15" i="7"/>
  <c r="BT38" i="7"/>
  <c r="BP38" i="7"/>
  <c r="BQ38" i="7" s="1"/>
  <c r="BV38" i="7"/>
  <c r="BX38" i="7"/>
  <c r="BR38" i="7"/>
  <c r="BT10" i="7"/>
  <c r="BV10" i="7"/>
  <c r="BR10" i="7"/>
  <c r="BX10" i="7"/>
  <c r="BP10" i="7"/>
  <c r="BQ10" i="7" s="1"/>
  <c r="BV16" i="7"/>
  <c r="BP16" i="7"/>
  <c r="BQ16" i="7" s="1"/>
  <c r="BX16" i="7"/>
  <c r="BT16" i="7"/>
  <c r="BR16" i="7"/>
  <c r="R2" i="14"/>
  <c r="BV25" i="7"/>
  <c r="BX25" i="7"/>
  <c r="BP25" i="7"/>
  <c r="BQ25" i="7" s="1"/>
  <c r="BT25" i="7"/>
  <c r="BR25" i="7"/>
  <c r="BS11" i="7"/>
  <c r="BW11" i="7"/>
  <c r="BU11" i="7"/>
  <c r="BM11" i="7"/>
  <c r="BN11" i="7" s="1"/>
  <c r="BL11" i="7"/>
  <c r="BO11" i="7"/>
  <c r="E2" i="14"/>
  <c r="K3" i="12"/>
  <c r="J2" i="14"/>
  <c r="AG7" i="12"/>
  <c r="K2" i="14"/>
  <c r="AD2" i="12"/>
  <c r="H2" i="14"/>
  <c r="S2" i="14"/>
  <c r="U2" i="14"/>
  <c r="O2" i="14"/>
  <c r="BQ3" i="7" l="1"/>
</calcChain>
</file>

<file path=xl/sharedStrings.xml><?xml version="1.0" encoding="utf-8"?>
<sst xmlns="http://schemas.openxmlformats.org/spreadsheetml/2006/main" count="1423" uniqueCount="82">
  <si>
    <t>MEAN</t>
  </si>
  <si>
    <t>SD</t>
  </si>
  <si>
    <t>N</t>
  </si>
  <si>
    <t>–</t>
  </si>
  <si>
    <t>Body length</t>
  </si>
  <si>
    <t>Papilla on leg IV length</t>
  </si>
  <si>
    <t>Number of teeth on the collar</t>
  </si>
  <si>
    <t>CHARACTER</t>
  </si>
  <si>
    <t>RANGE</t>
  </si>
  <si>
    <t>SPECIMEN</t>
  </si>
  <si>
    <t>µm</t>
  </si>
  <si>
    <t>Claw 1 lengths</t>
  </si>
  <si>
    <t>Claw 2 lengths</t>
  </si>
  <si>
    <t>Claw 3 lengths</t>
  </si>
  <si>
    <t>Claw 4 lengths</t>
  </si>
  <si>
    <t>Head appendages lengths</t>
  </si>
  <si>
    <r>
      <t xml:space="preserve">     Cirrus </t>
    </r>
    <r>
      <rPr>
        <i/>
        <sz val="10"/>
        <rFont val="Calibri"/>
        <family val="2"/>
        <charset val="238"/>
      </rPr>
      <t>internus</t>
    </r>
  </si>
  <si>
    <t xml:space="preserve">     Cephalic papilla</t>
  </si>
  <si>
    <r>
      <t xml:space="preserve">     Cirrus </t>
    </r>
    <r>
      <rPr>
        <i/>
        <sz val="10"/>
        <rFont val="Calibri"/>
        <family val="2"/>
        <charset val="238"/>
      </rPr>
      <t>externus</t>
    </r>
  </si>
  <si>
    <r>
      <t xml:space="preserve">     Cirrus </t>
    </r>
    <r>
      <rPr>
        <i/>
        <sz val="10"/>
        <rFont val="Calibri"/>
        <family val="2"/>
        <charset val="238"/>
      </rPr>
      <t>A</t>
    </r>
  </si>
  <si>
    <t xml:space="preserve">     Clava</t>
  </si>
  <si>
    <t>Body appendages lengths</t>
  </si>
  <si>
    <t>Scapular plate length</t>
  </si>
  <si>
    <t xml:space="preserve">     Branch</t>
  </si>
  <si>
    <t xml:space="preserve">     Spur</t>
  </si>
  <si>
    <t xml:space="preserve">     Spur/branch length ratio</t>
  </si>
  <si>
    <r>
      <t xml:space="preserve">     Cirrus </t>
    </r>
    <r>
      <rPr>
        <i/>
        <sz val="10"/>
        <rFont val="Calibri"/>
        <family val="2"/>
        <charset val="238"/>
      </rPr>
      <t>B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</si>
  <si>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</si>
  <si>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2</t>
    </r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</si>
  <si>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3</t>
    </r>
  </si>
  <si>
    <r>
      <t xml:space="preserve">     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1</t>
    </r>
  </si>
  <si>
    <r>
      <t xml:space="preserve">     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2</t>
    </r>
  </si>
  <si>
    <r>
      <t xml:space="preserve">     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3</t>
    </r>
  </si>
  <si>
    <r>
      <t xml:space="preserve">     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</si>
  <si>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     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</si>
  <si>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sc</t>
  </si>
  <si>
    <t>Individual</t>
  </si>
  <si>
    <r>
      <t xml:space="preserve">Cirrus </t>
    </r>
    <r>
      <rPr>
        <i/>
        <sz val="10"/>
        <rFont val="Calibri"/>
        <family val="2"/>
        <charset val="238"/>
      </rPr>
      <t>internus</t>
    </r>
  </si>
  <si>
    <t>Cephalic papilla</t>
  </si>
  <si>
    <r>
      <t xml:space="preserve">Cirrus </t>
    </r>
    <r>
      <rPr>
        <i/>
        <sz val="10"/>
        <rFont val="Calibri"/>
        <family val="2"/>
        <charset val="238"/>
      </rPr>
      <t>externus</t>
    </r>
  </si>
  <si>
    <t>Clava</t>
  </si>
  <si>
    <r>
      <t xml:space="preserve">Cirrus </t>
    </r>
    <r>
      <rPr>
        <i/>
        <sz val="10"/>
        <rFont val="Calibri"/>
        <family val="2"/>
        <charset val="238"/>
      </rPr>
      <t>A</t>
    </r>
  </si>
  <si>
    <r>
      <t xml:space="preserve">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</si>
  <si>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</si>
  <si>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Species</t>
  </si>
  <si>
    <t>Population</t>
  </si>
  <si>
    <t>Claw 1 branch</t>
  </si>
  <si>
    <t>Claw 1 spur</t>
  </si>
  <si>
    <t>Claw 1 spur/branch length ratio</t>
  </si>
  <si>
    <t>Claw 2 branch</t>
  </si>
  <si>
    <t>Claw 2 spur</t>
  </si>
  <si>
    <t>Claw 2 spur/branch length ratio</t>
  </si>
  <si>
    <t>Claw 3 branch</t>
  </si>
  <si>
    <t>Claw 3 spur</t>
  </si>
  <si>
    <t>Claw 3 spur/branch length ratio</t>
  </si>
  <si>
    <t>Claw 4 branch</t>
  </si>
  <si>
    <t>Claw 4 spur</t>
  </si>
  <si>
    <t>Claw 4 spur/branch length ratio</t>
  </si>
  <si>
    <r>
      <t xml:space="preserve">     Cirrus </t>
    </r>
    <r>
      <rPr>
        <i/>
        <sz val="10"/>
        <rFont val="Calibri"/>
        <family val="2"/>
        <charset val="238"/>
      </rPr>
      <t>B</t>
    </r>
  </si>
  <si>
    <r>
      <t xml:space="preserve">     Cirrus </t>
    </r>
    <r>
      <rPr>
        <i/>
        <sz val="10"/>
        <rFont val="Calibri"/>
        <family val="2"/>
        <charset val="238"/>
      </rPr>
      <t>C</t>
    </r>
  </si>
  <si>
    <r>
      <t xml:space="preserve">     Cirrus </t>
    </r>
    <r>
      <rPr>
        <i/>
        <sz val="10"/>
        <rFont val="Calibri"/>
        <family val="2"/>
        <charset val="238"/>
      </rPr>
      <t>D</t>
    </r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</si>
  <si>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</si>
  <si>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Cirrus </t>
    </r>
    <r>
      <rPr>
        <i/>
        <sz val="10"/>
        <rFont val="Calibri"/>
        <family val="2"/>
        <charset val="238"/>
      </rPr>
      <t>B</t>
    </r>
  </si>
  <si>
    <r>
      <t xml:space="preserve">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l</t>
    </r>
  </si>
  <si>
    <r>
      <t xml:space="preserve">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l</t>
    </r>
  </si>
  <si>
    <r>
      <t xml:space="preserve">Cirrus </t>
    </r>
    <r>
      <rPr>
        <i/>
        <sz val="10"/>
        <rFont val="Calibri"/>
        <family val="2"/>
        <charset val="238"/>
      </rPr>
      <t>C</t>
    </r>
  </si>
  <si>
    <r>
      <t xml:space="preserve">Cirrus </t>
    </r>
    <r>
      <rPr>
        <i/>
        <sz val="10"/>
        <rFont val="Calibri"/>
        <family val="2"/>
        <charset val="238"/>
      </rPr>
      <t>D</t>
    </r>
  </si>
  <si>
    <r>
      <t xml:space="preserve">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</si>
  <si>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Cirrus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d</t>
    </r>
  </si>
  <si>
    <t>1 (NEO)</t>
  </si>
  <si>
    <t>Neotype</t>
  </si>
  <si>
    <t>NO.004</t>
  </si>
  <si>
    <t>Spine on leg I length</t>
  </si>
  <si>
    <r>
      <t xml:space="preserve">     Spine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l</t>
    </r>
  </si>
  <si>
    <r>
      <t xml:space="preserve">     Spine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l</t>
    </r>
  </si>
  <si>
    <r>
      <t xml:space="preserve">     Spine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2</t>
    </r>
  </si>
  <si>
    <r>
      <t xml:space="preserve">     Spine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2</t>
    </r>
  </si>
  <si>
    <r>
      <t xml:space="preserve">     Spine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</si>
  <si>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     Spine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3</t>
    </r>
  </si>
  <si>
    <r>
      <t xml:space="preserve">     Appendage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</si>
  <si>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     Appendage </t>
    </r>
    <r>
      <rPr>
        <i/>
        <sz val="10"/>
        <rFont val="Calibri"/>
        <family val="2"/>
        <charset val="238"/>
      </rPr>
      <t>D</t>
    </r>
    <r>
      <rPr>
        <i/>
        <vertAlign val="superscript"/>
        <sz val="10"/>
        <rFont val="Calibri"/>
        <family val="2"/>
        <charset val="238"/>
      </rPr>
      <t>3</t>
    </r>
  </si>
  <si>
    <t>Testechiniscus spitsbergensis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</si>
</sst>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Calibri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i/>
      <sz val="10"/>
      <color rgb="FF0000CC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1" fontId="9" fillId="0" borderId="1" xfId="0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center" vertical="top"/>
    </xf>
    <xf numFmtId="164" fontId="9" fillId="2" borderId="3" xfId="0" applyNumberFormat="1" applyFont="1" applyFill="1" applyBorder="1" applyAlignment="1" applyProtection="1">
      <alignment horizontal="center" vertical="top"/>
    </xf>
    <xf numFmtId="164" fontId="9" fillId="0" borderId="1" xfId="0" applyNumberFormat="1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164" fontId="11" fillId="0" borderId="2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164" fontId="11" fillId="2" borderId="3" xfId="0" applyNumberFormat="1" applyFont="1" applyFill="1" applyBorder="1" applyAlignment="1" applyProtection="1">
      <alignment horizontal="center" vertical="top"/>
      <protection locked="0"/>
    </xf>
    <xf numFmtId="164" fontId="11" fillId="0" borderId="5" xfId="0" applyNumberFormat="1" applyFont="1" applyFill="1" applyBorder="1" applyAlignment="1" applyProtection="1">
      <alignment horizontal="center" vertical="top"/>
      <protection locked="0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1" fontId="11" fillId="0" borderId="6" xfId="0" applyNumberFormat="1" applyFont="1" applyFill="1" applyBorder="1" applyAlignment="1" applyProtection="1">
      <alignment horizontal="center" vertical="top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1" fontId="12" fillId="0" borderId="0" xfId="0" applyNumberFormat="1" applyFont="1" applyFill="1" applyBorder="1" applyAlignment="1" applyProtection="1">
      <alignment horizontal="right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left" vertical="center"/>
    </xf>
    <xf numFmtId="1" fontId="11" fillId="0" borderId="8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1" fontId="12" fillId="0" borderId="9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top"/>
    </xf>
    <xf numFmtId="164" fontId="11" fillId="0" borderId="0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left" vertical="center"/>
    </xf>
    <xf numFmtId="164" fontId="11" fillId="0" borderId="8" xfId="0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center" vertical="center"/>
    </xf>
    <xf numFmtId="164" fontId="12" fillId="0" borderId="9" xfId="0" applyNumberFormat="1" applyFont="1" applyFill="1" applyBorder="1" applyAlignment="1" applyProtection="1">
      <alignment horizontal="center" vertical="center"/>
    </xf>
    <xf numFmtId="9" fontId="11" fillId="0" borderId="0" xfId="2" applyFont="1" applyFill="1" applyBorder="1" applyAlignment="1" applyProtection="1">
      <alignment horizontal="right" vertical="center"/>
    </xf>
    <xf numFmtId="9" fontId="11" fillId="0" borderId="0" xfId="2" applyFont="1" applyFill="1" applyBorder="1" applyAlignment="1" applyProtection="1">
      <alignment horizontal="left" vertical="center"/>
    </xf>
    <xf numFmtId="9" fontId="11" fillId="0" borderId="8" xfId="2" applyFont="1" applyFill="1" applyBorder="1" applyAlignment="1" applyProtection="1">
      <alignment horizontal="center" vertical="center"/>
    </xf>
    <xf numFmtId="9" fontId="11" fillId="0" borderId="0" xfId="2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top"/>
    </xf>
    <xf numFmtId="9" fontId="11" fillId="0" borderId="11" xfId="2" applyFont="1" applyFill="1" applyBorder="1" applyAlignment="1" applyProtection="1">
      <alignment horizontal="right" vertical="center"/>
    </xf>
    <xf numFmtId="1" fontId="11" fillId="0" borderId="12" xfId="0" applyNumberFormat="1" applyFont="1" applyFill="1" applyBorder="1" applyAlignment="1" applyProtection="1">
      <alignment horizontal="center" vertical="center"/>
    </xf>
    <xf numFmtId="9" fontId="11" fillId="0" borderId="12" xfId="2" applyFont="1" applyFill="1" applyBorder="1" applyAlignment="1" applyProtection="1">
      <alignment horizontal="left" vertical="center"/>
    </xf>
    <xf numFmtId="1" fontId="12" fillId="0" borderId="12" xfId="0" applyNumberFormat="1" applyFont="1" applyFill="1" applyBorder="1" applyAlignment="1" applyProtection="1">
      <alignment horizontal="right" vertical="center"/>
    </xf>
    <xf numFmtId="1" fontId="12" fillId="0" borderId="12" xfId="0" applyNumberFormat="1" applyFont="1" applyFill="1" applyBorder="1" applyAlignment="1" applyProtection="1">
      <alignment horizontal="center" vertical="center"/>
    </xf>
    <xf numFmtId="1" fontId="12" fillId="0" borderId="13" xfId="0" applyNumberFormat="1" applyFont="1" applyFill="1" applyBorder="1" applyAlignment="1" applyProtection="1">
      <alignment horizontal="left" vertical="center"/>
    </xf>
    <xf numFmtId="9" fontId="11" fillId="0" borderId="11" xfId="2" applyFont="1" applyFill="1" applyBorder="1" applyAlignment="1" applyProtection="1">
      <alignment horizontal="center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9" fontId="11" fillId="0" borderId="12" xfId="2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2" xfId="0" applyFont="1" applyFill="1" applyBorder="1" applyAlignment="1" applyProtection="1">
      <alignment horizontal="left" vertical="top" wrapText="1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  <xf numFmtId="0" fontId="13" fillId="0" borderId="17" xfId="0" applyFont="1" applyFill="1" applyBorder="1" applyAlignment="1" applyProtection="1">
      <alignment horizontal="center" vertical="top"/>
    </xf>
    <xf numFmtId="0" fontId="13" fillId="0" borderId="15" xfId="0" applyFont="1" applyFill="1" applyBorder="1" applyAlignment="1" applyProtection="1">
      <alignment horizontal="center" vertical="top"/>
    </xf>
    <xf numFmtId="0" fontId="6" fillId="0" borderId="1" xfId="1" applyFont="1" applyBorder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9" fontId="14" fillId="0" borderId="1" xfId="2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1" fontId="11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top"/>
    </xf>
    <xf numFmtId="9" fontId="15" fillId="3" borderId="24" xfId="2" applyFont="1" applyFill="1" applyBorder="1" applyAlignment="1">
      <alignment horizontal="center"/>
    </xf>
    <xf numFmtId="164" fontId="16" fillId="3" borderId="24" xfId="0" applyNumberFormat="1" applyFont="1" applyFill="1" applyBorder="1" applyAlignment="1">
      <alignment horizontal="center"/>
    </xf>
    <xf numFmtId="9" fontId="14" fillId="3" borderId="24" xfId="2" applyFont="1" applyFill="1" applyBorder="1" applyAlignment="1">
      <alignment horizontal="center"/>
    </xf>
    <xf numFmtId="164" fontId="9" fillId="3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  <xf numFmtId="164" fontId="5" fillId="0" borderId="5" xfId="1" applyNumberForma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9" fontId="0" fillId="0" borderId="5" xfId="2" applyFont="1" applyFill="1" applyBorder="1" applyAlignment="1">
      <alignment horizontal="center" vertical="center" wrapText="1"/>
    </xf>
    <xf numFmtId="164" fontId="0" fillId="0" borderId="5" xfId="2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164" fontId="5" fillId="0" borderId="1" xfId="1" applyNumberForma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9" fontId="0" fillId="0" borderId="1" xfId="3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21" xfId="0" applyFont="1" applyFill="1" applyBorder="1" applyAlignment="1" applyProtection="1">
      <alignment horizontal="left" vertical="top"/>
    </xf>
    <xf numFmtId="0" fontId="10" fillId="0" borderId="17" xfId="0" applyFont="1" applyFill="1" applyBorder="1" applyAlignment="1" applyProtection="1">
      <alignment horizontal="left" vertical="top"/>
    </xf>
    <xf numFmtId="0" fontId="10" fillId="0" borderId="22" xfId="0" applyFont="1" applyFill="1" applyBorder="1" applyAlignment="1" applyProtection="1">
      <alignment horizontal="center" vertical="top"/>
    </xf>
    <xf numFmtId="0" fontId="10" fillId="0" borderId="23" xfId="0" applyFont="1" applyFill="1" applyBorder="1" applyAlignment="1" applyProtection="1">
      <alignment horizontal="center" vertical="top"/>
    </xf>
    <xf numFmtId="0" fontId="10" fillId="0" borderId="18" xfId="0" applyFont="1" applyFill="1" applyBorder="1" applyAlignment="1" applyProtection="1">
      <alignment horizontal="center" vertical="top"/>
    </xf>
    <xf numFmtId="0" fontId="10" fillId="0" borderId="19" xfId="0" applyFont="1" applyFill="1" applyBorder="1" applyAlignment="1" applyProtection="1">
      <alignment horizontal="center" vertical="top"/>
    </xf>
    <xf numFmtId="0" fontId="10" fillId="0" borderId="20" xfId="0" applyFont="1" applyFill="1" applyBorder="1" applyAlignment="1" applyProtection="1">
      <alignment horizontal="center" vertical="top"/>
    </xf>
    <xf numFmtId="0" fontId="10" fillId="0" borderId="15" xfId="0" applyFont="1" applyFill="1" applyBorder="1" applyAlignment="1" applyProtection="1">
      <alignment horizontal="center" vertical="top"/>
    </xf>
    <xf numFmtId="0" fontId="13" fillId="0" borderId="15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center" vertical="top"/>
    </xf>
  </cellXfs>
  <cellStyles count="5">
    <cellStyle name="Normal 2" xfId="1" xr:uid="{00000000-0005-0000-0000-000000000000}"/>
    <cellStyle name="Normalny" xfId="0" builtinId="0"/>
    <cellStyle name="Normalny 2" xfId="4" xr:uid="{00000000-0005-0000-0000-000002000000}"/>
    <cellStyle name="Percent 2" xfId="3" xr:uid="{00000000-0005-0000-0000-000003000000}"/>
    <cellStyle name="Procentowy" xfId="2" builtinId="5"/>
  </cellStyles>
  <dxfs count="0"/>
  <tableStyles count="0" defaultTableStyle="TableStyleMedium9" defaultPivotStyle="PivotStyleLight16"/>
  <colors>
    <mruColors>
      <color rgb="FF66FF66"/>
      <color rgb="FF00FF00"/>
      <color rgb="FF00CC00"/>
      <color rgb="FF006600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4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6.5" customHeight="1" x14ac:dyDescent="0.2">
      <c r="A1" s="5" t="s">
        <v>9</v>
      </c>
      <c r="B1" s="110" t="s">
        <v>69</v>
      </c>
      <c r="C1" s="110"/>
      <c r="D1" s="110">
        <v>2</v>
      </c>
      <c r="E1" s="110"/>
      <c r="F1" s="110">
        <v>3</v>
      </c>
      <c r="G1" s="110"/>
      <c r="H1" s="110">
        <v>4</v>
      </c>
      <c r="I1" s="110"/>
      <c r="J1" s="110">
        <v>5</v>
      </c>
      <c r="K1" s="110"/>
      <c r="L1" s="110">
        <v>6</v>
      </c>
      <c r="M1" s="110"/>
      <c r="N1" s="110">
        <v>7</v>
      </c>
      <c r="O1" s="110"/>
      <c r="P1" s="110">
        <v>8</v>
      </c>
      <c r="Q1" s="110"/>
      <c r="R1" s="110">
        <v>9</v>
      </c>
      <c r="S1" s="110"/>
      <c r="T1" s="110">
        <v>10</v>
      </c>
      <c r="U1" s="110"/>
      <c r="V1" s="110">
        <v>11</v>
      </c>
      <c r="W1" s="110"/>
      <c r="X1" s="109">
        <v>12</v>
      </c>
      <c r="Y1" s="109"/>
      <c r="Z1" s="109">
        <v>13</v>
      </c>
      <c r="AA1" s="109"/>
      <c r="AB1" s="109">
        <v>14</v>
      </c>
      <c r="AC1" s="109"/>
      <c r="AD1" s="109">
        <v>15</v>
      </c>
      <c r="AE1" s="109"/>
      <c r="AF1" s="109">
        <v>16</v>
      </c>
      <c r="AG1" s="109"/>
      <c r="AH1" s="109">
        <v>17</v>
      </c>
      <c r="AI1" s="109"/>
      <c r="AJ1" s="109">
        <v>18</v>
      </c>
      <c r="AK1" s="109"/>
      <c r="AL1" s="109">
        <v>19</v>
      </c>
      <c r="AM1" s="109"/>
      <c r="AN1" s="109">
        <v>20</v>
      </c>
      <c r="AO1" s="109"/>
      <c r="AP1" s="109">
        <v>21</v>
      </c>
      <c r="AQ1" s="109"/>
      <c r="AR1" s="109">
        <v>22</v>
      </c>
      <c r="AS1" s="109"/>
      <c r="AT1" s="109">
        <v>23</v>
      </c>
      <c r="AU1" s="109"/>
      <c r="AV1" s="109">
        <v>24</v>
      </c>
      <c r="AW1" s="109"/>
      <c r="AX1" s="109">
        <v>25</v>
      </c>
      <c r="AY1" s="109"/>
      <c r="AZ1" s="109">
        <v>26</v>
      </c>
      <c r="BA1" s="109"/>
      <c r="BB1" s="109">
        <v>27</v>
      </c>
      <c r="BC1" s="109"/>
      <c r="BD1" s="109">
        <v>28</v>
      </c>
      <c r="BE1" s="109"/>
      <c r="BF1" s="109">
        <v>29</v>
      </c>
      <c r="BG1" s="109"/>
      <c r="BH1" s="109">
        <v>30</v>
      </c>
      <c r="BI1" s="109"/>
      <c r="BK1" s="111" t="s">
        <v>7</v>
      </c>
      <c r="BL1" s="113" t="s">
        <v>2</v>
      </c>
      <c r="BM1" s="115" t="s">
        <v>8</v>
      </c>
      <c r="BN1" s="115"/>
      <c r="BO1" s="115"/>
      <c r="BP1" s="115"/>
      <c r="BQ1" s="115"/>
      <c r="BR1" s="116"/>
      <c r="BS1" s="115" t="s">
        <v>0</v>
      </c>
      <c r="BT1" s="116"/>
      <c r="BU1" s="115" t="s">
        <v>1</v>
      </c>
      <c r="BV1" s="117"/>
      <c r="BW1" s="115" t="s">
        <v>70</v>
      </c>
      <c r="BX1" s="115"/>
    </row>
    <row r="2" spans="1:76" ht="16.5" customHeight="1" x14ac:dyDescent="0.2">
      <c r="A2" s="7" t="s">
        <v>7</v>
      </c>
      <c r="B2" s="8" t="s">
        <v>10</v>
      </c>
      <c r="C2" s="9" t="s">
        <v>35</v>
      </c>
      <c r="D2" s="8" t="s">
        <v>10</v>
      </c>
      <c r="E2" s="9" t="s">
        <v>35</v>
      </c>
      <c r="F2" s="8" t="s">
        <v>10</v>
      </c>
      <c r="G2" s="9" t="s">
        <v>35</v>
      </c>
      <c r="H2" s="8" t="s">
        <v>10</v>
      </c>
      <c r="I2" s="9" t="s">
        <v>35</v>
      </c>
      <c r="J2" s="8" t="s">
        <v>10</v>
      </c>
      <c r="K2" s="9" t="s">
        <v>35</v>
      </c>
      <c r="L2" s="8" t="s">
        <v>10</v>
      </c>
      <c r="M2" s="9" t="s">
        <v>35</v>
      </c>
      <c r="N2" s="8" t="s">
        <v>10</v>
      </c>
      <c r="O2" s="9" t="s">
        <v>35</v>
      </c>
      <c r="P2" s="8" t="s">
        <v>10</v>
      </c>
      <c r="Q2" s="9" t="s">
        <v>35</v>
      </c>
      <c r="R2" s="8" t="s">
        <v>10</v>
      </c>
      <c r="S2" s="9" t="s">
        <v>35</v>
      </c>
      <c r="T2" s="8" t="s">
        <v>10</v>
      </c>
      <c r="U2" s="9" t="s">
        <v>35</v>
      </c>
      <c r="V2" s="8" t="s">
        <v>10</v>
      </c>
      <c r="W2" s="9" t="s">
        <v>35</v>
      </c>
      <c r="X2" s="8" t="s">
        <v>10</v>
      </c>
      <c r="Y2" s="9" t="s">
        <v>35</v>
      </c>
      <c r="Z2" s="8" t="s">
        <v>10</v>
      </c>
      <c r="AA2" s="9" t="s">
        <v>35</v>
      </c>
      <c r="AB2" s="8" t="s">
        <v>10</v>
      </c>
      <c r="AC2" s="9" t="s">
        <v>35</v>
      </c>
      <c r="AD2" s="8" t="s">
        <v>10</v>
      </c>
      <c r="AE2" s="9" t="s">
        <v>35</v>
      </c>
      <c r="AF2" s="8" t="s">
        <v>10</v>
      </c>
      <c r="AG2" s="9" t="s">
        <v>35</v>
      </c>
      <c r="AH2" s="8" t="s">
        <v>10</v>
      </c>
      <c r="AI2" s="9" t="s">
        <v>35</v>
      </c>
      <c r="AJ2" s="8" t="s">
        <v>10</v>
      </c>
      <c r="AK2" s="9" t="s">
        <v>35</v>
      </c>
      <c r="AL2" s="8" t="s">
        <v>10</v>
      </c>
      <c r="AM2" s="9" t="s">
        <v>35</v>
      </c>
      <c r="AN2" s="8" t="s">
        <v>10</v>
      </c>
      <c r="AO2" s="9" t="s">
        <v>35</v>
      </c>
      <c r="AP2" s="8" t="s">
        <v>10</v>
      </c>
      <c r="AQ2" s="9" t="s">
        <v>35</v>
      </c>
      <c r="AR2" s="8" t="s">
        <v>10</v>
      </c>
      <c r="AS2" s="9" t="s">
        <v>35</v>
      </c>
      <c r="AT2" s="8" t="s">
        <v>10</v>
      </c>
      <c r="AU2" s="9" t="s">
        <v>35</v>
      </c>
      <c r="AV2" s="8" t="s">
        <v>10</v>
      </c>
      <c r="AW2" s="9" t="s">
        <v>35</v>
      </c>
      <c r="AX2" s="8" t="s">
        <v>10</v>
      </c>
      <c r="AY2" s="9" t="s">
        <v>35</v>
      </c>
      <c r="AZ2" s="8" t="s">
        <v>10</v>
      </c>
      <c r="BA2" s="9" t="s">
        <v>35</v>
      </c>
      <c r="BB2" s="8" t="s">
        <v>10</v>
      </c>
      <c r="BC2" s="9" t="s">
        <v>35</v>
      </c>
      <c r="BD2" s="8" t="s">
        <v>10</v>
      </c>
      <c r="BE2" s="9" t="s">
        <v>35</v>
      </c>
      <c r="BF2" s="8" t="s">
        <v>10</v>
      </c>
      <c r="BG2" s="9" t="s">
        <v>35</v>
      </c>
      <c r="BH2" s="8" t="s">
        <v>10</v>
      </c>
      <c r="BI2" s="9" t="s">
        <v>35</v>
      </c>
      <c r="BK2" s="112"/>
      <c r="BL2" s="114"/>
      <c r="BM2" s="118" t="s">
        <v>10</v>
      </c>
      <c r="BN2" s="118"/>
      <c r="BO2" s="118"/>
      <c r="BP2" s="119" t="s">
        <v>35</v>
      </c>
      <c r="BQ2" s="119"/>
      <c r="BR2" s="120"/>
      <c r="BS2" s="59" t="s">
        <v>10</v>
      </c>
      <c r="BT2" s="60" t="s">
        <v>35</v>
      </c>
      <c r="BU2" s="59" t="s">
        <v>10</v>
      </c>
      <c r="BV2" s="61" t="s">
        <v>35</v>
      </c>
      <c r="BW2" s="59" t="s">
        <v>10</v>
      </c>
      <c r="BX2" s="62" t="s">
        <v>35</v>
      </c>
    </row>
    <row r="3" spans="1:76" ht="16.5" customHeight="1" x14ac:dyDescent="0.2">
      <c r="A3" s="10" t="s">
        <v>4</v>
      </c>
      <c r="B3" s="11">
        <v>320</v>
      </c>
      <c r="C3" s="1">
        <f>IF(AND((B3&gt;0),(B$4&gt;0)),(B3/B$4*100),"")</f>
        <v>517.79935275080913</v>
      </c>
      <c r="D3" s="11">
        <v>361</v>
      </c>
      <c r="E3" s="1">
        <f>IF(AND((D3&gt;0),(D$4&gt;0)),(D3/D$4*100),"")</f>
        <v>432.85371702637889</v>
      </c>
      <c r="F3" s="11">
        <v>395</v>
      </c>
      <c r="G3" s="1">
        <f>IF(AND((F3&gt;0),(F$4&gt;0)),(F3/F$4*100),"")</f>
        <v>469.67895362663501</v>
      </c>
      <c r="H3" s="11">
        <v>307</v>
      </c>
      <c r="I3" s="1">
        <f>IF(AND((H3&gt;0),(H$4&gt;0)),(H3/H$4*100),"")</f>
        <v>504.93421052631584</v>
      </c>
      <c r="J3" s="11">
        <v>336</v>
      </c>
      <c r="K3" s="1">
        <f>IF(AND((J3&gt;0),(J$4&gt;0)),(J3/J$4*100),"")</f>
        <v>471.24824684431974</v>
      </c>
      <c r="L3" s="11">
        <v>383</v>
      </c>
      <c r="M3" s="1">
        <f>IF(AND((L3&gt;0),(L$4&gt;0)),(L3/L$4*100),"")</f>
        <v>511.34846461949269</v>
      </c>
      <c r="N3" s="11">
        <v>347</v>
      </c>
      <c r="O3" s="1">
        <f>IF(AND((N3&gt;0),(N$4&gt;0)),(N3/N$4*100),"")</f>
        <v>517.1385991058122</v>
      </c>
      <c r="P3" s="11">
        <v>347</v>
      </c>
      <c r="Q3" s="1">
        <f>IF(AND((P3&gt;0),(P$4&gt;0)),(P3/P$4*100),"")</f>
        <v>439.79721166032954</v>
      </c>
      <c r="R3" s="11">
        <v>357</v>
      </c>
      <c r="S3" s="1">
        <f>IF(AND((R3&gt;0),(R$4&gt;0)),(R3/R$4*100),"")</f>
        <v>477.9116465863454</v>
      </c>
      <c r="T3" s="11">
        <v>370</v>
      </c>
      <c r="U3" s="1">
        <f>IF(AND((T3&gt;0),(T$4&gt;0)),(T3/T$4*100),"")</f>
        <v>446.32086851628463</v>
      </c>
      <c r="V3" s="11">
        <v>355</v>
      </c>
      <c r="W3" s="1">
        <f>IF(AND((V3&gt;0),(V$4&gt;0)),(V3/V$4*100),"")</f>
        <v>491.00968188105122</v>
      </c>
      <c r="X3" s="11">
        <v>349</v>
      </c>
      <c r="Y3" s="1">
        <f>IF(AND((X3&gt;0),(X$4&gt;0)),(X3/X$4*100),"")</f>
        <v>456.80628272251306</v>
      </c>
      <c r="Z3" s="11">
        <v>327</v>
      </c>
      <c r="AA3" s="1">
        <f>IF(AND((Z3&gt;0),(Z$4&gt;0)),(Z3/Z$4*100),"")</f>
        <v>465.14935988620198</v>
      </c>
      <c r="AB3" s="11">
        <v>318</v>
      </c>
      <c r="AC3" s="1">
        <f>IF(AND((AB3&gt;0),(AB$4&gt;0)),(AB3/AB$4*100),"")</f>
        <v>416.77588466579294</v>
      </c>
      <c r="AD3" s="11">
        <v>341</v>
      </c>
      <c r="AE3" s="1">
        <f t="shared" ref="AE3" si="0">IF(AND((AD3&gt;0),(AD$4&gt;0)),(AD3/AD$4*100),"")</f>
        <v>440.56847545219631</v>
      </c>
      <c r="AF3" s="11">
        <v>350</v>
      </c>
      <c r="AG3" s="1">
        <f t="shared" ref="AG3" si="1">IF(AND((AF3&gt;0),(AF$4&gt;0)),(AF3/AF$4*100),"")</f>
        <v>427.87286063569684</v>
      </c>
      <c r="AH3" s="11">
        <v>353</v>
      </c>
      <c r="AI3" s="1">
        <f t="shared" ref="AI3" si="2">IF(AND((AH3&gt;0),(AH$4&gt;0)),(AH3/AH$4*100),"")</f>
        <v>406.21403912543155</v>
      </c>
      <c r="AJ3" s="11">
        <v>362</v>
      </c>
      <c r="AK3" s="1">
        <f t="shared" ref="AK3" si="3">IF(AND((AJ3&gt;0),(AJ$4&gt;0)),(AJ3/AJ$4*100),"")</f>
        <v>472.58485639686694</v>
      </c>
      <c r="AL3" s="11">
        <v>378</v>
      </c>
      <c r="AM3" s="1">
        <f t="shared" ref="AM3" si="4">IF(AND((AL3&gt;0),(AL$4&gt;0)),(AL3/AL$4*100),"")</f>
        <v>483.99487836107556</v>
      </c>
      <c r="AN3" s="11">
        <v>396</v>
      </c>
      <c r="AO3" s="1">
        <f t="shared" ref="AO3" si="5">IF(AND((AN3&gt;0),(AN$4&gt;0)),(AN3/AN$4*100),"")</f>
        <v>474.82014388489205</v>
      </c>
      <c r="AP3" s="11">
        <v>343</v>
      </c>
      <c r="AQ3" s="1">
        <f t="shared" ref="AQ3" si="6">IF(AND((AP3&gt;0),(AP$4&gt;0)),(AP3/AP$4*100),"")</f>
        <v>431.44654088050316</v>
      </c>
      <c r="AR3" s="11">
        <v>401</v>
      </c>
      <c r="AS3" s="1">
        <f t="shared" ref="AS3" si="7">IF(AND((AR3&gt;0),(AR$4&gt;0)),(AR3/AR$4*100),"")</f>
        <v>432.57820927723839</v>
      </c>
      <c r="AT3" s="11">
        <v>398</v>
      </c>
      <c r="AU3" s="1">
        <f t="shared" ref="AU3" si="8">IF(AND((AT3&gt;0),(AT$4&gt;0)),(AT3/AT$4*100),"")</f>
        <v>471.00591715976333</v>
      </c>
      <c r="AV3" s="11">
        <v>307</v>
      </c>
      <c r="AW3" s="1">
        <f t="shared" ref="AW3" si="9">IF(AND((AV3&gt;0),(AV$4&gt;0)),(AV3/AV$4*100),"")</f>
        <v>488.07631160572339</v>
      </c>
      <c r="AX3" s="11">
        <v>405</v>
      </c>
      <c r="AY3" s="1">
        <f t="shared" ref="AY3" si="10">IF(AND((AX3&gt;0),(AX$4&gt;0)),(AX3/AX$4*100),"")</f>
        <v>459.18367346938771</v>
      </c>
      <c r="AZ3" s="11">
        <v>307</v>
      </c>
      <c r="BA3" s="1">
        <f t="shared" ref="BA3" si="11">IF(AND((AZ3&gt;0),(AZ$4&gt;0)),(AZ3/AZ$4*100),"")</f>
        <v>431.78621659634319</v>
      </c>
      <c r="BB3" s="11">
        <v>302</v>
      </c>
      <c r="BC3" s="1">
        <f t="shared" ref="BC3" si="12">IF(AND((BB3&gt;0),(BB$4&gt;0)),(BB3/BB$4*100),"")</f>
        <v>454.81927710843371</v>
      </c>
      <c r="BD3" s="11">
        <v>339</v>
      </c>
      <c r="BE3" s="1">
        <f t="shared" ref="BE3" si="13">IF(AND((BD3&gt;0),(BD$4&gt;0)),(BD3/BD$4*100),"")</f>
        <v>432.95019157088126</v>
      </c>
      <c r="BF3" s="11">
        <v>322</v>
      </c>
      <c r="BG3" s="1">
        <f t="shared" ref="BG3" si="14">IF(AND((BF3&gt;0),(BF$4&gt;0)),(BF3/BF$4*100),"")</f>
        <v>461.31805157593124</v>
      </c>
      <c r="BH3" s="11">
        <v>293</v>
      </c>
      <c r="BI3" s="1">
        <f>IF(AND((BH3&gt;0),(BH$4&gt;0)),(BH3/BH$4*100),"")</f>
        <v>433.43195266272187</v>
      </c>
      <c r="BJ3" s="12"/>
      <c r="BK3" s="55" t="s">
        <v>4</v>
      </c>
      <c r="BL3" s="20">
        <f>COUNT(B3,D3,F3,H3,J3,L3,N3,P3,R3,T3,V3,X3,Z3,AB3,AD3,AF3,AH3,AJ3,AL3,AN3,AP3,AR3,AT3,AV3,AX3,AZ3,BB3,BD3,BF3,BH3)</f>
        <v>30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293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395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406.21403912543155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517.79935275080913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348.96666666666664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460.71413587271235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31.874195955601643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29.9319990111556</v>
      </c>
      <c r="BW3" s="22">
        <f>IF(COUNT(B3)&gt;0,B3,"?")</f>
        <v>320</v>
      </c>
      <c r="BX3" s="25">
        <f>IF(COUNT(C3)&gt;0,C3,"?")</f>
        <v>517.79935275080913</v>
      </c>
    </row>
    <row r="4" spans="1:76" ht="16.5" customHeight="1" x14ac:dyDescent="0.2">
      <c r="A4" s="13" t="s">
        <v>22</v>
      </c>
      <c r="B4" s="14">
        <v>61.8</v>
      </c>
      <c r="C4" s="2" t="s">
        <v>3</v>
      </c>
      <c r="D4" s="14">
        <v>83.4</v>
      </c>
      <c r="E4" s="2" t="s">
        <v>3</v>
      </c>
      <c r="F4" s="14">
        <v>84.1</v>
      </c>
      <c r="G4" s="2" t="s">
        <v>3</v>
      </c>
      <c r="H4" s="14">
        <v>60.8</v>
      </c>
      <c r="I4" s="2" t="s">
        <v>3</v>
      </c>
      <c r="J4" s="14">
        <v>71.3</v>
      </c>
      <c r="K4" s="2" t="s">
        <v>3</v>
      </c>
      <c r="L4" s="14">
        <v>74.900000000000006</v>
      </c>
      <c r="M4" s="2" t="s">
        <v>3</v>
      </c>
      <c r="N4" s="14">
        <v>67.099999999999994</v>
      </c>
      <c r="O4" s="2" t="s">
        <v>3</v>
      </c>
      <c r="P4" s="14">
        <v>78.900000000000006</v>
      </c>
      <c r="Q4" s="2" t="s">
        <v>3</v>
      </c>
      <c r="R4" s="14">
        <v>74.7</v>
      </c>
      <c r="S4" s="2" t="s">
        <v>3</v>
      </c>
      <c r="T4" s="14">
        <v>82.9</v>
      </c>
      <c r="U4" s="2" t="s">
        <v>3</v>
      </c>
      <c r="V4" s="14">
        <v>72.3</v>
      </c>
      <c r="W4" s="2" t="s">
        <v>3</v>
      </c>
      <c r="X4" s="14">
        <v>76.400000000000006</v>
      </c>
      <c r="Y4" s="2" t="s">
        <v>3</v>
      </c>
      <c r="Z4" s="14">
        <v>70.3</v>
      </c>
      <c r="AA4" s="2" t="s">
        <v>3</v>
      </c>
      <c r="AB4" s="14">
        <v>76.3</v>
      </c>
      <c r="AC4" s="2" t="s">
        <v>3</v>
      </c>
      <c r="AD4" s="14">
        <v>77.400000000000006</v>
      </c>
      <c r="AE4" s="2" t="s">
        <v>3</v>
      </c>
      <c r="AF4" s="14">
        <v>81.8</v>
      </c>
      <c r="AG4" s="2" t="s">
        <v>3</v>
      </c>
      <c r="AH4" s="14">
        <v>86.9</v>
      </c>
      <c r="AI4" s="2" t="s">
        <v>3</v>
      </c>
      <c r="AJ4" s="14">
        <v>76.599999999999994</v>
      </c>
      <c r="AK4" s="2" t="s">
        <v>3</v>
      </c>
      <c r="AL4" s="14">
        <v>78.099999999999994</v>
      </c>
      <c r="AM4" s="2" t="s">
        <v>3</v>
      </c>
      <c r="AN4" s="14">
        <v>83.4</v>
      </c>
      <c r="AO4" s="2" t="s">
        <v>3</v>
      </c>
      <c r="AP4" s="14">
        <v>79.5</v>
      </c>
      <c r="AQ4" s="2" t="s">
        <v>3</v>
      </c>
      <c r="AR4" s="14">
        <v>92.7</v>
      </c>
      <c r="AS4" s="2" t="s">
        <v>3</v>
      </c>
      <c r="AT4" s="14">
        <v>84.5</v>
      </c>
      <c r="AU4" s="2" t="s">
        <v>3</v>
      </c>
      <c r="AV4" s="14">
        <v>62.9</v>
      </c>
      <c r="AW4" s="2" t="s">
        <v>3</v>
      </c>
      <c r="AX4" s="14">
        <v>88.2</v>
      </c>
      <c r="AY4" s="2" t="s">
        <v>3</v>
      </c>
      <c r="AZ4" s="14">
        <v>71.099999999999994</v>
      </c>
      <c r="BA4" s="2" t="s">
        <v>3</v>
      </c>
      <c r="BB4" s="14">
        <v>66.400000000000006</v>
      </c>
      <c r="BC4" s="2" t="s">
        <v>3</v>
      </c>
      <c r="BD4" s="14">
        <v>78.3</v>
      </c>
      <c r="BE4" s="2" t="s">
        <v>3</v>
      </c>
      <c r="BF4" s="14">
        <v>69.8</v>
      </c>
      <c r="BG4" s="2" t="s">
        <v>3</v>
      </c>
      <c r="BH4" s="14">
        <v>67.599999999999994</v>
      </c>
      <c r="BI4" s="2" t="s">
        <v>3</v>
      </c>
      <c r="BK4" s="56" t="s">
        <v>22</v>
      </c>
      <c r="BL4" s="30">
        <f t="shared" ref="BL4:BL39" si="15">COUNT(B4,D4,F4,H4,J4,L4,N4,P4,R4,T4,V4,X4,Z4,AB4,AD4,AF4,AH4,AJ4,AL4,AN4,AP4,AR4,AT4,AV4,AX4,AZ4,BB4,BD4,BF4,BH4)</f>
        <v>30</v>
      </c>
      <c r="BM4" s="31">
        <f t="shared" ref="BM4:BM39" si="16">IF(SUM(B4,D4,F4,H4,J4,L4,N4,P4,R4,T4,V4,X4,Z4,AB4,AD4,AF4,AH4,AJ4,AL4,AN4,AP4,AR4,AT4,AV4,AX4,AZ4,BB4,BD4,BF4,BH4)&gt;0,MIN(B4,D4,F4,H4,J4,L4,N4,P4,R4,T4,V4,X4,Z4,AB4,AD4,AF4,AH4,AJ4,AL4,AN4,AP4,AR4,AT4,AV4,AX4,AZ4,BB4,BD4,BF4,BH4),"")</f>
        <v>60.8</v>
      </c>
      <c r="BN4" s="32" t="str">
        <f t="shared" ref="BN4:BN39" si="17">IF(COUNT(BM4)&gt;0,"–","?")</f>
        <v>–</v>
      </c>
      <c r="BO4" s="33">
        <f t="shared" ref="BO4:BO39" si="18">IF(SUM(B4,D4,F4,H4,J4,L4,N4,P4,R4,T4,V4,X4,Z4,AB4,AD4)&gt;0,MAX(B4,D4,F4,H4,J4,L4,N4,P4,R4,T4,V4,X4,Z4,AB4,AD4),"")</f>
        <v>84.1</v>
      </c>
      <c r="BP4" s="34" t="str">
        <f t="shared" ref="BP4:BP39" si="19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9" si="20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S39" si="21">IF(SUM(B4,D4,F4,H4,J4,L4,N4,P4,R4,T4,V4,X4,Z4,AB4,AD4,AF4,AH4,AJ4,AL4,AN4,AP4,AR4,AT4,AV4,AX4,AZ4,BB4,BD4,BF4,BH4)&gt;0,AVERAGE(B4,D4,F4,H4,J4,L4,N4,P4,R4,T4,V4,X4,Z4,AB4,AD4,AF4,AH4,AJ4,AL4,AN4,AP4,AR4,AT4,AV4,AX4,AZ4,BB4,BD4,BF4,BH4),"?")</f>
        <v>76.013333333333335</v>
      </c>
      <c r="BT4" s="38" t="s">
        <v>3</v>
      </c>
      <c r="BU4" s="32">
        <f t="shared" ref="BU4:BU39" si="22">IF(COUNT(B4,D4,F4,H4,J4,L4,N4,P4,R4,T4,V4,X4,Z4,AB4,AD4,AF4,AH4,AJ4,AL4,AN4,AP4,AR4,AT4,AV4,AX4,AZ4,BB4,BD4,BF4,BH4)&gt;1,STDEV(B4,D4,F4,H4,J4,L4,N4,P4,R4,T4,V4,X4,Z4,AB4,AD4,AF4,AH4,AJ4,AL4,AN4,AP4,AR4,AT4,AV4,AX4,AZ4,BB4,BD4,BF4,BH4),"?")</f>
        <v>8.0685311799793453</v>
      </c>
      <c r="BV4" s="39" t="s">
        <v>3</v>
      </c>
      <c r="BW4" s="32">
        <f t="shared" ref="BW4:BW39" si="23">IF(COUNT(B4)&gt;0,B4,"?")</f>
        <v>61.8</v>
      </c>
      <c r="BX4" s="35" t="s">
        <v>3</v>
      </c>
    </row>
    <row r="5" spans="1:76" ht="16.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6.5" customHeight="1" x14ac:dyDescent="0.2">
      <c r="A6" s="10" t="s">
        <v>16</v>
      </c>
      <c r="B6" s="18">
        <v>13.4</v>
      </c>
      <c r="C6" s="4">
        <f>IF(AND((B6&gt;0),(B$4&gt;0)),(B6/B$4*100),"")</f>
        <v>21.68284789644013</v>
      </c>
      <c r="D6" s="18">
        <v>19.399999999999999</v>
      </c>
      <c r="E6" s="4">
        <f>IF(AND((D6&gt;0),(D$4&gt;0)),(D6/D$4*100),"")</f>
        <v>23.261390887290165</v>
      </c>
      <c r="F6" s="18">
        <v>19.899999999999999</v>
      </c>
      <c r="G6" s="4">
        <f>IF(AND((F6&gt;0),(F$4&gt;0)),(F6/F$4*100),"")</f>
        <v>23.662306777645657</v>
      </c>
      <c r="H6" s="18">
        <v>15.5</v>
      </c>
      <c r="I6" s="4">
        <f>IF(AND((H6&gt;0),(H$4&gt;0)),(H6/H$4*100),"")</f>
        <v>25.493421052631582</v>
      </c>
      <c r="J6" s="18">
        <v>15.5</v>
      </c>
      <c r="K6" s="4">
        <f>IF(AND((J6&gt;0),(J$4&gt;0)),(J6/J$4*100),"")</f>
        <v>21.739130434782609</v>
      </c>
      <c r="L6" s="18">
        <v>18</v>
      </c>
      <c r="M6" s="4">
        <f>IF(AND((L6&gt;0),(L$4&gt;0)),(L6/L$4*100),"")</f>
        <v>24.032042723631509</v>
      </c>
      <c r="N6" s="18">
        <v>18.7</v>
      </c>
      <c r="O6" s="4">
        <f>IF(AND((N6&gt;0),(N$4&gt;0)),(N6/N$4*100),"")</f>
        <v>27.868852459016395</v>
      </c>
      <c r="P6" s="18">
        <v>17.600000000000001</v>
      </c>
      <c r="Q6" s="4">
        <f>IF(AND((P6&gt;0),(P$4&gt;0)),(P6/P$4*100),"")</f>
        <v>22.306717363751584</v>
      </c>
      <c r="R6" s="18">
        <v>17.2</v>
      </c>
      <c r="S6" s="4">
        <f>IF(AND((R6&gt;0),(R$4&gt;0)),(R6/R$4*100),"")</f>
        <v>23.025435073627843</v>
      </c>
      <c r="T6" s="18">
        <v>21.5</v>
      </c>
      <c r="U6" s="4">
        <f>IF(AND((T6&gt;0),(T$4&gt;0)),(T6/T$4*100),"")</f>
        <v>25.934861278648974</v>
      </c>
      <c r="V6" s="18">
        <v>18</v>
      </c>
      <c r="W6" s="4">
        <f>IF(AND((V6&gt;0),(V$4&gt;0)),(V6/V$4*100),"")</f>
        <v>24.896265560165975</v>
      </c>
      <c r="X6" s="18">
        <v>15</v>
      </c>
      <c r="Y6" s="4">
        <f>IF(AND((X6&gt;0),(X$4&gt;0)),(X6/X$4*100),"")</f>
        <v>19.633507853403138</v>
      </c>
      <c r="Z6" s="18">
        <v>15.9</v>
      </c>
      <c r="AA6" s="4">
        <f>IF(AND((Z6&gt;0),(Z$4&gt;0)),(Z6/Z$4*100),"")</f>
        <v>22.617354196301566</v>
      </c>
      <c r="AB6" s="18"/>
      <c r="AC6" s="4" t="str">
        <f>IF(AND((AB6&gt;0),(AB$4&gt;0)),(AB6/AB$4*100),"")</f>
        <v/>
      </c>
      <c r="AD6" s="18">
        <v>17</v>
      </c>
      <c r="AE6" s="4">
        <f t="shared" ref="AE6" si="24">IF(AND((AD6&gt;0),(AD$4&gt;0)),(AD6/AD$4*100),"")</f>
        <v>21.963824289405682</v>
      </c>
      <c r="AF6" s="18">
        <v>19.399999999999999</v>
      </c>
      <c r="AG6" s="4">
        <f t="shared" ref="AG6" si="25">IF(AND((AF6&gt;0),(AF$4&gt;0)),(AF6/AF$4*100),"")</f>
        <v>23.716381418092908</v>
      </c>
      <c r="AH6" s="18">
        <v>21.8</v>
      </c>
      <c r="AI6" s="4">
        <f t="shared" ref="AI6" si="26">IF(AND((AH6&gt;0),(AH$4&gt;0)),(AH6/AH$4*100),"")</f>
        <v>25.086306098964329</v>
      </c>
      <c r="AJ6" s="18">
        <v>19</v>
      </c>
      <c r="AK6" s="4">
        <f t="shared" ref="AK6" si="27">IF(AND((AJ6&gt;0),(AJ$4&gt;0)),(AJ6/AJ$4*100),"")</f>
        <v>24.804177545691907</v>
      </c>
      <c r="AL6" s="18">
        <v>18.2</v>
      </c>
      <c r="AM6" s="4">
        <f t="shared" ref="AM6" si="28">IF(AND((AL6&gt;0),(AL$4&gt;0)),(AL6/AL$4*100),"")</f>
        <v>23.30345710627401</v>
      </c>
      <c r="AN6" s="18">
        <v>19</v>
      </c>
      <c r="AO6" s="4">
        <f t="shared" ref="AO6" si="29">IF(AND((AN6&gt;0),(AN$4&gt;0)),(AN6/AN$4*100),"")</f>
        <v>22.781774580335728</v>
      </c>
      <c r="AP6" s="18">
        <v>15.6</v>
      </c>
      <c r="AQ6" s="4">
        <f t="shared" ref="AQ6" si="30">IF(AND((AP6&gt;0),(AP$4&gt;0)),(AP6/AP$4*100),"")</f>
        <v>19.622641509433961</v>
      </c>
      <c r="AR6" s="18">
        <v>18.8</v>
      </c>
      <c r="AS6" s="4">
        <f t="shared" ref="AS6" si="31">IF(AND((AR6&gt;0),(AR$4&gt;0)),(AR6/AR$4*100),"")</f>
        <v>20.280474649406688</v>
      </c>
      <c r="AT6" s="18">
        <v>18.100000000000001</v>
      </c>
      <c r="AU6" s="4">
        <f t="shared" ref="AU6" si="32">IF(AND((AT6&gt;0),(AT$4&gt;0)),(AT6/AT$4*100),"")</f>
        <v>21.42011834319527</v>
      </c>
      <c r="AV6" s="18">
        <v>15.6</v>
      </c>
      <c r="AW6" s="4">
        <f t="shared" ref="AW6" si="33">IF(AND((AV6&gt;0),(AV$4&gt;0)),(AV6/AV$4*100),"")</f>
        <v>24.80127186009539</v>
      </c>
      <c r="AX6" s="18">
        <v>18.100000000000001</v>
      </c>
      <c r="AY6" s="4">
        <f t="shared" ref="AY6" si="34">IF(AND((AX6&gt;0),(AX$4&gt;0)),(AX6/AX$4*100),"")</f>
        <v>20.521541950113377</v>
      </c>
      <c r="AZ6" s="18"/>
      <c r="BA6" s="4" t="str">
        <f t="shared" ref="BA6" si="35">IF(AND((AZ6&gt;0),(AZ$4&gt;0)),(AZ6/AZ$4*100),"")</f>
        <v/>
      </c>
      <c r="BB6" s="18">
        <v>17.100000000000001</v>
      </c>
      <c r="BC6" s="4">
        <f t="shared" ref="BC6" si="36">IF(AND((BB6&gt;0),(BB$4&gt;0)),(BB6/BB$4*100),"")</f>
        <v>25.753012048192769</v>
      </c>
      <c r="BD6" s="18">
        <v>13.8</v>
      </c>
      <c r="BE6" s="4">
        <f t="shared" ref="BE6" si="37">IF(AND((BD6&gt;0),(BD$4&gt;0)),(BD6/BD$4*100),"")</f>
        <v>17.624521072796938</v>
      </c>
      <c r="BF6" s="18">
        <v>14.4</v>
      </c>
      <c r="BG6" s="4">
        <f t="shared" ref="BG6" si="38">IF(AND((BF6&gt;0),(BF$4&gt;0)),(BF6/BF$4*100),"")</f>
        <v>20.630372492836678</v>
      </c>
      <c r="BH6" s="18">
        <v>14</v>
      </c>
      <c r="BI6" s="4">
        <f>IF(AND((BH6&gt;0),(BH$4&gt;0)),(BH6/BH$4*100),"")</f>
        <v>20.710059171597635</v>
      </c>
      <c r="BK6" s="57" t="s">
        <v>16</v>
      </c>
      <c r="BL6" s="30">
        <f t="shared" si="15"/>
        <v>28</v>
      </c>
      <c r="BM6" s="31">
        <f t="shared" si="16"/>
        <v>13.4</v>
      </c>
      <c r="BN6" s="32" t="str">
        <f t="shared" si="17"/>
        <v>–</v>
      </c>
      <c r="BO6" s="33">
        <f t="shared" si="18"/>
        <v>21.5</v>
      </c>
      <c r="BP6" s="34">
        <f t="shared" si="19"/>
        <v>17.624521072796938</v>
      </c>
      <c r="BQ6" s="35" t="str">
        <f t="shared" ref="BQ6:BQ38" si="39">IF(COUNT(BP6)&gt;0,"–","?")</f>
        <v>–</v>
      </c>
      <c r="BR6" s="36">
        <f t="shared" si="20"/>
        <v>27.868852459016395</v>
      </c>
      <c r="BS6" s="37">
        <f t="shared" si="21"/>
        <v>17.339285714285719</v>
      </c>
      <c r="BT6" s="38">
        <f t="shared" ref="BT6:BT38" si="40">IF(SUM(C6,E6,G6,I6,K6,M6,O6,Q6,S6,U6,W6,Y6,AA6,AC6,AE6,AG6,AI6,AK6,AM6,AO6,AQ6,AS6,AU6,AW6,AY6,BA6,BC6,BE6,BG6,BI6)&gt;0,AVERAGE(C6,E6,G6,I6,K6,M6,O6,Q6,S6,U6,W6,Y6,AA6,AC6,AE6,AG6,AI6,AK6,AM6,AO6,AQ6,AS6,AU6,AW6,AY6,BA6,BC6,BE6,BG6,BI6),"?")</f>
        <v>22.827645274777517</v>
      </c>
      <c r="BU6" s="32">
        <f t="shared" si="22"/>
        <v>2.2193324464658946</v>
      </c>
      <c r="BV6" s="39">
        <f t="shared" ref="BV6:BV38" si="41">IF(COUNT(C6,E6,G6,I6,K6,M6,O6,Q6,S6,U6,W6,Y6,AA6,AC6,AE6,AG6,AI6,AK6,AM6,AO6,AQ6,AS6,AU6,AW6,AY6,BA6,BC6,BE6,BG6,BI6)&gt;1,STDEV(C6,E6,G6,I6,K6,M6,O6,Q6,S6,U6,W6,Y6,AA6,AC6,AE6,AG6,AI6,AK6,AM6,AO6,AQ6,AS6,AU6,AW6,AY6,BA6,BC6,BE6,BG6,BI6),"?")</f>
        <v>2.3214931430860153</v>
      </c>
      <c r="BW6" s="32">
        <f t="shared" si="23"/>
        <v>13.4</v>
      </c>
      <c r="BX6" s="35">
        <f t="shared" ref="BX6:BX38" si="42">IF(COUNT(C6)&gt;0,C6,"?")</f>
        <v>21.68284789644013</v>
      </c>
    </row>
    <row r="7" spans="1:76" ht="16.5" customHeight="1" x14ac:dyDescent="0.2">
      <c r="A7" s="10" t="s">
        <v>17</v>
      </c>
      <c r="B7" s="19">
        <v>7.7</v>
      </c>
      <c r="C7" s="4">
        <f>IF(AND((B7&gt;0),(B$4&gt;0)),(B7/B$4*100),"")</f>
        <v>12.459546925566343</v>
      </c>
      <c r="D7" s="19">
        <v>10</v>
      </c>
      <c r="E7" s="4">
        <f>IF(AND((D7&gt;0),(D$4&gt;0)),(D7/D$4*100),"")</f>
        <v>11.99040767386091</v>
      </c>
      <c r="F7" s="19">
        <v>9.9</v>
      </c>
      <c r="G7" s="4">
        <f>IF(AND((F7&gt;0),(F$4&gt;0)),(F7/F$4*100),"")</f>
        <v>11.771700356718194</v>
      </c>
      <c r="H7" s="19">
        <v>9.3000000000000007</v>
      </c>
      <c r="I7" s="4">
        <f>IF(AND((H7&gt;0),(H$4&gt;0)),(H7/H$4*100),"")</f>
        <v>15.296052631578949</v>
      </c>
      <c r="J7" s="19">
        <v>9.1</v>
      </c>
      <c r="K7" s="4">
        <f>IF(AND((J7&gt;0),(J$4&gt;0)),(J7/J$4*100),"")</f>
        <v>12.76297335203366</v>
      </c>
      <c r="L7" s="19">
        <v>9</v>
      </c>
      <c r="M7" s="4">
        <f>IF(AND((L7&gt;0),(L$4&gt;0)),(L7/L$4*100),"")</f>
        <v>12.016021361815755</v>
      </c>
      <c r="N7" s="19">
        <v>7.8</v>
      </c>
      <c r="O7" s="4">
        <f>IF(AND((N7&gt;0),(N$4&gt;0)),(N7/N$4*100),"")</f>
        <v>11.624441132637854</v>
      </c>
      <c r="P7" s="19">
        <v>8.8000000000000007</v>
      </c>
      <c r="Q7" s="4">
        <f>IF(AND((P7&gt;0),(P$4&gt;0)),(P7/P$4*100),"")</f>
        <v>11.153358681875792</v>
      </c>
      <c r="R7" s="19">
        <v>7.5</v>
      </c>
      <c r="S7" s="4">
        <f>IF(AND((R7&gt;0),(R$4&gt;0)),(R7/R$4*100),"")</f>
        <v>10.040160642570282</v>
      </c>
      <c r="T7" s="19">
        <v>9</v>
      </c>
      <c r="U7" s="4">
        <f>IF(AND((T7&gt;0),(T$4&gt;0)),(T7/T$4*100),"")</f>
        <v>10.856453558504221</v>
      </c>
      <c r="V7" s="19">
        <v>8.3000000000000007</v>
      </c>
      <c r="W7" s="4">
        <f>IF(AND((V7&gt;0),(V$4&gt;0)),(V7/V$4*100),"")</f>
        <v>11.479944674965422</v>
      </c>
      <c r="X7" s="19">
        <v>9.8000000000000007</v>
      </c>
      <c r="Y7" s="4">
        <f>IF(AND((X7&gt;0),(X$4&gt;0)),(X7/X$4*100),"")</f>
        <v>12.827225130890053</v>
      </c>
      <c r="Z7" s="19">
        <v>9.5</v>
      </c>
      <c r="AA7" s="4">
        <f>IF(AND((Z7&gt;0),(Z$4&gt;0)),(Z7/Z$4*100),"")</f>
        <v>13.513513513513514</v>
      </c>
      <c r="AB7" s="19"/>
      <c r="AC7" s="4" t="str">
        <f>IF(AND((AB7&gt;0),(AB$4&gt;0)),(AB7/AB$4*100),"")</f>
        <v/>
      </c>
      <c r="AD7" s="19">
        <v>8.5</v>
      </c>
      <c r="AE7" s="4">
        <f t="shared" ref="AE7" si="43">IF(AND((AD7&gt;0),(AD$4&gt;0)),(AD7/AD$4*100),"")</f>
        <v>10.981912144702841</v>
      </c>
      <c r="AF7" s="19">
        <v>7.7</v>
      </c>
      <c r="AG7" s="4">
        <f t="shared" ref="AG7" si="44">IF(AND((AF7&gt;0),(AF$4&gt;0)),(AF7/AF$4*100),"")</f>
        <v>9.41320293398533</v>
      </c>
      <c r="AH7" s="19">
        <v>9.6</v>
      </c>
      <c r="AI7" s="4">
        <f t="shared" ref="AI7" si="45">IF(AND((AH7&gt;0),(AH$4&gt;0)),(AH7/AH$4*100),"")</f>
        <v>11.047180667433832</v>
      </c>
      <c r="AJ7" s="19">
        <v>9.4</v>
      </c>
      <c r="AK7" s="4">
        <f t="shared" ref="AK7" si="46">IF(AND((AJ7&gt;0),(AJ$4&gt;0)),(AJ7/AJ$4*100),"")</f>
        <v>12.271540469973893</v>
      </c>
      <c r="AL7" s="19"/>
      <c r="AM7" s="4" t="str">
        <f t="shared" ref="AM7" si="47">IF(AND((AL7&gt;0),(AL$4&gt;0)),(AL7/AL$4*100),"")</f>
        <v/>
      </c>
      <c r="AN7" s="19">
        <v>9.4</v>
      </c>
      <c r="AO7" s="4">
        <f t="shared" ref="AO7" si="48">IF(AND((AN7&gt;0),(AN$4&gt;0)),(AN7/AN$4*100),"")</f>
        <v>11.270983213429256</v>
      </c>
      <c r="AP7" s="19">
        <v>9</v>
      </c>
      <c r="AQ7" s="4">
        <f t="shared" ref="AQ7" si="49">IF(AND((AP7&gt;0),(AP$4&gt;0)),(AP7/AP$4*100),"")</f>
        <v>11.320754716981133</v>
      </c>
      <c r="AR7" s="19">
        <v>9.5</v>
      </c>
      <c r="AS7" s="4">
        <f t="shared" ref="AS7" si="50">IF(AND((AR7&gt;0),(AR$4&gt;0)),(AR7/AR$4*100),"")</f>
        <v>10.248112189859762</v>
      </c>
      <c r="AT7" s="19">
        <v>10.7</v>
      </c>
      <c r="AU7" s="4">
        <f t="shared" ref="AU7" si="51">IF(AND((AT7&gt;0),(AT$4&gt;0)),(AT7/AT$4*100),"")</f>
        <v>12.662721893491124</v>
      </c>
      <c r="AV7" s="19">
        <v>8.9</v>
      </c>
      <c r="AW7" s="4">
        <f t="shared" ref="AW7" si="52">IF(AND((AV7&gt;0),(AV$4&gt;0)),(AV7/AV$4*100),"")</f>
        <v>14.149443561208269</v>
      </c>
      <c r="AX7" s="19">
        <v>8.8000000000000007</v>
      </c>
      <c r="AY7" s="4">
        <f t="shared" ref="AY7" si="53">IF(AND((AX7&gt;0),(AX$4&gt;0)),(AX7/AX$4*100),"")</f>
        <v>9.9773242630385486</v>
      </c>
      <c r="AZ7" s="19"/>
      <c r="BA7" s="4" t="str">
        <f t="shared" ref="BA7" si="54">IF(AND((AZ7&gt;0),(AZ$4&gt;0)),(AZ7/AZ$4*100),"")</f>
        <v/>
      </c>
      <c r="BB7" s="19">
        <v>8.5</v>
      </c>
      <c r="BC7" s="4">
        <f t="shared" ref="BC7" si="55">IF(AND((BB7&gt;0),(BB$4&gt;0)),(BB7/BB$4*100),"")</f>
        <v>12.801204819277107</v>
      </c>
      <c r="BD7" s="19">
        <v>9.3000000000000007</v>
      </c>
      <c r="BE7" s="4">
        <f t="shared" ref="BE7" si="56">IF(AND((BD7&gt;0),(BD$4&gt;0)),(BD7/BD$4*100),"")</f>
        <v>11.877394636015328</v>
      </c>
      <c r="BF7" s="19">
        <v>7.7</v>
      </c>
      <c r="BG7" s="4">
        <f t="shared" ref="BG7" si="57">IF(AND((BF7&gt;0),(BF$4&gt;0)),(BF7/BF$4*100),"")</f>
        <v>11.031518624641834</v>
      </c>
      <c r="BH7" s="19">
        <v>8.1999999999999993</v>
      </c>
      <c r="BI7" s="4">
        <f>IF(AND((BH7&gt;0),(BH$4&gt;0)),(BH7/BH$4*100),"")</f>
        <v>12.1301775147929</v>
      </c>
      <c r="BK7" s="57" t="s">
        <v>17</v>
      </c>
      <c r="BL7" s="30">
        <f t="shared" si="15"/>
        <v>27</v>
      </c>
      <c r="BM7" s="31">
        <f t="shared" si="16"/>
        <v>7.5</v>
      </c>
      <c r="BN7" s="32" t="str">
        <f t="shared" si="17"/>
        <v>–</v>
      </c>
      <c r="BO7" s="33">
        <f t="shared" si="18"/>
        <v>10</v>
      </c>
      <c r="BP7" s="34">
        <f t="shared" si="19"/>
        <v>9.41320293398533</v>
      </c>
      <c r="BQ7" s="35" t="str">
        <f t="shared" si="39"/>
        <v>–</v>
      </c>
      <c r="BR7" s="36">
        <f t="shared" si="20"/>
        <v>15.296052631578949</v>
      </c>
      <c r="BS7" s="37">
        <f t="shared" si="21"/>
        <v>8.9222222222222225</v>
      </c>
      <c r="BT7" s="38">
        <f t="shared" si="40"/>
        <v>11.813898936494891</v>
      </c>
      <c r="BU7" s="32">
        <f t="shared" si="22"/>
        <v>0.80924149354305541</v>
      </c>
      <c r="BV7" s="39">
        <f t="shared" si="41"/>
        <v>1.2943753117830679</v>
      </c>
      <c r="BW7" s="32">
        <f t="shared" si="23"/>
        <v>7.7</v>
      </c>
      <c r="BX7" s="35">
        <f t="shared" si="42"/>
        <v>12.459546925566343</v>
      </c>
    </row>
    <row r="8" spans="1:76" ht="16.5" customHeight="1" x14ac:dyDescent="0.2">
      <c r="A8" s="10" t="s">
        <v>18</v>
      </c>
      <c r="B8" s="19">
        <v>22.1</v>
      </c>
      <c r="C8" s="4">
        <f>IF(AND((B8&gt;0),(B$4&gt;0)),(B8/B$4*100),"")</f>
        <v>35.760517799352755</v>
      </c>
      <c r="D8" s="19">
        <v>31.2</v>
      </c>
      <c r="E8" s="4">
        <f>IF(AND((D8&gt;0),(D$4&gt;0)),(D8/D$4*100),"")</f>
        <v>37.410071942446038</v>
      </c>
      <c r="F8" s="19">
        <v>35.9</v>
      </c>
      <c r="G8" s="4">
        <f>IF(AND((F8&gt;0),(F$4&gt;0)),(F8/F$4*100),"")</f>
        <v>42.687277051129605</v>
      </c>
      <c r="H8" s="19">
        <v>20.2</v>
      </c>
      <c r="I8" s="4">
        <f>IF(AND((H8&gt;0),(H$4&gt;0)),(H8/H$4*100),"")</f>
        <v>33.223684210526315</v>
      </c>
      <c r="J8" s="19">
        <v>28.2</v>
      </c>
      <c r="K8" s="4">
        <f>IF(AND((J8&gt;0),(J$4&gt;0)),(J8/J$4*100),"")</f>
        <v>39.551192145862551</v>
      </c>
      <c r="L8" s="19">
        <v>27.7</v>
      </c>
      <c r="M8" s="4">
        <f>IF(AND((L8&gt;0),(L$4&gt;0)),(L8/L$4*100),"")</f>
        <v>36.98264352469959</v>
      </c>
      <c r="N8" s="19">
        <v>33.1</v>
      </c>
      <c r="O8" s="4">
        <f>IF(AND((N8&gt;0),(N$4&gt;0)),(N8/N$4*100),"")</f>
        <v>49.329359165424748</v>
      </c>
      <c r="P8" s="19">
        <v>30.5</v>
      </c>
      <c r="Q8" s="4">
        <f>IF(AND((P8&gt;0),(P$4&gt;0)),(P8/P$4*100),"")</f>
        <v>38.656527249683144</v>
      </c>
      <c r="R8" s="19"/>
      <c r="S8" s="4" t="str">
        <f>IF(AND((R8&gt;0),(R$4&gt;0)),(R8/R$4*100),"")</f>
        <v/>
      </c>
      <c r="T8" s="19">
        <v>34.9</v>
      </c>
      <c r="U8" s="4">
        <f>IF(AND((T8&gt;0),(T$4&gt;0)),(T8/T$4*100),"")</f>
        <v>42.098914354644144</v>
      </c>
      <c r="V8" s="19">
        <v>29.4</v>
      </c>
      <c r="W8" s="4">
        <f>IF(AND((V8&gt;0),(V$4&gt;0)),(V8/V$4*100),"")</f>
        <v>40.663900414937757</v>
      </c>
      <c r="X8" s="19">
        <v>24.8</v>
      </c>
      <c r="Y8" s="4">
        <f>IF(AND((X8&gt;0),(X$4&gt;0)),(X8/X$4*100),"")</f>
        <v>32.460732984293195</v>
      </c>
      <c r="Z8" s="19">
        <v>29.6</v>
      </c>
      <c r="AA8" s="4">
        <f>IF(AND((Z8&gt;0),(Z$4&gt;0)),(Z8/Z$4*100),"")</f>
        <v>42.10526315789474</v>
      </c>
      <c r="AB8" s="19"/>
      <c r="AC8" s="4" t="str">
        <f>IF(AND((AB8&gt;0),(AB$4&gt;0)),(AB8/AB$4*100),"")</f>
        <v/>
      </c>
      <c r="AD8" s="19">
        <v>27.4</v>
      </c>
      <c r="AE8" s="4">
        <f t="shared" ref="AE8" si="58">IF(AND((AD8&gt;0),(AD$4&gt;0)),(AD8/AD$4*100),"")</f>
        <v>35.400516795865627</v>
      </c>
      <c r="AF8" s="19">
        <v>31</v>
      </c>
      <c r="AG8" s="4">
        <f t="shared" ref="AG8" si="59">IF(AND((AF8&gt;0),(AF$4&gt;0)),(AF8/AF$4*100),"")</f>
        <v>37.897310513447437</v>
      </c>
      <c r="AH8" s="19">
        <v>34.700000000000003</v>
      </c>
      <c r="AI8" s="4">
        <f t="shared" ref="AI8" si="60">IF(AND((AH8&gt;0),(AH$4&gt;0)),(AH8/AH$4*100),"")</f>
        <v>39.930955120828536</v>
      </c>
      <c r="AJ8" s="19">
        <v>32.299999999999997</v>
      </c>
      <c r="AK8" s="4">
        <f t="shared" ref="AK8" si="61">IF(AND((AJ8&gt;0),(AJ$4&gt;0)),(AJ8/AJ$4*100),"")</f>
        <v>42.167101827676241</v>
      </c>
      <c r="AL8" s="19">
        <v>23</v>
      </c>
      <c r="AM8" s="4">
        <f t="shared" ref="AM8" si="62">IF(AND((AL8&gt;0),(AL$4&gt;0)),(AL8/AL$4*100),"")</f>
        <v>29.449423815621</v>
      </c>
      <c r="AN8" s="19"/>
      <c r="AO8" s="4" t="str">
        <f t="shared" ref="AO8" si="63">IF(AND((AN8&gt;0),(AN$4&gt;0)),(AN8/AN$4*100),"")</f>
        <v/>
      </c>
      <c r="AP8" s="19">
        <v>32.200000000000003</v>
      </c>
      <c r="AQ8" s="4">
        <f t="shared" ref="AQ8" si="64">IF(AND((AP8&gt;0),(AP$4&gt;0)),(AP8/AP$4*100),"")</f>
        <v>40.503144654088054</v>
      </c>
      <c r="AR8" s="19"/>
      <c r="AS8" s="4" t="str">
        <f t="shared" ref="AS8" si="65">IF(AND((AR8&gt;0),(AR$4&gt;0)),(AR8/AR$4*100),"")</f>
        <v/>
      </c>
      <c r="AT8" s="19">
        <v>32.1</v>
      </c>
      <c r="AU8" s="4">
        <f t="shared" ref="AU8" si="66">IF(AND((AT8&gt;0),(AT$4&gt;0)),(AT8/AT$4*100),"")</f>
        <v>37.988165680473372</v>
      </c>
      <c r="AV8" s="19">
        <v>23.9</v>
      </c>
      <c r="AW8" s="4">
        <f t="shared" ref="AW8" si="67">IF(AND((AV8&gt;0),(AV$4&gt;0)),(AV8/AV$4*100),"")</f>
        <v>37.996820349761521</v>
      </c>
      <c r="AX8" s="19">
        <v>30.7</v>
      </c>
      <c r="AY8" s="4">
        <f t="shared" ref="AY8" si="68">IF(AND((AX8&gt;0),(AX$4&gt;0)),(AX8/AX$4*100),"")</f>
        <v>34.807256235827658</v>
      </c>
      <c r="AZ8" s="19"/>
      <c r="BA8" s="4" t="str">
        <f t="shared" ref="BA8" si="69">IF(AND((AZ8&gt;0),(AZ$4&gt;0)),(AZ8/AZ$4*100),"")</f>
        <v/>
      </c>
      <c r="BB8" s="19">
        <v>23.4</v>
      </c>
      <c r="BC8" s="4">
        <f t="shared" ref="BC8" si="70">IF(AND((BB8&gt;0),(BB$4&gt;0)),(BB8/BB$4*100),"")</f>
        <v>35.240963855421683</v>
      </c>
      <c r="BD8" s="19">
        <v>24.2</v>
      </c>
      <c r="BE8" s="4">
        <f t="shared" ref="BE8" si="71">IF(AND((BD8&gt;0),(BD$4&gt;0)),(BD8/BD$4*100),"")</f>
        <v>30.906768837803323</v>
      </c>
      <c r="BF8" s="19">
        <v>21.8</v>
      </c>
      <c r="BG8" s="4">
        <f t="shared" ref="BG8" si="72">IF(AND((BF8&gt;0),(BF$4&gt;0)),(BF8/BF$4*100),"")</f>
        <v>31.232091690544415</v>
      </c>
      <c r="BH8" s="19">
        <v>24.6</v>
      </c>
      <c r="BI8" s="4">
        <f>IF(AND((BH8&gt;0),(BH$4&gt;0)),(BH8/BH$4*100),"")</f>
        <v>36.390532544378701</v>
      </c>
      <c r="BK8" s="57" t="s">
        <v>18</v>
      </c>
      <c r="BL8" s="30">
        <f t="shared" si="15"/>
        <v>25</v>
      </c>
      <c r="BM8" s="31">
        <f t="shared" si="16"/>
        <v>20.2</v>
      </c>
      <c r="BN8" s="32" t="str">
        <f t="shared" si="17"/>
        <v>–</v>
      </c>
      <c r="BO8" s="33">
        <f t="shared" si="18"/>
        <v>35.9</v>
      </c>
      <c r="BP8" s="34">
        <f t="shared" si="19"/>
        <v>29.449423815621</v>
      </c>
      <c r="BQ8" s="35" t="str">
        <f t="shared" si="39"/>
        <v>–</v>
      </c>
      <c r="BR8" s="36">
        <f t="shared" si="20"/>
        <v>49.329359165424748</v>
      </c>
      <c r="BS8" s="37">
        <f t="shared" si="21"/>
        <v>28.355999999999998</v>
      </c>
      <c r="BT8" s="38">
        <f t="shared" si="40"/>
        <v>37.633645436905283</v>
      </c>
      <c r="BU8" s="32">
        <f t="shared" si="22"/>
        <v>4.5724792691347336</v>
      </c>
      <c r="BV8" s="39">
        <f t="shared" si="41"/>
        <v>4.4450657087112857</v>
      </c>
      <c r="BW8" s="32">
        <f t="shared" si="23"/>
        <v>22.1</v>
      </c>
      <c r="BX8" s="35">
        <f t="shared" si="42"/>
        <v>35.760517799352755</v>
      </c>
    </row>
    <row r="9" spans="1:76" ht="16.5" customHeight="1" x14ac:dyDescent="0.2">
      <c r="A9" s="10" t="s">
        <v>20</v>
      </c>
      <c r="B9" s="19">
        <v>6.3</v>
      </c>
      <c r="C9" s="4">
        <f>IF(AND((B9&gt;0),(B$4&gt;0)),(B9/B$4*100),"")</f>
        <v>10.194174757281553</v>
      </c>
      <c r="D9" s="19"/>
      <c r="E9" s="4" t="str">
        <f>IF(AND((D9&gt;0),(D$4&gt;0)),(D9/D$4*100),"")</f>
        <v/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>
        <v>8.5</v>
      </c>
      <c r="K9" s="4">
        <f>IF(AND((J9&gt;0),(J$4&gt;0)),(J9/J$4*100),"")</f>
        <v>11.921458625525947</v>
      </c>
      <c r="L9" s="19">
        <v>7.1</v>
      </c>
      <c r="M9" s="4">
        <f>IF(AND((L9&gt;0),(L$4&gt;0)),(L9/L$4*100),"")</f>
        <v>9.4793057409879822</v>
      </c>
      <c r="N9" s="19"/>
      <c r="O9" s="4" t="str">
        <f>IF(AND((N9&gt;0),(N$4&gt;0)),(N9/N$4*100),"")</f>
        <v/>
      </c>
      <c r="P9" s="19">
        <v>7.7</v>
      </c>
      <c r="Q9" s="4">
        <f>IF(AND((P9&gt;0),(P$4&gt;0)),(P9/P$4*100),"")</f>
        <v>9.759188846641317</v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>
        <v>6.3</v>
      </c>
      <c r="W9" s="4">
        <f>IF(AND((V9&gt;0),(V$4&gt;0)),(V9/V$4*100),"")</f>
        <v>8.7136929460580905</v>
      </c>
      <c r="X9" s="19">
        <v>7.6</v>
      </c>
      <c r="Y9" s="4">
        <f>IF(AND((X9&gt;0),(X$4&gt;0)),(X9/X$4*100),"")</f>
        <v>9.9476439790575917</v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>
        <v>6.8</v>
      </c>
      <c r="AE9" s="4">
        <f t="shared" ref="AE9" si="73">IF(AND((AD9&gt;0),(AD$4&gt;0)),(AD9/AD$4*100),"")</f>
        <v>8.7855297157622729</v>
      </c>
      <c r="AF9" s="19"/>
      <c r="AG9" s="4" t="str">
        <f t="shared" ref="AG9" si="74">IF(AND((AF9&gt;0),(AF$4&gt;0)),(AF9/AF$4*100),"")</f>
        <v/>
      </c>
      <c r="AH9" s="19"/>
      <c r="AI9" s="4" t="str">
        <f t="shared" ref="AI9" si="75">IF(AND((AH9&gt;0),(AH$4&gt;0)),(AH9/AH$4*100),"")</f>
        <v/>
      </c>
      <c r="AJ9" s="19"/>
      <c r="AK9" s="4" t="str">
        <f t="shared" ref="AK9" si="76">IF(AND((AJ9&gt;0),(AJ$4&gt;0)),(AJ9/AJ$4*100),"")</f>
        <v/>
      </c>
      <c r="AL9" s="19">
        <v>6.2</v>
      </c>
      <c r="AM9" s="4">
        <f t="shared" ref="AM9" si="77">IF(AND((AL9&gt;0),(AL$4&gt;0)),(AL9/AL$4*100),"")</f>
        <v>7.9385403329065314</v>
      </c>
      <c r="AN9" s="19">
        <v>5.4</v>
      </c>
      <c r="AO9" s="4">
        <f t="shared" ref="AO9" si="78">IF(AND((AN9&gt;0),(AN$4&gt;0)),(AN9/AN$4*100),"")</f>
        <v>6.4748201438848918</v>
      </c>
      <c r="AP9" s="19">
        <v>6.2</v>
      </c>
      <c r="AQ9" s="4">
        <f t="shared" ref="AQ9" si="79">IF(AND((AP9&gt;0),(AP$4&gt;0)),(AP9/AP$4*100),"")</f>
        <v>7.7987421383647799</v>
      </c>
      <c r="AR9" s="19">
        <v>6.9</v>
      </c>
      <c r="AS9" s="4">
        <f t="shared" ref="AS9" si="80">IF(AND((AR9&gt;0),(AR$4&gt;0)),(AR9/AR$4*100),"")</f>
        <v>7.4433656957928811</v>
      </c>
      <c r="AT9" s="19">
        <v>6.1</v>
      </c>
      <c r="AU9" s="4">
        <f t="shared" ref="AU9" si="81">IF(AND((AT9&gt;0),(AT$4&gt;0)),(AT9/AT$4*100),"")</f>
        <v>7.2189349112426022</v>
      </c>
      <c r="AV9" s="19">
        <v>6</v>
      </c>
      <c r="AW9" s="4">
        <f t="shared" ref="AW9" si="82">IF(AND((AV9&gt;0),(AV$4&gt;0)),(AV9/AV$4*100),"")</f>
        <v>9.5389507154213042</v>
      </c>
      <c r="AX9" s="19">
        <v>5.9</v>
      </c>
      <c r="AY9" s="4">
        <f t="shared" ref="AY9" si="83">IF(AND((AX9&gt;0),(AX$4&gt;0)),(AX9/AX$4*100),"")</f>
        <v>6.6893424036281175</v>
      </c>
      <c r="AZ9" s="19">
        <v>4.7</v>
      </c>
      <c r="BA9" s="4">
        <f t="shared" ref="BA9" si="84">IF(AND((AZ9&gt;0),(AZ$4&gt;0)),(AZ9/AZ$4*100),"")</f>
        <v>6.6104078762306617</v>
      </c>
      <c r="BB9" s="19">
        <v>5</v>
      </c>
      <c r="BC9" s="4">
        <f t="shared" ref="BC9" si="85">IF(AND((BB9&gt;0),(BB$4&gt;0)),(BB9/BB$4*100),"")</f>
        <v>7.5301204819277103</v>
      </c>
      <c r="BD9" s="19">
        <v>6</v>
      </c>
      <c r="BE9" s="4">
        <f t="shared" ref="BE9" si="86">IF(AND((BD9&gt;0),(BD$4&gt;0)),(BD9/BD$4*100),"")</f>
        <v>7.6628352490421463</v>
      </c>
      <c r="BF9" s="19"/>
      <c r="BG9" s="4" t="str">
        <f t="shared" ref="BG9" si="87">IF(AND((BF9&gt;0),(BF$4&gt;0)),(BF9/BF$4*100),"")</f>
        <v/>
      </c>
      <c r="BH9" s="19">
        <v>6.5</v>
      </c>
      <c r="BI9" s="4">
        <f>IF(AND((BH9&gt;0),(BH$4&gt;0)),(BH9/BH$4*100),"")</f>
        <v>9.6153846153846168</v>
      </c>
      <c r="BK9" s="57" t="s">
        <v>20</v>
      </c>
      <c r="BL9" s="30">
        <f t="shared" si="15"/>
        <v>18</v>
      </c>
      <c r="BM9" s="31">
        <f t="shared" si="16"/>
        <v>4.7</v>
      </c>
      <c r="BN9" s="32" t="str">
        <f t="shared" si="17"/>
        <v>–</v>
      </c>
      <c r="BO9" s="33">
        <f t="shared" si="18"/>
        <v>8.5</v>
      </c>
      <c r="BP9" s="34">
        <f t="shared" si="19"/>
        <v>6.4748201438848918</v>
      </c>
      <c r="BQ9" s="35" t="str">
        <f t="shared" si="39"/>
        <v>–</v>
      </c>
      <c r="BR9" s="36">
        <f t="shared" si="20"/>
        <v>11.921458625525947</v>
      </c>
      <c r="BS9" s="37">
        <f t="shared" si="21"/>
        <v>6.4</v>
      </c>
      <c r="BT9" s="38">
        <f t="shared" si="40"/>
        <v>8.5179132875078327</v>
      </c>
      <c r="BU9" s="32">
        <f t="shared" si="22"/>
        <v>0.9412132345760833</v>
      </c>
      <c r="BV9" s="39">
        <f t="shared" si="41"/>
        <v>1.491511298757507</v>
      </c>
      <c r="BW9" s="32">
        <f t="shared" si="23"/>
        <v>6.3</v>
      </c>
      <c r="BX9" s="35">
        <f t="shared" si="42"/>
        <v>10.194174757281553</v>
      </c>
    </row>
    <row r="10" spans="1:76" ht="16.5" customHeight="1" x14ac:dyDescent="0.2">
      <c r="A10" s="10" t="s">
        <v>19</v>
      </c>
      <c r="B10" s="19">
        <v>46.4</v>
      </c>
      <c r="C10" s="4">
        <f>IF(AND((B10&gt;0),(B$4&gt;0)),(B10/B$4*100),"")</f>
        <v>75.080906148867314</v>
      </c>
      <c r="D10" s="19">
        <v>58.3</v>
      </c>
      <c r="E10" s="4">
        <f>IF(AND((D10&gt;0),(D$4&gt;0)),(D10/D$4*100),"")</f>
        <v>69.904076738609106</v>
      </c>
      <c r="F10" s="19">
        <v>91.8</v>
      </c>
      <c r="G10" s="4">
        <f>IF(AND((F10&gt;0),(F$4&gt;0)),(F10/F$4*100),"")</f>
        <v>109.15576694411415</v>
      </c>
      <c r="H10" s="19"/>
      <c r="I10" s="4" t="str">
        <f>IF(AND((H10&gt;0),(H$4&gt;0)),(H10/H$4*100),"")</f>
        <v/>
      </c>
      <c r="J10" s="19">
        <v>78.400000000000006</v>
      </c>
      <c r="K10" s="4">
        <f>IF(AND((J10&gt;0),(J$4&gt;0)),(J10/J$4*100),"")</f>
        <v>109.95792426367463</v>
      </c>
      <c r="L10" s="19"/>
      <c r="M10" s="4" t="str">
        <f>IF(AND((L10&gt;0),(L$4&gt;0)),(L10/L$4*100),"")</f>
        <v/>
      </c>
      <c r="N10" s="19">
        <v>85.5</v>
      </c>
      <c r="O10" s="4">
        <f>IF(AND((N10&gt;0),(N$4&gt;0)),(N10/N$4*100),"")</f>
        <v>127.42175856929956</v>
      </c>
      <c r="P10" s="19">
        <v>84.9</v>
      </c>
      <c r="Q10" s="4">
        <f>IF(AND((P10&gt;0),(P$4&gt;0)),(P10/P$4*100),"")</f>
        <v>107.60456273764258</v>
      </c>
      <c r="R10" s="19"/>
      <c r="S10" s="4" t="str">
        <f>IF(AND((R10&gt;0),(R$4&gt;0)),(R10/R$4*100),"")</f>
        <v/>
      </c>
      <c r="T10" s="19">
        <v>91.9</v>
      </c>
      <c r="U10" s="4">
        <f>IF(AND((T10&gt;0),(T$4&gt;0)),(T10/T$4*100),"")</f>
        <v>110.85645355850421</v>
      </c>
      <c r="V10" s="19">
        <v>72.8</v>
      </c>
      <c r="W10" s="4">
        <f>IF(AND((V10&gt;0),(V$4&gt;0)),(V10/V$4*100),"")</f>
        <v>100.69156293222683</v>
      </c>
      <c r="X10" s="19">
        <v>66.099999999999994</v>
      </c>
      <c r="Y10" s="4">
        <f>IF(AND((X10&gt;0),(X$4&gt;0)),(X10/X$4*100),"")</f>
        <v>86.518324607329831</v>
      </c>
      <c r="Z10" s="19">
        <v>73.3</v>
      </c>
      <c r="AA10" s="4">
        <f>IF(AND((Z10&gt;0),(Z$4&gt;0)),(Z10/Z$4*100),"")</f>
        <v>104.2674253200569</v>
      </c>
      <c r="AB10" s="19">
        <v>77.8</v>
      </c>
      <c r="AC10" s="4">
        <f>IF(AND((AB10&gt;0),(AB$4&gt;0)),(AB10/AB$4*100),"")</f>
        <v>101.96592398427259</v>
      </c>
      <c r="AD10" s="19">
        <v>62.1</v>
      </c>
      <c r="AE10" s="4">
        <f t="shared" ref="AE10" si="88">IF(AND((AD10&gt;0),(AD$4&gt;0)),(AD10/AD$4*100),"")</f>
        <v>80.232558139534888</v>
      </c>
      <c r="AF10" s="19">
        <v>87.2</v>
      </c>
      <c r="AG10" s="4">
        <f t="shared" ref="AG10" si="89">IF(AND((AF10&gt;0),(AF$4&gt;0)),(AF10/AF$4*100),"")</f>
        <v>106.60146699266504</v>
      </c>
      <c r="AH10" s="19">
        <v>91.2</v>
      </c>
      <c r="AI10" s="4">
        <f t="shared" ref="AI10" si="90">IF(AND((AH10&gt;0),(AH$4&gt;0)),(AH10/AH$4*100),"")</f>
        <v>104.94821634062139</v>
      </c>
      <c r="AJ10" s="19">
        <v>73.900000000000006</v>
      </c>
      <c r="AK10" s="4">
        <f t="shared" ref="AK10" si="91">IF(AND((AJ10&gt;0),(AJ$4&gt;0)),(AJ10/AJ$4*100),"")</f>
        <v>96.475195822454324</v>
      </c>
      <c r="AL10" s="19">
        <v>75.400000000000006</v>
      </c>
      <c r="AM10" s="4">
        <f t="shared" ref="AM10" si="92">IF(AND((AL10&gt;0),(AL$4&gt;0)),(AL10/AL$4*100),"")</f>
        <v>96.542893725992329</v>
      </c>
      <c r="AN10" s="19">
        <v>87.3</v>
      </c>
      <c r="AO10" s="4">
        <f t="shared" ref="AO10" si="93">IF(AND((AN10&gt;0),(AN$4&gt;0)),(AN10/AN$4*100),"")</f>
        <v>104.67625899280574</v>
      </c>
      <c r="AP10" s="19">
        <v>98.2</v>
      </c>
      <c r="AQ10" s="4">
        <f t="shared" ref="AQ10" si="94">IF(AND((AP10&gt;0),(AP$4&gt;0)),(AP10/AP$4*100),"")</f>
        <v>123.52201257861634</v>
      </c>
      <c r="AR10" s="19">
        <v>92.7</v>
      </c>
      <c r="AS10" s="4">
        <f t="shared" ref="AS10" si="95">IF(AND((AR10&gt;0),(AR$4&gt;0)),(AR10/AR$4*100),"")</f>
        <v>100</v>
      </c>
      <c r="AT10" s="19">
        <v>76.5</v>
      </c>
      <c r="AU10" s="4">
        <f t="shared" ref="AU10" si="96">IF(AND((AT10&gt;0),(AT$4&gt;0)),(AT10/AT$4*100),"")</f>
        <v>90.532544378698219</v>
      </c>
      <c r="AV10" s="19"/>
      <c r="AW10" s="4" t="str">
        <f t="shared" ref="AW10" si="97">IF(AND((AV10&gt;0),(AV$4&gt;0)),(AV10/AV$4*100),"")</f>
        <v/>
      </c>
      <c r="AX10" s="19">
        <v>87.6</v>
      </c>
      <c r="AY10" s="4">
        <f t="shared" ref="AY10" si="98">IF(AND((AX10&gt;0),(AX$4&gt;0)),(AX10/AX$4*100),"")</f>
        <v>99.319727891156447</v>
      </c>
      <c r="AZ10" s="19">
        <v>70.400000000000006</v>
      </c>
      <c r="BA10" s="4">
        <f t="shared" ref="BA10" si="99">IF(AND((AZ10&gt;0),(AZ$4&gt;0)),(AZ10/AZ$4*100),"")</f>
        <v>99.015471167369924</v>
      </c>
      <c r="BB10" s="19">
        <v>80.400000000000006</v>
      </c>
      <c r="BC10" s="4">
        <f t="shared" ref="BC10" si="100">IF(AND((BB10&gt;0),(BB$4&gt;0)),(BB10/BB$4*100),"")</f>
        <v>121.08433734939759</v>
      </c>
      <c r="BD10" s="19">
        <v>57.3</v>
      </c>
      <c r="BE10" s="4">
        <f t="shared" ref="BE10" si="101">IF(AND((BD10&gt;0),(BD$4&gt;0)),(BD10/BD$4*100),"")</f>
        <v>73.180076628352481</v>
      </c>
      <c r="BF10" s="19">
        <v>67.3</v>
      </c>
      <c r="BG10" s="4">
        <f t="shared" ref="BG10" si="102">IF(AND((BF10&gt;0),(BF$4&gt;0)),(BF10/BF$4*100),"")</f>
        <v>96.418338108882523</v>
      </c>
      <c r="BH10" s="19"/>
      <c r="BI10" s="4" t="str">
        <f>IF(AND((BH10&gt;0),(BH$4&gt;0)),(BH10/BH$4*100),"")</f>
        <v/>
      </c>
      <c r="BK10" s="57" t="s">
        <v>19</v>
      </c>
      <c r="BL10" s="30">
        <f t="shared" si="15"/>
        <v>25</v>
      </c>
      <c r="BM10" s="31">
        <f t="shared" si="16"/>
        <v>46.4</v>
      </c>
      <c r="BN10" s="32" t="str">
        <f t="shared" si="17"/>
        <v>–</v>
      </c>
      <c r="BO10" s="33">
        <f t="shared" si="18"/>
        <v>91.9</v>
      </c>
      <c r="BP10" s="34">
        <f t="shared" si="19"/>
        <v>69.904076738609106</v>
      </c>
      <c r="BQ10" s="35" t="str">
        <f t="shared" si="39"/>
        <v>–</v>
      </c>
      <c r="BR10" s="36">
        <f t="shared" si="20"/>
        <v>127.42175856929956</v>
      </c>
      <c r="BS10" s="37">
        <f t="shared" si="21"/>
        <v>77.388000000000005</v>
      </c>
      <c r="BT10" s="38">
        <f t="shared" si="40"/>
        <v>99.838951356845797</v>
      </c>
      <c r="BU10" s="32">
        <f t="shared" si="22"/>
        <v>12.914020804278326</v>
      </c>
      <c r="BV10" s="39">
        <f t="shared" si="41"/>
        <v>14.672984072336703</v>
      </c>
      <c r="BW10" s="32">
        <f t="shared" si="23"/>
        <v>46.4</v>
      </c>
      <c r="BX10" s="35">
        <f t="shared" si="42"/>
        <v>75.080906148867314</v>
      </c>
    </row>
    <row r="11" spans="1:76" ht="16.5" customHeight="1" x14ac:dyDescent="0.2">
      <c r="A11" s="10" t="s">
        <v>33</v>
      </c>
      <c r="B11" s="68">
        <f>IF(AND((B10&gt;0),(B3&gt;0)),(B10/B3),"")</f>
        <v>0.14499999999999999</v>
      </c>
      <c r="C11" s="4" t="s">
        <v>3</v>
      </c>
      <c r="D11" s="68">
        <f>IF(AND((D10&gt;0),(D3&gt;0)),(D10/D3),"")</f>
        <v>0.16149584487534624</v>
      </c>
      <c r="E11" s="4" t="s">
        <v>3</v>
      </c>
      <c r="F11" s="68">
        <f>IF(AND((F10&gt;0),(F3&gt;0)),(F10/F3),"")</f>
        <v>0.23240506329113925</v>
      </c>
      <c r="G11" s="4" t="s">
        <v>3</v>
      </c>
      <c r="H11" s="68" t="str">
        <f>IF(AND((H10&gt;0),(H3&gt;0)),(H10/H3),"")</f>
        <v/>
      </c>
      <c r="I11" s="4" t="s">
        <v>3</v>
      </c>
      <c r="J11" s="68">
        <f>IF(AND((J10&gt;0),(J3&gt;0)),(J10/J3),"")</f>
        <v>0.23333333333333334</v>
      </c>
      <c r="K11" s="4" t="s">
        <v>3</v>
      </c>
      <c r="L11" s="68" t="str">
        <f>IF(AND((L10&gt;0),(L3&gt;0)),(L10/L3),"")</f>
        <v/>
      </c>
      <c r="M11" s="4" t="s">
        <v>3</v>
      </c>
      <c r="N11" s="68">
        <f>IF(AND((N10&gt;0),(N3&gt;0)),(N10/N3),"")</f>
        <v>0.24639769452449567</v>
      </c>
      <c r="O11" s="4" t="s">
        <v>3</v>
      </c>
      <c r="P11" s="68">
        <f>IF(AND((P10&gt;0),(P3&gt;0)),(P10/P3),"")</f>
        <v>0.24466858789625362</v>
      </c>
      <c r="Q11" s="4" t="s">
        <v>3</v>
      </c>
      <c r="R11" s="68" t="str">
        <f>IF(AND((R10&gt;0),(R3&gt;0)),(R10/R3),"")</f>
        <v/>
      </c>
      <c r="S11" s="4" t="s">
        <v>3</v>
      </c>
      <c r="T11" s="68">
        <f>IF(AND((T10&gt;0),(T3&gt;0)),(T10/T3),"")</f>
        <v>0.24837837837837839</v>
      </c>
      <c r="U11" s="4" t="s">
        <v>3</v>
      </c>
      <c r="V11" s="68">
        <f>IF(AND((V10&gt;0),(V3&gt;0)),(V10/V3),"")</f>
        <v>0.20507042253521127</v>
      </c>
      <c r="W11" s="4" t="s">
        <v>3</v>
      </c>
      <c r="X11" s="68">
        <f>IF(AND((X10&gt;0),(X3&gt;0)),(X10/X3),"")</f>
        <v>0.18939828080229223</v>
      </c>
      <c r="Y11" s="4" t="s">
        <v>3</v>
      </c>
      <c r="Z11" s="68">
        <f>IF(AND((Z10&gt;0),(Z3&gt;0)),(Z10/Z3),"")</f>
        <v>0.22415902140672783</v>
      </c>
      <c r="AA11" s="4" t="s">
        <v>3</v>
      </c>
      <c r="AB11" s="68">
        <f>IF(AND((AB10&gt;0),(AB3&gt;0)),(AB10/AB3),"")</f>
        <v>0.24465408805031447</v>
      </c>
      <c r="AC11" s="4" t="s">
        <v>3</v>
      </c>
      <c r="AD11" s="68">
        <f t="shared" ref="AD11" si="103">IF(AND((AD10&gt;0),(AD3&gt;0)),(AD10/AD3),"")</f>
        <v>0.18211143695014664</v>
      </c>
      <c r="AE11" s="4" t="s">
        <v>3</v>
      </c>
      <c r="AF11" s="68">
        <f t="shared" ref="AF11" si="104">IF(AND((AF10&gt;0),(AF3&gt;0)),(AF10/AF3),"")</f>
        <v>0.24914285714285714</v>
      </c>
      <c r="AG11" s="4" t="s">
        <v>3</v>
      </c>
      <c r="AH11" s="68">
        <f t="shared" ref="AH11" si="105">IF(AND((AH10&gt;0),(AH3&gt;0)),(AH10/AH3),"")</f>
        <v>0.25835694050991503</v>
      </c>
      <c r="AI11" s="4" t="s">
        <v>3</v>
      </c>
      <c r="AJ11" s="68">
        <f t="shared" ref="AJ11" si="106">IF(AND((AJ10&gt;0),(AJ3&gt;0)),(AJ10/AJ3),"")</f>
        <v>0.20414364640883981</v>
      </c>
      <c r="AK11" s="4" t="s">
        <v>3</v>
      </c>
      <c r="AL11" s="68">
        <f t="shared" ref="AL11" si="107">IF(AND((AL10&gt;0),(AL3&gt;0)),(AL10/AL3),"")</f>
        <v>0.19947089947089949</v>
      </c>
      <c r="AM11" s="4" t="s">
        <v>3</v>
      </c>
      <c r="AN11" s="68">
        <f t="shared" ref="AN11" si="108">IF(AND((AN10&gt;0),(AN3&gt;0)),(AN10/AN3),"")</f>
        <v>0.22045454545454546</v>
      </c>
      <c r="AO11" s="4" t="s">
        <v>3</v>
      </c>
      <c r="AP11" s="68">
        <f t="shared" ref="AP11" si="109">IF(AND((AP10&gt;0),(AP3&gt;0)),(AP10/AP3),"")</f>
        <v>0.28629737609329448</v>
      </c>
      <c r="AQ11" s="4" t="s">
        <v>3</v>
      </c>
      <c r="AR11" s="68">
        <f t="shared" ref="AR11" si="110">IF(AND((AR10&gt;0),(AR3&gt;0)),(AR10/AR3),"")</f>
        <v>0.23117206982543642</v>
      </c>
      <c r="AS11" s="4" t="s">
        <v>3</v>
      </c>
      <c r="AT11" s="68">
        <f t="shared" ref="AT11" si="111">IF(AND((AT10&gt;0),(AT3&gt;0)),(AT10/AT3),"")</f>
        <v>0.19221105527638191</v>
      </c>
      <c r="AU11" s="4" t="s">
        <v>3</v>
      </c>
      <c r="AV11" s="68" t="str">
        <f t="shared" ref="AV11" si="112">IF(AND((AV10&gt;0),(AV3&gt;0)),(AV10/AV3),"")</f>
        <v/>
      </c>
      <c r="AW11" s="4" t="s">
        <v>3</v>
      </c>
      <c r="AX11" s="68">
        <f t="shared" ref="AX11" si="113">IF(AND((AX10&gt;0),(AX3&gt;0)),(AX10/AX3),"")</f>
        <v>0.21629629629629629</v>
      </c>
      <c r="AY11" s="4" t="s">
        <v>3</v>
      </c>
      <c r="AZ11" s="68">
        <f t="shared" ref="AZ11" si="114">IF(AND((AZ10&gt;0),(AZ3&gt;0)),(AZ10/AZ3),"")</f>
        <v>0.22931596091205214</v>
      </c>
      <c r="BA11" s="4" t="s">
        <v>3</v>
      </c>
      <c r="BB11" s="68">
        <f t="shared" ref="BB11" si="115">IF(AND((BB10&gt;0),(BB3&gt;0)),(BB10/BB3),"")</f>
        <v>0.26622516556291392</v>
      </c>
      <c r="BC11" s="4" t="s">
        <v>3</v>
      </c>
      <c r="BD11" s="68">
        <f t="shared" ref="BD11" si="116">IF(AND((BD10&gt;0),(BD3&gt;0)),(BD10/BD3),"")</f>
        <v>0.16902654867256636</v>
      </c>
      <c r="BE11" s="4" t="s">
        <v>3</v>
      </c>
      <c r="BF11" s="68">
        <f t="shared" ref="BF11" si="117">IF(AND((BF10&gt;0),(BF3&gt;0)),(BF10/BF3),"")</f>
        <v>0.20900621118012422</v>
      </c>
      <c r="BG11" s="4" t="s">
        <v>3</v>
      </c>
      <c r="BH11" s="68" t="str">
        <f>IF(AND((BH10&gt;0),(BH3&gt;0)),(BH10/BH3),"")</f>
        <v/>
      </c>
      <c r="BI11" s="4" t="s">
        <v>3</v>
      </c>
      <c r="BK11" s="57" t="s">
        <v>33</v>
      </c>
      <c r="BL11" s="30">
        <f t="shared" si="15"/>
        <v>25</v>
      </c>
      <c r="BM11" s="40">
        <f t="shared" si="16"/>
        <v>0.14499999999999999</v>
      </c>
      <c r="BN11" s="22" t="str">
        <f t="shared" si="17"/>
        <v>–</v>
      </c>
      <c r="BO11" s="41">
        <f t="shared" si="18"/>
        <v>0.24837837837837839</v>
      </c>
      <c r="BP11" s="24" t="str">
        <f t="shared" si="19"/>
        <v/>
      </c>
      <c r="BQ11" s="6" t="s">
        <v>3</v>
      </c>
      <c r="BR11" s="26" t="str">
        <f t="shared" si="20"/>
        <v/>
      </c>
      <c r="BS11" s="42">
        <f t="shared" si="21"/>
        <v>0.21952766899399048</v>
      </c>
      <c r="BT11" s="28" t="s">
        <v>3</v>
      </c>
      <c r="BU11" s="43">
        <f t="shared" si="22"/>
        <v>3.4124159963715643E-2</v>
      </c>
      <c r="BV11" s="29" t="s">
        <v>3</v>
      </c>
      <c r="BW11" s="43">
        <f t="shared" si="23"/>
        <v>0.14499999999999999</v>
      </c>
      <c r="BX11" s="25" t="s">
        <v>3</v>
      </c>
    </row>
    <row r="12" spans="1:76" ht="16.5" customHeight="1" x14ac:dyDescent="0.2">
      <c r="A12" s="10" t="s">
        <v>34</v>
      </c>
      <c r="B12" s="68">
        <f>IF(AND((B6&gt;0),(B8&gt;0)),(B6/B8),"")</f>
        <v>0.60633484162895923</v>
      </c>
      <c r="C12" s="4" t="s">
        <v>3</v>
      </c>
      <c r="D12" s="68">
        <f>IF(AND((D6&gt;0),(D8&gt;0)),(D6/D8),"")</f>
        <v>0.62179487179487181</v>
      </c>
      <c r="E12" s="4" t="s">
        <v>3</v>
      </c>
      <c r="F12" s="68">
        <f>IF(AND((F6&gt;0),(F8&gt;0)),(F6/F8),"")</f>
        <v>0.55431754874651806</v>
      </c>
      <c r="G12" s="4" t="s">
        <v>3</v>
      </c>
      <c r="H12" s="68">
        <f>IF(AND((H6&gt;0),(H8&gt;0)),(H6/H8),"")</f>
        <v>0.76732673267326734</v>
      </c>
      <c r="I12" s="4" t="s">
        <v>3</v>
      </c>
      <c r="J12" s="68">
        <f>IF(AND((J6&gt;0),(J8&gt;0)),(J6/J8),"")</f>
        <v>0.54964539007092195</v>
      </c>
      <c r="K12" s="4" t="s">
        <v>3</v>
      </c>
      <c r="L12" s="68">
        <f>IF(AND((L6&gt;0),(L8&gt;0)),(L6/L8),"")</f>
        <v>0.64981949458483756</v>
      </c>
      <c r="M12" s="4" t="s">
        <v>3</v>
      </c>
      <c r="N12" s="68">
        <f>IF(AND((N6&gt;0),(N8&gt;0)),(N6/N8),"")</f>
        <v>0.56495468277945615</v>
      </c>
      <c r="O12" s="4" t="s">
        <v>3</v>
      </c>
      <c r="P12" s="68">
        <f>IF(AND((P6&gt;0),(P8&gt;0)),(P6/P8),"")</f>
        <v>0.57704918032786889</v>
      </c>
      <c r="Q12" s="4" t="s">
        <v>3</v>
      </c>
      <c r="R12" s="68" t="str">
        <f>IF(AND((R6&gt;0),(R8&gt;0)),(R6/R8),"")</f>
        <v/>
      </c>
      <c r="S12" s="4" t="s">
        <v>3</v>
      </c>
      <c r="T12" s="68">
        <f>IF(AND((T6&gt;0),(T8&gt;0)),(T6/T8),"")</f>
        <v>0.61604584527220629</v>
      </c>
      <c r="U12" s="4" t="s">
        <v>3</v>
      </c>
      <c r="V12" s="68">
        <f>IF(AND((V6&gt;0),(V8&gt;0)),(V6/V8),"")</f>
        <v>0.61224489795918369</v>
      </c>
      <c r="W12" s="4" t="s">
        <v>3</v>
      </c>
      <c r="X12" s="68">
        <f>IF(AND((X6&gt;0),(X8&gt;0)),(X6/X8),"")</f>
        <v>0.60483870967741937</v>
      </c>
      <c r="Y12" s="4" t="s">
        <v>3</v>
      </c>
      <c r="Z12" s="68">
        <f>IF(AND((Z6&gt;0),(Z8&gt;0)),(Z6/Z8),"")</f>
        <v>0.53716216216216217</v>
      </c>
      <c r="AA12" s="4" t="s">
        <v>3</v>
      </c>
      <c r="AB12" s="68" t="str">
        <f>IF(AND((AB6&gt;0),(AB8&gt;0)),(AB6/AB8),"")</f>
        <v/>
      </c>
      <c r="AC12" s="4" t="s">
        <v>3</v>
      </c>
      <c r="AD12" s="68">
        <f t="shared" ref="AD12" si="118">IF(AND((AD6&gt;0),(AD8&gt;0)),(AD6/AD8),"")</f>
        <v>0.62043795620437958</v>
      </c>
      <c r="AE12" s="4" t="s">
        <v>3</v>
      </c>
      <c r="AF12" s="68">
        <f t="shared" ref="AF12" si="119">IF(AND((AF6&gt;0),(AF8&gt;0)),(AF6/AF8),"")</f>
        <v>0.62580645161290316</v>
      </c>
      <c r="AG12" s="4" t="s">
        <v>3</v>
      </c>
      <c r="AH12" s="68">
        <f t="shared" ref="AH12" si="120">IF(AND((AH6&gt;0),(AH8&gt;0)),(AH6/AH8),"")</f>
        <v>0.62824207492795381</v>
      </c>
      <c r="AI12" s="4" t="s">
        <v>3</v>
      </c>
      <c r="AJ12" s="68">
        <f t="shared" ref="AJ12" si="121">IF(AND((AJ6&gt;0),(AJ8&gt;0)),(AJ6/AJ8),"")</f>
        <v>0.58823529411764708</v>
      </c>
      <c r="AK12" s="4" t="s">
        <v>3</v>
      </c>
      <c r="AL12" s="68">
        <f t="shared" ref="AL12" si="122">IF(AND((AL6&gt;0),(AL8&gt;0)),(AL6/AL8),"")</f>
        <v>0.79130434782608694</v>
      </c>
      <c r="AM12" s="4" t="s">
        <v>3</v>
      </c>
      <c r="AN12" s="68" t="str">
        <f t="shared" ref="AN12" si="123">IF(AND((AN6&gt;0),(AN8&gt;0)),(AN6/AN8),"")</f>
        <v/>
      </c>
      <c r="AO12" s="4" t="s">
        <v>3</v>
      </c>
      <c r="AP12" s="68">
        <f t="shared" ref="AP12" si="124">IF(AND((AP6&gt;0),(AP8&gt;0)),(AP6/AP8),"")</f>
        <v>0.48447204968944096</v>
      </c>
      <c r="AQ12" s="4" t="s">
        <v>3</v>
      </c>
      <c r="AR12" s="68" t="str">
        <f t="shared" ref="AR12" si="125">IF(AND((AR6&gt;0),(AR8&gt;0)),(AR6/AR8),"")</f>
        <v/>
      </c>
      <c r="AS12" s="4" t="s">
        <v>3</v>
      </c>
      <c r="AT12" s="68">
        <f t="shared" ref="AT12" si="126">IF(AND((AT6&gt;0),(AT8&gt;0)),(AT6/AT8),"")</f>
        <v>0.56386292834890972</v>
      </c>
      <c r="AU12" s="4" t="s">
        <v>3</v>
      </c>
      <c r="AV12" s="68">
        <f t="shared" ref="AV12" si="127">IF(AND((AV6&gt;0),(AV8&gt;0)),(AV6/AV8),"")</f>
        <v>0.65271966527196656</v>
      </c>
      <c r="AW12" s="4" t="s">
        <v>3</v>
      </c>
      <c r="AX12" s="68">
        <f t="shared" ref="AX12" si="128">IF(AND((AX6&gt;0),(AX8&gt;0)),(AX6/AX8),"")</f>
        <v>0.5895765472312704</v>
      </c>
      <c r="AY12" s="4" t="s">
        <v>3</v>
      </c>
      <c r="AZ12" s="68" t="str">
        <f t="shared" ref="AZ12" si="129">IF(AND((AZ6&gt;0),(AZ8&gt;0)),(AZ6/AZ8),"")</f>
        <v/>
      </c>
      <c r="BA12" s="4" t="s">
        <v>3</v>
      </c>
      <c r="BB12" s="68">
        <f t="shared" ref="BB12" si="130">IF(AND((BB6&gt;0),(BB8&gt;0)),(BB6/BB8),"")</f>
        <v>0.73076923076923084</v>
      </c>
      <c r="BC12" s="4" t="s">
        <v>3</v>
      </c>
      <c r="BD12" s="68">
        <f t="shared" ref="BD12" si="131">IF(AND((BD6&gt;0),(BD8&gt;0)),(BD6/BD8),"")</f>
        <v>0.57024793388429762</v>
      </c>
      <c r="BE12" s="4" t="s">
        <v>3</v>
      </c>
      <c r="BF12" s="68">
        <f t="shared" ref="BF12" si="132">IF(AND((BF6&gt;0),(BF8&gt;0)),(BF6/BF8),"")</f>
        <v>0.66055045871559637</v>
      </c>
      <c r="BG12" s="4" t="s">
        <v>3</v>
      </c>
      <c r="BH12" s="68">
        <f>IF(AND((BH6&gt;0),(BH8&gt;0)),(BH6/BH8),"")</f>
        <v>0.56910569105691056</v>
      </c>
      <c r="BI12" s="4" t="s">
        <v>3</v>
      </c>
      <c r="BK12" s="57" t="s">
        <v>34</v>
      </c>
      <c r="BL12" s="30">
        <f t="shared" si="15"/>
        <v>25</v>
      </c>
      <c r="BM12" s="40">
        <f t="shared" si="16"/>
        <v>0.48447204968944096</v>
      </c>
      <c r="BN12" s="22" t="str">
        <f t="shared" si="17"/>
        <v>–</v>
      </c>
      <c r="BO12" s="41">
        <f t="shared" si="18"/>
        <v>0.76732673267326734</v>
      </c>
      <c r="BP12" s="24" t="str">
        <f t="shared" si="19"/>
        <v/>
      </c>
      <c r="BQ12" s="6" t="s">
        <v>3</v>
      </c>
      <c r="BR12" s="26" t="str">
        <f t="shared" si="20"/>
        <v/>
      </c>
      <c r="BS12" s="42">
        <f t="shared" si="21"/>
        <v>0.61347459949337058</v>
      </c>
      <c r="BT12" s="28" t="s">
        <v>3</v>
      </c>
      <c r="BU12" s="43">
        <f t="shared" si="22"/>
        <v>6.9515377301963263E-2</v>
      </c>
      <c r="BV12" s="29" t="s">
        <v>3</v>
      </c>
      <c r="BW12" s="43">
        <f t="shared" si="23"/>
        <v>0.60633484162895923</v>
      </c>
      <c r="BX12" s="25" t="s">
        <v>3</v>
      </c>
    </row>
    <row r="13" spans="1:76" ht="16.5" customHeight="1" x14ac:dyDescent="0.2">
      <c r="A13" s="15" t="s">
        <v>21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21</v>
      </c>
      <c r="BL13" s="30"/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6.5" customHeight="1" x14ac:dyDescent="0.2">
      <c r="A14" s="10" t="s">
        <v>58</v>
      </c>
      <c r="B14" s="19"/>
      <c r="C14" s="4" t="str">
        <f t="shared" ref="C14:C22" si="133">IF(AND((B14&gt;0),(B$4&gt;0)),(B14/B$4*100),"")</f>
        <v/>
      </c>
      <c r="D14" s="19">
        <v>292.7</v>
      </c>
      <c r="E14" s="4">
        <f t="shared" ref="E14:E22" si="134">IF(AND((D14&gt;0),(D$4&gt;0)),(D14/D$4*100),"")</f>
        <v>350.9592326139088</v>
      </c>
      <c r="F14" s="19">
        <v>167.2</v>
      </c>
      <c r="G14" s="4">
        <f t="shared" ref="G14:G22" si="135">IF(AND((F14&gt;0),(F$4&gt;0)),(F14/F$4*100),"")</f>
        <v>198.81093935790724</v>
      </c>
      <c r="H14" s="19">
        <v>181.9</v>
      </c>
      <c r="I14" s="4">
        <f t="shared" ref="I14:I22" si="136">IF(AND((H14&gt;0),(H$4&gt;0)),(H14/H$4*100),"")</f>
        <v>299.1776315789474</v>
      </c>
      <c r="J14" s="19">
        <v>231</v>
      </c>
      <c r="K14" s="4">
        <f t="shared" ref="K14:K22" si="137">IF(AND((J14&gt;0),(J$4&gt;0)),(J14/J$4*100),"")</f>
        <v>323.98316970546983</v>
      </c>
      <c r="L14" s="19">
        <v>125.9</v>
      </c>
      <c r="M14" s="4">
        <f t="shared" ref="M14:M22" si="138">IF(AND((L14&gt;0),(L$4&gt;0)),(L14/L$4*100),"")</f>
        <v>168.09078771695593</v>
      </c>
      <c r="N14" s="19">
        <v>205.9</v>
      </c>
      <c r="O14" s="4">
        <f t="shared" ref="O14:O22" si="139">IF(AND((N14&gt;0),(N$4&gt;0)),(N14/N$4*100),"")</f>
        <v>306.85543964232494</v>
      </c>
      <c r="P14" s="19">
        <v>177.3</v>
      </c>
      <c r="Q14" s="4">
        <f t="shared" ref="Q14:Q22" si="140">IF(AND((P14&gt;0),(P$4&gt;0)),(P14/P$4*100),"")</f>
        <v>224.71482889733841</v>
      </c>
      <c r="R14" s="19">
        <v>190.2</v>
      </c>
      <c r="S14" s="4">
        <f t="shared" ref="S14:S22" si="141">IF(AND((R14&gt;0),(R$4&gt;0)),(R14/R$4*100),"")</f>
        <v>254.6184738955823</v>
      </c>
      <c r="T14" s="19">
        <v>270.89999999999998</v>
      </c>
      <c r="U14" s="4">
        <f t="shared" ref="U14:U22" si="142">IF(AND((T14&gt;0),(T$4&gt;0)),(T14/T$4*100),"")</f>
        <v>326.77925211097704</v>
      </c>
      <c r="V14" s="19">
        <v>201.7</v>
      </c>
      <c r="W14" s="4">
        <f t="shared" ref="W14:W22" si="143">IF(AND((V14&gt;0),(V$4&gt;0)),(V14/V$4*100),"")</f>
        <v>278.97648686030425</v>
      </c>
      <c r="X14" s="19">
        <v>149.1</v>
      </c>
      <c r="Y14" s="4">
        <f t="shared" ref="Y14:Y22" si="144">IF(AND((X14&gt;0),(X$4&gt;0)),(X14/X$4*100),"")</f>
        <v>195.15706806282719</v>
      </c>
      <c r="Z14" s="19">
        <v>217.1</v>
      </c>
      <c r="AA14" s="4">
        <f t="shared" ref="AA14:AA22" si="145">IF(AND((Z14&gt;0),(Z$4&gt;0)),(Z14/Z$4*100),"")</f>
        <v>308.81934566145094</v>
      </c>
      <c r="AB14" s="19">
        <v>249.7</v>
      </c>
      <c r="AC14" s="4">
        <f t="shared" ref="AC14:AC22" si="146">IF(AND((AB14&gt;0),(AB$4&gt;0)),(AB14/AB$4*100),"")</f>
        <v>327.26081258191351</v>
      </c>
      <c r="AD14" s="19">
        <v>229.2</v>
      </c>
      <c r="AE14" s="4">
        <f t="shared" ref="AE14:AE22" si="147">IF(AND((AD14&gt;0),(AD$4&gt;0)),(AD14/AD$4*100),"")</f>
        <v>296.12403100775191</v>
      </c>
      <c r="AF14" s="19">
        <v>194.4</v>
      </c>
      <c r="AG14" s="4">
        <f t="shared" ref="AG14:AG22" si="148">IF(AND((AF14&gt;0),(AF$4&gt;0)),(AF14/AF$4*100),"")</f>
        <v>237.65281173594133</v>
      </c>
      <c r="AH14" s="19"/>
      <c r="AI14" s="4" t="str">
        <f t="shared" ref="AI14:AI22" si="149">IF(AND((AH14&gt;0),(AH$4&gt;0)),(AH14/AH$4*100),"")</f>
        <v/>
      </c>
      <c r="AJ14" s="19"/>
      <c r="AK14" s="4" t="str">
        <f t="shared" ref="AK14:AK22" si="150">IF(AND((AJ14&gt;0),(AJ$4&gt;0)),(AJ14/AJ$4*100),"")</f>
        <v/>
      </c>
      <c r="AL14" s="19">
        <v>144.1</v>
      </c>
      <c r="AM14" s="4">
        <f t="shared" ref="AM14:AM22" si="151">IF(AND((AL14&gt;0),(AL$4&gt;0)),(AL14/AL$4*100),"")</f>
        <v>184.50704225352112</v>
      </c>
      <c r="AN14" s="19">
        <v>246.2</v>
      </c>
      <c r="AO14" s="4">
        <f t="shared" ref="AO14:AO22" si="152">IF(AND((AN14&gt;0),(AN$4&gt;0)),(AN14/AN$4*100),"")</f>
        <v>295.20383693045562</v>
      </c>
      <c r="AP14" s="19"/>
      <c r="AQ14" s="4" t="str">
        <f t="shared" ref="AQ14:AQ22" si="153">IF(AND((AP14&gt;0),(AP$4&gt;0)),(AP14/AP$4*100),"")</f>
        <v/>
      </c>
      <c r="AR14" s="19"/>
      <c r="AS14" s="4" t="str">
        <f t="shared" ref="AS14:AS22" si="154">IF(AND((AR14&gt;0),(AR$4&gt;0)),(AR14/AR$4*100),"")</f>
        <v/>
      </c>
      <c r="AT14" s="19">
        <v>181.6</v>
      </c>
      <c r="AU14" s="4">
        <f t="shared" ref="AU14:AU22" si="155">IF(AND((AT14&gt;0),(AT$4&gt;0)),(AT14/AT$4*100),"")</f>
        <v>214.91124260355031</v>
      </c>
      <c r="AV14" s="19">
        <v>172.1</v>
      </c>
      <c r="AW14" s="4">
        <f t="shared" ref="AW14:AW22" si="156">IF(AND((AV14&gt;0),(AV$4&gt;0)),(AV14/AV$4*100),"")</f>
        <v>273.60890302066775</v>
      </c>
      <c r="AX14" s="19"/>
      <c r="AY14" s="4" t="str">
        <f t="shared" ref="AY14:AY22" si="157">IF(AND((AX14&gt;0),(AX$4&gt;0)),(AX14/AX$4*100),"")</f>
        <v/>
      </c>
      <c r="AZ14" s="19"/>
      <c r="BA14" s="4" t="str">
        <f t="shared" ref="BA14:BA22" si="158">IF(AND((AZ14&gt;0),(AZ$4&gt;0)),(AZ14/AZ$4*100),"")</f>
        <v/>
      </c>
      <c r="BB14" s="19">
        <v>92.4</v>
      </c>
      <c r="BC14" s="4">
        <f t="shared" ref="BC14:BC22" si="159">IF(AND((BB14&gt;0),(BB$4&gt;0)),(BB14/BB$4*100),"")</f>
        <v>139.15662650602408</v>
      </c>
      <c r="BD14" s="19">
        <v>149</v>
      </c>
      <c r="BE14" s="4">
        <f t="shared" ref="BE14:BE22" si="160">IF(AND((BD14&gt;0),(BD$4&gt;0)),(BD14/BD$4*100),"")</f>
        <v>190.29374201787996</v>
      </c>
      <c r="BF14" s="19">
        <v>108.1</v>
      </c>
      <c r="BG14" s="4">
        <f t="shared" ref="BG14:BG22" si="161">IF(AND((BF14&gt;0),(BF$4&gt;0)),(BF14/BF$4*100),"")</f>
        <v>154.87106017191977</v>
      </c>
      <c r="BH14" s="19">
        <v>72.5</v>
      </c>
      <c r="BI14" s="4">
        <f t="shared" ref="BI14:BI22" si="162">IF(AND((BH14&gt;0),(BH$4&gt;0)),(BH14/BH$4*100),"")</f>
        <v>107.24852071005917</v>
      </c>
      <c r="BK14" s="57" t="s">
        <v>26</v>
      </c>
      <c r="BL14" s="30">
        <f t="shared" si="15"/>
        <v>23</v>
      </c>
      <c r="BM14" s="31">
        <f t="shared" si="16"/>
        <v>72.5</v>
      </c>
      <c r="BN14" s="32" t="str">
        <f t="shared" si="17"/>
        <v>–</v>
      </c>
      <c r="BO14" s="33">
        <f t="shared" si="18"/>
        <v>292.7</v>
      </c>
      <c r="BP14" s="34">
        <f t="shared" si="19"/>
        <v>107.24852071005917</v>
      </c>
      <c r="BQ14" s="35" t="str">
        <f t="shared" si="39"/>
        <v>–</v>
      </c>
      <c r="BR14" s="36">
        <f t="shared" si="20"/>
        <v>350.9592326139088</v>
      </c>
      <c r="BS14" s="37">
        <f t="shared" si="21"/>
        <v>184.79130434782607</v>
      </c>
      <c r="BT14" s="38">
        <f t="shared" si="40"/>
        <v>245.99049068015987</v>
      </c>
      <c r="BU14" s="32">
        <f t="shared" si="22"/>
        <v>55.717851823789054</v>
      </c>
      <c r="BV14" s="39">
        <f t="shared" si="41"/>
        <v>69.3439338633044</v>
      </c>
      <c r="BW14" s="32" t="str">
        <f t="shared" si="23"/>
        <v>?</v>
      </c>
      <c r="BX14" s="35" t="str">
        <f t="shared" si="42"/>
        <v>?</v>
      </c>
    </row>
    <row r="15" spans="1:76" ht="16.5" customHeight="1" x14ac:dyDescent="0.2">
      <c r="A15" s="10" t="s">
        <v>59</v>
      </c>
      <c r="B15" s="19">
        <v>103</v>
      </c>
      <c r="C15" s="4">
        <f t="shared" si="133"/>
        <v>166.66666666666669</v>
      </c>
      <c r="D15" s="19">
        <v>294.8</v>
      </c>
      <c r="E15" s="4">
        <f t="shared" si="134"/>
        <v>353.47721822541962</v>
      </c>
      <c r="F15" s="19">
        <v>246.3</v>
      </c>
      <c r="G15" s="4">
        <f t="shared" si="135"/>
        <v>292.86563614744352</v>
      </c>
      <c r="H15" s="19">
        <v>206.5</v>
      </c>
      <c r="I15" s="4">
        <f t="shared" si="136"/>
        <v>339.63815789473688</v>
      </c>
      <c r="J15" s="19">
        <v>221.4</v>
      </c>
      <c r="K15" s="4">
        <f t="shared" si="137"/>
        <v>310.51893408134646</v>
      </c>
      <c r="L15" s="19"/>
      <c r="M15" s="4" t="str">
        <f t="shared" si="138"/>
        <v/>
      </c>
      <c r="N15" s="19">
        <v>139.69999999999999</v>
      </c>
      <c r="O15" s="4">
        <f t="shared" si="139"/>
        <v>208.19672131147539</v>
      </c>
      <c r="P15" s="19">
        <v>269.5</v>
      </c>
      <c r="Q15" s="4">
        <f t="shared" si="140"/>
        <v>341.5716096324461</v>
      </c>
      <c r="R15" s="19"/>
      <c r="S15" s="4" t="str">
        <f t="shared" si="141"/>
        <v/>
      </c>
      <c r="T15" s="19">
        <v>258.7</v>
      </c>
      <c r="U15" s="4">
        <f t="shared" si="142"/>
        <v>312.06272617611575</v>
      </c>
      <c r="V15" s="19">
        <v>257.5</v>
      </c>
      <c r="W15" s="4">
        <f t="shared" si="143"/>
        <v>356.15491009681881</v>
      </c>
      <c r="X15" s="19">
        <v>206.4</v>
      </c>
      <c r="Y15" s="4">
        <f t="shared" si="144"/>
        <v>270.15706806282719</v>
      </c>
      <c r="Z15" s="19"/>
      <c r="AA15" s="4" t="str">
        <f t="shared" si="145"/>
        <v/>
      </c>
      <c r="AB15" s="19">
        <v>297.7</v>
      </c>
      <c r="AC15" s="4">
        <f t="shared" si="146"/>
        <v>390.17038007863698</v>
      </c>
      <c r="AD15" s="19">
        <v>204.8</v>
      </c>
      <c r="AE15" s="4">
        <f t="shared" si="147"/>
        <v>264.5994832041344</v>
      </c>
      <c r="AF15" s="19">
        <v>247.7</v>
      </c>
      <c r="AG15" s="4">
        <f t="shared" si="148"/>
        <v>302.81173594132025</v>
      </c>
      <c r="AH15" s="19">
        <v>274.39999999999998</v>
      </c>
      <c r="AI15" s="4">
        <f t="shared" si="149"/>
        <v>315.76524741081698</v>
      </c>
      <c r="AJ15" s="19"/>
      <c r="AK15" s="4" t="str">
        <f t="shared" si="150"/>
        <v/>
      </c>
      <c r="AL15" s="19"/>
      <c r="AM15" s="4" t="str">
        <f t="shared" si="151"/>
        <v/>
      </c>
      <c r="AN15" s="19"/>
      <c r="AO15" s="4" t="str">
        <f t="shared" si="152"/>
        <v/>
      </c>
      <c r="AP15" s="19">
        <v>240</v>
      </c>
      <c r="AQ15" s="4">
        <f t="shared" si="153"/>
        <v>301.88679245283021</v>
      </c>
      <c r="AR15" s="19">
        <v>274.5</v>
      </c>
      <c r="AS15" s="4">
        <f t="shared" si="154"/>
        <v>296.11650485436894</v>
      </c>
      <c r="AT15" s="19">
        <v>307.89999999999998</v>
      </c>
      <c r="AU15" s="4">
        <f t="shared" si="155"/>
        <v>364.37869822485203</v>
      </c>
      <c r="AV15" s="19">
        <v>158.1</v>
      </c>
      <c r="AW15" s="4">
        <f t="shared" si="156"/>
        <v>251.35135135135135</v>
      </c>
      <c r="AX15" s="19"/>
      <c r="AY15" s="4" t="str">
        <f t="shared" si="157"/>
        <v/>
      </c>
      <c r="AZ15" s="19"/>
      <c r="BA15" s="4" t="str">
        <f t="shared" si="158"/>
        <v/>
      </c>
      <c r="BB15" s="19">
        <v>117.5</v>
      </c>
      <c r="BC15" s="4">
        <f t="shared" si="159"/>
        <v>176.95783132530119</v>
      </c>
      <c r="BD15" s="19"/>
      <c r="BE15" s="4" t="str">
        <f t="shared" si="160"/>
        <v/>
      </c>
      <c r="BF15" s="19">
        <v>238.6</v>
      </c>
      <c r="BG15" s="4">
        <f t="shared" si="161"/>
        <v>341.83381088825217</v>
      </c>
      <c r="BH15" s="19">
        <v>110.9</v>
      </c>
      <c r="BI15" s="4">
        <f t="shared" si="162"/>
        <v>164.05325443786984</v>
      </c>
      <c r="BK15" s="57" t="s">
        <v>27</v>
      </c>
      <c r="BL15" s="30">
        <f t="shared" si="15"/>
        <v>21</v>
      </c>
      <c r="BM15" s="31">
        <f t="shared" si="16"/>
        <v>103</v>
      </c>
      <c r="BN15" s="32" t="str">
        <f t="shared" si="17"/>
        <v>–</v>
      </c>
      <c r="BO15" s="33">
        <f t="shared" si="18"/>
        <v>297.7</v>
      </c>
      <c r="BP15" s="34">
        <f t="shared" si="19"/>
        <v>164.05325443786984</v>
      </c>
      <c r="BQ15" s="35" t="str">
        <f t="shared" si="39"/>
        <v>–</v>
      </c>
      <c r="BR15" s="36">
        <f t="shared" si="20"/>
        <v>390.17038007863698</v>
      </c>
      <c r="BS15" s="37">
        <f t="shared" si="21"/>
        <v>222.66190476190479</v>
      </c>
      <c r="BT15" s="38">
        <f t="shared" si="40"/>
        <v>291.48736849833483</v>
      </c>
      <c r="BU15" s="32">
        <f t="shared" si="22"/>
        <v>63.117608289529414</v>
      </c>
      <c r="BV15" s="39">
        <f t="shared" si="41"/>
        <v>65.854132743967867</v>
      </c>
      <c r="BW15" s="32">
        <f t="shared" si="23"/>
        <v>103</v>
      </c>
      <c r="BX15" s="35">
        <f t="shared" si="42"/>
        <v>166.66666666666669</v>
      </c>
    </row>
    <row r="16" spans="1:76" ht="16.5" customHeight="1" x14ac:dyDescent="0.2">
      <c r="A16" s="10" t="s">
        <v>73</v>
      </c>
      <c r="B16" s="19">
        <v>6.4</v>
      </c>
      <c r="C16" s="4">
        <f t="shared" si="133"/>
        <v>10.355987055016183</v>
      </c>
      <c r="D16" s="19">
        <v>6.1</v>
      </c>
      <c r="E16" s="4">
        <f t="shared" si="134"/>
        <v>7.3141486810551548</v>
      </c>
      <c r="F16" s="19"/>
      <c r="G16" s="4" t="str">
        <f t="shared" si="135"/>
        <v/>
      </c>
      <c r="H16" s="19"/>
      <c r="I16" s="4" t="str">
        <f t="shared" si="136"/>
        <v/>
      </c>
      <c r="J16" s="19">
        <v>9.3000000000000007</v>
      </c>
      <c r="K16" s="4">
        <f t="shared" si="137"/>
        <v>13.043478260869568</v>
      </c>
      <c r="L16" s="19"/>
      <c r="M16" s="4" t="str">
        <f t="shared" si="138"/>
        <v/>
      </c>
      <c r="N16" s="19">
        <v>3.1</v>
      </c>
      <c r="O16" s="4">
        <f t="shared" si="139"/>
        <v>4.6199701937406861</v>
      </c>
      <c r="P16" s="19"/>
      <c r="Q16" s="4" t="str">
        <f t="shared" si="140"/>
        <v/>
      </c>
      <c r="R16" s="19">
        <v>3.6</v>
      </c>
      <c r="S16" s="4">
        <f t="shared" si="141"/>
        <v>4.8192771084337354</v>
      </c>
      <c r="T16" s="19"/>
      <c r="U16" s="4" t="str">
        <f t="shared" si="142"/>
        <v/>
      </c>
      <c r="V16" s="19"/>
      <c r="W16" s="4" t="str">
        <f t="shared" si="143"/>
        <v/>
      </c>
      <c r="X16" s="19"/>
      <c r="Y16" s="4" t="str">
        <f t="shared" si="144"/>
        <v/>
      </c>
      <c r="Z16" s="19"/>
      <c r="AA16" s="4" t="str">
        <f t="shared" si="145"/>
        <v/>
      </c>
      <c r="AB16" s="19"/>
      <c r="AC16" s="4" t="str">
        <f t="shared" si="146"/>
        <v/>
      </c>
      <c r="AD16" s="19"/>
      <c r="AE16" s="4" t="str">
        <f t="shared" si="147"/>
        <v/>
      </c>
      <c r="AF16" s="19"/>
      <c r="AG16" s="4" t="str">
        <f t="shared" si="148"/>
        <v/>
      </c>
      <c r="AH16" s="19"/>
      <c r="AI16" s="4" t="str">
        <f t="shared" si="149"/>
        <v/>
      </c>
      <c r="AJ16" s="19"/>
      <c r="AK16" s="4" t="str">
        <f t="shared" si="150"/>
        <v/>
      </c>
      <c r="AL16" s="19"/>
      <c r="AM16" s="4" t="str">
        <f t="shared" si="151"/>
        <v/>
      </c>
      <c r="AN16" s="19"/>
      <c r="AO16" s="4" t="str">
        <f t="shared" si="152"/>
        <v/>
      </c>
      <c r="AP16" s="19"/>
      <c r="AQ16" s="4" t="str">
        <f t="shared" si="153"/>
        <v/>
      </c>
      <c r="AR16" s="19"/>
      <c r="AS16" s="4" t="str">
        <f t="shared" si="154"/>
        <v/>
      </c>
      <c r="AT16" s="19"/>
      <c r="AU16" s="4" t="str">
        <f t="shared" si="155"/>
        <v/>
      </c>
      <c r="AV16" s="19"/>
      <c r="AW16" s="4" t="str">
        <f t="shared" si="156"/>
        <v/>
      </c>
      <c r="AX16" s="19"/>
      <c r="AY16" s="4" t="str">
        <f t="shared" si="157"/>
        <v/>
      </c>
      <c r="AZ16" s="19">
        <v>4.7</v>
      </c>
      <c r="BA16" s="4">
        <f t="shared" si="158"/>
        <v>6.6104078762306617</v>
      </c>
      <c r="BB16" s="19">
        <v>4.9000000000000004</v>
      </c>
      <c r="BC16" s="4">
        <f t="shared" si="159"/>
        <v>7.3795180722891569</v>
      </c>
      <c r="BD16" s="19">
        <v>3.8</v>
      </c>
      <c r="BE16" s="4">
        <f t="shared" si="160"/>
        <v>4.853128991060025</v>
      </c>
      <c r="BF16" s="19">
        <v>4.7</v>
      </c>
      <c r="BG16" s="4">
        <f t="shared" si="161"/>
        <v>6.7335243553008599</v>
      </c>
      <c r="BH16" s="19">
        <v>4.0999999999999996</v>
      </c>
      <c r="BI16" s="4">
        <f t="shared" si="162"/>
        <v>6.0650887573964498</v>
      </c>
      <c r="BK16" s="57" t="s">
        <v>28</v>
      </c>
      <c r="BL16" s="30">
        <f t="shared" si="15"/>
        <v>10</v>
      </c>
      <c r="BM16" s="31">
        <f t="shared" si="16"/>
        <v>3.1</v>
      </c>
      <c r="BN16" s="32" t="str">
        <f t="shared" si="17"/>
        <v>–</v>
      </c>
      <c r="BO16" s="33">
        <f t="shared" si="18"/>
        <v>9.3000000000000007</v>
      </c>
      <c r="BP16" s="34">
        <f t="shared" si="19"/>
        <v>4.6199701937406861</v>
      </c>
      <c r="BQ16" s="35" t="str">
        <f t="shared" si="39"/>
        <v>–</v>
      </c>
      <c r="BR16" s="36">
        <f t="shared" si="20"/>
        <v>13.043478260869568</v>
      </c>
      <c r="BS16" s="37">
        <f t="shared" si="21"/>
        <v>5.07</v>
      </c>
      <c r="BT16" s="38">
        <f t="shared" si="40"/>
        <v>7.1794529351392482</v>
      </c>
      <c r="BU16" s="32">
        <f t="shared" si="22"/>
        <v>1.8141725998984275</v>
      </c>
      <c r="BV16" s="39">
        <f t="shared" si="41"/>
        <v>2.6631845612582632</v>
      </c>
      <c r="BW16" s="32">
        <f t="shared" si="23"/>
        <v>6.4</v>
      </c>
      <c r="BX16" s="35">
        <f t="shared" si="42"/>
        <v>10.355987055016183</v>
      </c>
    </row>
    <row r="17" spans="1:76" ht="16.5" customHeight="1" x14ac:dyDescent="0.2">
      <c r="A17" s="10" t="s">
        <v>61</v>
      </c>
      <c r="B17" s="19">
        <v>72</v>
      </c>
      <c r="C17" s="4">
        <f t="shared" si="133"/>
        <v>116.50485436893206</v>
      </c>
      <c r="D17" s="19">
        <v>145.30000000000001</v>
      </c>
      <c r="E17" s="4">
        <f t="shared" si="134"/>
        <v>174.22062350119904</v>
      </c>
      <c r="F17" s="19">
        <v>142.19999999999999</v>
      </c>
      <c r="G17" s="4">
        <f t="shared" si="135"/>
        <v>169.08442330558859</v>
      </c>
      <c r="H17" s="19">
        <v>181</v>
      </c>
      <c r="I17" s="4">
        <f t="shared" si="136"/>
        <v>297.69736842105266</v>
      </c>
      <c r="J17" s="19">
        <v>129.19999999999999</v>
      </c>
      <c r="K17" s="4">
        <f t="shared" si="137"/>
        <v>181.20617110799438</v>
      </c>
      <c r="L17" s="19">
        <v>171</v>
      </c>
      <c r="M17" s="4">
        <f t="shared" si="138"/>
        <v>228.30440587449931</v>
      </c>
      <c r="N17" s="19">
        <v>129.69999999999999</v>
      </c>
      <c r="O17" s="4">
        <f t="shared" si="139"/>
        <v>193.29359165424739</v>
      </c>
      <c r="P17" s="19">
        <v>187.3</v>
      </c>
      <c r="Q17" s="4">
        <f t="shared" si="140"/>
        <v>237.3891001267427</v>
      </c>
      <c r="R17" s="19">
        <v>129.80000000000001</v>
      </c>
      <c r="S17" s="4">
        <f t="shared" si="141"/>
        <v>173.76171352074968</v>
      </c>
      <c r="T17" s="19">
        <v>162.1</v>
      </c>
      <c r="U17" s="4">
        <f t="shared" si="142"/>
        <v>195.53679131483713</v>
      </c>
      <c r="V17" s="19">
        <v>154.80000000000001</v>
      </c>
      <c r="W17" s="4">
        <f t="shared" si="143"/>
        <v>214.10788381742742</v>
      </c>
      <c r="X17" s="19">
        <v>166.7</v>
      </c>
      <c r="Y17" s="4">
        <f t="shared" si="144"/>
        <v>218.19371727748685</v>
      </c>
      <c r="Z17" s="19">
        <v>132.6</v>
      </c>
      <c r="AA17" s="4">
        <f t="shared" si="145"/>
        <v>188.62019914651492</v>
      </c>
      <c r="AB17" s="19"/>
      <c r="AC17" s="4" t="str">
        <f t="shared" si="146"/>
        <v/>
      </c>
      <c r="AD17" s="19"/>
      <c r="AE17" s="4" t="str">
        <f t="shared" si="147"/>
        <v/>
      </c>
      <c r="AF17" s="19">
        <v>163.6</v>
      </c>
      <c r="AG17" s="4">
        <f t="shared" si="148"/>
        <v>200</v>
      </c>
      <c r="AH17" s="19">
        <v>155.30000000000001</v>
      </c>
      <c r="AI17" s="4">
        <f t="shared" si="149"/>
        <v>178.71116225546606</v>
      </c>
      <c r="AJ17" s="19"/>
      <c r="AK17" s="4" t="str">
        <f t="shared" si="150"/>
        <v/>
      </c>
      <c r="AL17" s="19">
        <v>126.5</v>
      </c>
      <c r="AM17" s="4">
        <f t="shared" si="151"/>
        <v>161.97183098591549</v>
      </c>
      <c r="AN17" s="19">
        <v>146.19999999999999</v>
      </c>
      <c r="AO17" s="4">
        <f t="shared" si="152"/>
        <v>175.2997601918465</v>
      </c>
      <c r="AP17" s="19">
        <v>150.1</v>
      </c>
      <c r="AQ17" s="4">
        <f t="shared" si="153"/>
        <v>188.80503144654088</v>
      </c>
      <c r="AR17" s="19">
        <v>139</v>
      </c>
      <c r="AS17" s="4">
        <f t="shared" si="154"/>
        <v>149.94606256742179</v>
      </c>
      <c r="AT17" s="19">
        <v>160.6</v>
      </c>
      <c r="AU17" s="4">
        <f t="shared" si="155"/>
        <v>190.05917159763314</v>
      </c>
      <c r="AV17" s="19">
        <v>122.2</v>
      </c>
      <c r="AW17" s="4">
        <f t="shared" si="156"/>
        <v>194.27662957074722</v>
      </c>
      <c r="AX17" s="19">
        <v>133.30000000000001</v>
      </c>
      <c r="AY17" s="4">
        <f t="shared" si="157"/>
        <v>151.13378684807256</v>
      </c>
      <c r="AZ17" s="19">
        <v>123.2</v>
      </c>
      <c r="BA17" s="4">
        <f t="shared" si="158"/>
        <v>173.27707454289734</v>
      </c>
      <c r="BB17" s="19"/>
      <c r="BC17" s="4" t="str">
        <f t="shared" si="159"/>
        <v/>
      </c>
      <c r="BD17" s="19"/>
      <c r="BE17" s="4" t="str">
        <f t="shared" si="160"/>
        <v/>
      </c>
      <c r="BF17" s="19">
        <v>88.8</v>
      </c>
      <c r="BG17" s="4">
        <f t="shared" si="161"/>
        <v>127.22063037249282</v>
      </c>
      <c r="BH17" s="19">
        <v>56.8</v>
      </c>
      <c r="BI17" s="4">
        <f t="shared" si="162"/>
        <v>84.023668639053255</v>
      </c>
      <c r="BK17" s="57" t="s">
        <v>29</v>
      </c>
      <c r="BL17" s="30">
        <f t="shared" si="15"/>
        <v>25</v>
      </c>
      <c r="BM17" s="31">
        <f t="shared" si="16"/>
        <v>56.8</v>
      </c>
      <c r="BN17" s="32" t="str">
        <f t="shared" si="17"/>
        <v>–</v>
      </c>
      <c r="BO17" s="33">
        <f t="shared" si="18"/>
        <v>187.3</v>
      </c>
      <c r="BP17" s="34">
        <f t="shared" si="19"/>
        <v>84.023668639053255</v>
      </c>
      <c r="BQ17" s="35" t="str">
        <f t="shared" si="39"/>
        <v>–</v>
      </c>
      <c r="BR17" s="36">
        <f t="shared" si="20"/>
        <v>297.69736842105266</v>
      </c>
      <c r="BS17" s="37">
        <f t="shared" si="21"/>
        <v>138.77199999999999</v>
      </c>
      <c r="BT17" s="38">
        <f t="shared" si="40"/>
        <v>182.50582609821436</v>
      </c>
      <c r="BU17" s="32">
        <f t="shared" si="22"/>
        <v>30.97522558432798</v>
      </c>
      <c r="BV17" s="39">
        <f t="shared" si="41"/>
        <v>41.619165062806566</v>
      </c>
      <c r="BW17" s="32">
        <f t="shared" si="23"/>
        <v>72</v>
      </c>
      <c r="BX17" s="35">
        <f t="shared" si="42"/>
        <v>116.50485436893206</v>
      </c>
    </row>
    <row r="18" spans="1:76" ht="16.5" customHeight="1" x14ac:dyDescent="0.2">
      <c r="A18" s="10" t="s">
        <v>60</v>
      </c>
      <c r="B18" s="19">
        <v>67.3</v>
      </c>
      <c r="C18" s="4">
        <f t="shared" si="133"/>
        <v>108.89967637540454</v>
      </c>
      <c r="D18" s="19">
        <v>227.9</v>
      </c>
      <c r="E18" s="4">
        <f t="shared" si="134"/>
        <v>273.26139088729013</v>
      </c>
      <c r="F18" s="19">
        <v>200.3</v>
      </c>
      <c r="G18" s="4">
        <f t="shared" si="135"/>
        <v>238.16884661117717</v>
      </c>
      <c r="H18" s="19">
        <v>196.5</v>
      </c>
      <c r="I18" s="4">
        <f t="shared" si="136"/>
        <v>323.19078947368422</v>
      </c>
      <c r="J18" s="19">
        <v>237.7</v>
      </c>
      <c r="K18" s="4">
        <f t="shared" si="137"/>
        <v>333.38008415147266</v>
      </c>
      <c r="L18" s="19"/>
      <c r="M18" s="4" t="str">
        <f t="shared" si="138"/>
        <v/>
      </c>
      <c r="N18" s="19">
        <v>244.3</v>
      </c>
      <c r="O18" s="4">
        <f t="shared" si="139"/>
        <v>364.08345752608051</v>
      </c>
      <c r="P18" s="19">
        <v>219.3</v>
      </c>
      <c r="Q18" s="4">
        <f t="shared" si="140"/>
        <v>277.94676806083652</v>
      </c>
      <c r="R18" s="19">
        <v>202.2</v>
      </c>
      <c r="S18" s="4">
        <f t="shared" si="141"/>
        <v>270.68273092369475</v>
      </c>
      <c r="T18" s="19">
        <v>287.10000000000002</v>
      </c>
      <c r="U18" s="4">
        <f t="shared" si="142"/>
        <v>346.32086851628469</v>
      </c>
      <c r="V18" s="19">
        <v>227.9</v>
      </c>
      <c r="W18" s="4">
        <f t="shared" si="143"/>
        <v>315.21438450899035</v>
      </c>
      <c r="X18" s="19">
        <v>171.3</v>
      </c>
      <c r="Y18" s="4">
        <f t="shared" si="144"/>
        <v>224.21465968586389</v>
      </c>
      <c r="Z18" s="19">
        <v>225.1</v>
      </c>
      <c r="AA18" s="4">
        <f t="shared" si="145"/>
        <v>320.19914651493599</v>
      </c>
      <c r="AB18" s="19">
        <v>247.8</v>
      </c>
      <c r="AC18" s="4">
        <f t="shared" si="146"/>
        <v>324.77064220183485</v>
      </c>
      <c r="AD18" s="19">
        <v>202.8</v>
      </c>
      <c r="AE18" s="4">
        <f t="shared" si="147"/>
        <v>262.01550387596899</v>
      </c>
      <c r="AF18" s="19">
        <v>218.8</v>
      </c>
      <c r="AG18" s="4">
        <f t="shared" si="148"/>
        <v>267.48166259168704</v>
      </c>
      <c r="AH18" s="19">
        <v>246.4</v>
      </c>
      <c r="AI18" s="4">
        <f t="shared" si="149"/>
        <v>283.54430379746833</v>
      </c>
      <c r="AJ18" s="19">
        <v>195.4</v>
      </c>
      <c r="AK18" s="4">
        <f t="shared" si="150"/>
        <v>255.09138381201049</v>
      </c>
      <c r="AL18" s="19">
        <v>228.4</v>
      </c>
      <c r="AM18" s="4">
        <f t="shared" si="151"/>
        <v>292.44558258642769</v>
      </c>
      <c r="AN18" s="19">
        <v>209.2</v>
      </c>
      <c r="AO18" s="4">
        <f t="shared" si="152"/>
        <v>250.83932853717022</v>
      </c>
      <c r="AP18" s="19"/>
      <c r="AQ18" s="4" t="str">
        <f t="shared" si="153"/>
        <v/>
      </c>
      <c r="AR18" s="19">
        <v>192.2</v>
      </c>
      <c r="AS18" s="4">
        <f t="shared" si="154"/>
        <v>207.33549083063645</v>
      </c>
      <c r="AT18" s="19">
        <v>264.2</v>
      </c>
      <c r="AU18" s="4">
        <f t="shared" si="155"/>
        <v>312.6627218934911</v>
      </c>
      <c r="AV18" s="19">
        <v>192.6</v>
      </c>
      <c r="AW18" s="4">
        <f t="shared" si="156"/>
        <v>306.20031796502383</v>
      </c>
      <c r="AX18" s="19"/>
      <c r="AY18" s="4" t="str">
        <f t="shared" si="157"/>
        <v/>
      </c>
      <c r="AZ18" s="19"/>
      <c r="BA18" s="4" t="str">
        <f t="shared" si="158"/>
        <v/>
      </c>
      <c r="BB18" s="19">
        <v>218.5</v>
      </c>
      <c r="BC18" s="4">
        <f t="shared" si="159"/>
        <v>329.06626506024094</v>
      </c>
      <c r="BD18" s="19"/>
      <c r="BE18" s="4" t="str">
        <f t="shared" si="160"/>
        <v/>
      </c>
      <c r="BF18" s="19">
        <v>273.7</v>
      </c>
      <c r="BG18" s="4">
        <f t="shared" si="161"/>
        <v>392.12034383954153</v>
      </c>
      <c r="BH18" s="19">
        <v>92.4</v>
      </c>
      <c r="BI18" s="4">
        <f t="shared" si="162"/>
        <v>136.68639053254438</v>
      </c>
      <c r="BK18" s="57" t="s">
        <v>30</v>
      </c>
      <c r="BL18" s="30">
        <f t="shared" si="15"/>
        <v>25</v>
      </c>
      <c r="BM18" s="31">
        <f t="shared" si="16"/>
        <v>67.3</v>
      </c>
      <c r="BN18" s="32" t="str">
        <f t="shared" si="17"/>
        <v>–</v>
      </c>
      <c r="BO18" s="33">
        <f t="shared" si="18"/>
        <v>287.10000000000002</v>
      </c>
      <c r="BP18" s="34">
        <f t="shared" si="19"/>
        <v>108.89967637540454</v>
      </c>
      <c r="BQ18" s="35" t="str">
        <f t="shared" si="39"/>
        <v>–</v>
      </c>
      <c r="BR18" s="36">
        <f t="shared" si="20"/>
        <v>392.12034383954153</v>
      </c>
      <c r="BS18" s="37">
        <f t="shared" si="21"/>
        <v>211.572</v>
      </c>
      <c r="BT18" s="38">
        <f t="shared" si="40"/>
        <v>280.63290963039049</v>
      </c>
      <c r="BU18" s="32">
        <f t="shared" si="22"/>
        <v>48.27536915101394</v>
      </c>
      <c r="BV18" s="39">
        <f t="shared" si="41"/>
        <v>64.542131183949721</v>
      </c>
      <c r="BW18" s="32">
        <f t="shared" si="23"/>
        <v>67.3</v>
      </c>
      <c r="BX18" s="35">
        <f t="shared" si="42"/>
        <v>108.89967637540454</v>
      </c>
    </row>
    <row r="19" spans="1:76" ht="16.5" customHeight="1" x14ac:dyDescent="0.2">
      <c r="A19" s="10" t="s">
        <v>74</v>
      </c>
      <c r="B19" s="19">
        <v>5.3</v>
      </c>
      <c r="C19" s="4">
        <f t="shared" si="133"/>
        <v>8.5760517799352751</v>
      </c>
      <c r="D19" s="19">
        <v>4.2</v>
      </c>
      <c r="E19" s="4">
        <f t="shared" si="134"/>
        <v>5.0359712230215825</v>
      </c>
      <c r="F19" s="19"/>
      <c r="G19" s="4" t="str">
        <f t="shared" si="135"/>
        <v/>
      </c>
      <c r="H19" s="19">
        <v>7.1</v>
      </c>
      <c r="I19" s="4">
        <f t="shared" si="136"/>
        <v>11.677631578947368</v>
      </c>
      <c r="J19" s="19">
        <v>8.6999999999999993</v>
      </c>
      <c r="K19" s="4">
        <f t="shared" si="137"/>
        <v>12.201963534361852</v>
      </c>
      <c r="L19" s="19"/>
      <c r="M19" s="4" t="str">
        <f t="shared" si="138"/>
        <v/>
      </c>
      <c r="N19" s="19">
        <v>7.2</v>
      </c>
      <c r="O19" s="4">
        <f t="shared" si="139"/>
        <v>10.730253353204173</v>
      </c>
      <c r="P19" s="19"/>
      <c r="Q19" s="4" t="str">
        <f t="shared" si="140"/>
        <v/>
      </c>
      <c r="R19" s="19">
        <v>4</v>
      </c>
      <c r="S19" s="4">
        <f t="shared" si="141"/>
        <v>5.3547523427041499</v>
      </c>
      <c r="T19" s="19">
        <v>7.5</v>
      </c>
      <c r="U19" s="4">
        <f t="shared" si="142"/>
        <v>9.0470446320868501</v>
      </c>
      <c r="V19" s="19"/>
      <c r="W19" s="4" t="str">
        <f t="shared" si="143"/>
        <v/>
      </c>
      <c r="X19" s="19"/>
      <c r="Y19" s="4" t="str">
        <f t="shared" si="144"/>
        <v/>
      </c>
      <c r="Z19" s="19"/>
      <c r="AA19" s="4" t="str">
        <f t="shared" si="145"/>
        <v/>
      </c>
      <c r="AB19" s="19"/>
      <c r="AC19" s="4" t="str">
        <f t="shared" si="146"/>
        <v/>
      </c>
      <c r="AD19" s="19">
        <v>6.3</v>
      </c>
      <c r="AE19" s="4">
        <f t="shared" si="147"/>
        <v>8.1395348837209287</v>
      </c>
      <c r="AF19" s="19">
        <v>9</v>
      </c>
      <c r="AG19" s="4">
        <f t="shared" si="148"/>
        <v>11.002444987775062</v>
      </c>
      <c r="AH19" s="19"/>
      <c r="AI19" s="4" t="str">
        <f t="shared" si="149"/>
        <v/>
      </c>
      <c r="AJ19" s="19"/>
      <c r="AK19" s="4" t="str">
        <f t="shared" si="150"/>
        <v/>
      </c>
      <c r="AL19" s="19">
        <v>6.3</v>
      </c>
      <c r="AM19" s="4">
        <f t="shared" si="151"/>
        <v>8.0665813060179268</v>
      </c>
      <c r="AN19" s="19">
        <v>7.7</v>
      </c>
      <c r="AO19" s="4">
        <f t="shared" si="152"/>
        <v>9.2326139088729011</v>
      </c>
      <c r="AP19" s="19"/>
      <c r="AQ19" s="4" t="str">
        <f t="shared" si="153"/>
        <v/>
      </c>
      <c r="AR19" s="19"/>
      <c r="AS19" s="4" t="str">
        <f t="shared" si="154"/>
        <v/>
      </c>
      <c r="AT19" s="19">
        <v>4.3</v>
      </c>
      <c r="AU19" s="4">
        <f t="shared" si="155"/>
        <v>5.0887573964497035</v>
      </c>
      <c r="AV19" s="19"/>
      <c r="AW19" s="4" t="str">
        <f t="shared" si="156"/>
        <v/>
      </c>
      <c r="AX19" s="19"/>
      <c r="AY19" s="4" t="str">
        <f t="shared" si="157"/>
        <v/>
      </c>
      <c r="AZ19" s="19">
        <v>7.4</v>
      </c>
      <c r="BA19" s="4">
        <f t="shared" si="158"/>
        <v>10.407876230661042</v>
      </c>
      <c r="BB19" s="19">
        <v>3.4</v>
      </c>
      <c r="BC19" s="4">
        <f t="shared" si="159"/>
        <v>5.1204819277108422</v>
      </c>
      <c r="BD19" s="19">
        <v>6</v>
      </c>
      <c r="BE19" s="4">
        <f t="shared" si="160"/>
        <v>7.6628352490421463</v>
      </c>
      <c r="BF19" s="19">
        <v>5.5</v>
      </c>
      <c r="BG19" s="4">
        <f t="shared" si="161"/>
        <v>7.8796561604584534</v>
      </c>
      <c r="BH19" s="19">
        <v>8.9</v>
      </c>
      <c r="BI19" s="4">
        <f t="shared" si="162"/>
        <v>13.165680473372781</v>
      </c>
      <c r="BK19" s="57" t="s">
        <v>31</v>
      </c>
      <c r="BL19" s="30">
        <f t="shared" si="15"/>
        <v>17</v>
      </c>
      <c r="BM19" s="31">
        <f t="shared" si="16"/>
        <v>3.4</v>
      </c>
      <c r="BN19" s="32" t="str">
        <f t="shared" si="17"/>
        <v>–</v>
      </c>
      <c r="BO19" s="33">
        <f t="shared" si="18"/>
        <v>8.6999999999999993</v>
      </c>
      <c r="BP19" s="34">
        <f t="shared" si="19"/>
        <v>5.0359712230215825</v>
      </c>
      <c r="BQ19" s="35" t="str">
        <f t="shared" si="39"/>
        <v>–</v>
      </c>
      <c r="BR19" s="36">
        <f t="shared" si="20"/>
        <v>13.165680473372781</v>
      </c>
      <c r="BS19" s="37">
        <f t="shared" si="21"/>
        <v>6.4</v>
      </c>
      <c r="BT19" s="38">
        <f t="shared" si="40"/>
        <v>8.7288312334319453</v>
      </c>
      <c r="BU19" s="32">
        <f t="shared" si="22"/>
        <v>1.7596164354767727</v>
      </c>
      <c r="BV19" s="39">
        <f t="shared" si="41"/>
        <v>2.5830159167838431</v>
      </c>
      <c r="BW19" s="32">
        <f t="shared" si="23"/>
        <v>5.3</v>
      </c>
      <c r="BX19" s="35">
        <f t="shared" si="42"/>
        <v>8.5760517799352751</v>
      </c>
    </row>
    <row r="20" spans="1:76" ht="16.5" customHeight="1" x14ac:dyDescent="0.2">
      <c r="A20" s="10" t="s">
        <v>79</v>
      </c>
      <c r="B20" s="19">
        <v>9.8000000000000007</v>
      </c>
      <c r="C20" s="4">
        <f t="shared" si="133"/>
        <v>15.857605177993531</v>
      </c>
      <c r="D20" s="19">
        <v>107.9</v>
      </c>
      <c r="E20" s="4">
        <f t="shared" si="134"/>
        <v>129.37649880095924</v>
      </c>
      <c r="F20" s="19">
        <v>113.9</v>
      </c>
      <c r="G20" s="4">
        <f t="shared" si="135"/>
        <v>135.43400713436387</v>
      </c>
      <c r="H20" s="19">
        <v>13.8</v>
      </c>
      <c r="I20" s="4">
        <f t="shared" si="136"/>
        <v>22.697368421052634</v>
      </c>
      <c r="J20" s="19">
        <v>75.7</v>
      </c>
      <c r="K20" s="4">
        <f t="shared" si="137"/>
        <v>106.17110799438991</v>
      </c>
      <c r="L20" s="19">
        <v>123.4</v>
      </c>
      <c r="M20" s="4">
        <f t="shared" si="138"/>
        <v>164.75300400534044</v>
      </c>
      <c r="N20" s="19">
        <v>108.4</v>
      </c>
      <c r="O20" s="4">
        <f t="shared" si="139"/>
        <v>161.54992548435175</v>
      </c>
      <c r="P20" s="19">
        <v>113.4</v>
      </c>
      <c r="Q20" s="4">
        <f t="shared" si="140"/>
        <v>143.72623574144487</v>
      </c>
      <c r="R20" s="19">
        <v>62.9</v>
      </c>
      <c r="S20" s="4">
        <f t="shared" si="141"/>
        <v>84.203480589022746</v>
      </c>
      <c r="T20" s="19">
        <v>118.4</v>
      </c>
      <c r="U20" s="4">
        <f t="shared" si="142"/>
        <v>142.82267792521111</v>
      </c>
      <c r="V20" s="19">
        <v>100.5</v>
      </c>
      <c r="W20" s="4">
        <f t="shared" si="143"/>
        <v>139.00414937759336</v>
      </c>
      <c r="X20" s="19">
        <v>85.1</v>
      </c>
      <c r="Y20" s="4">
        <f t="shared" si="144"/>
        <v>111.38743455497379</v>
      </c>
      <c r="Z20" s="19">
        <v>101</v>
      </c>
      <c r="AA20" s="4">
        <f t="shared" si="145"/>
        <v>143.66998577524893</v>
      </c>
      <c r="AB20" s="19">
        <v>113.4</v>
      </c>
      <c r="AC20" s="4">
        <f t="shared" si="146"/>
        <v>148.62385321100919</v>
      </c>
      <c r="AD20" s="19">
        <v>92.2</v>
      </c>
      <c r="AE20" s="4">
        <f t="shared" si="147"/>
        <v>119.12144702842377</v>
      </c>
      <c r="AF20" s="19">
        <v>105.6</v>
      </c>
      <c r="AG20" s="4">
        <f t="shared" si="148"/>
        <v>129.09535452322737</v>
      </c>
      <c r="AH20" s="19">
        <v>102.6</v>
      </c>
      <c r="AI20" s="4">
        <f t="shared" si="149"/>
        <v>118.06674338319907</v>
      </c>
      <c r="AJ20" s="19">
        <v>139.5</v>
      </c>
      <c r="AK20" s="4">
        <f t="shared" si="150"/>
        <v>182.11488250652744</v>
      </c>
      <c r="AL20" s="19"/>
      <c r="AM20" s="4" t="str">
        <f t="shared" si="151"/>
        <v/>
      </c>
      <c r="AN20" s="19">
        <v>29.1</v>
      </c>
      <c r="AO20" s="4">
        <f t="shared" si="152"/>
        <v>34.89208633093525</v>
      </c>
      <c r="AP20" s="19">
        <v>84.9</v>
      </c>
      <c r="AQ20" s="4">
        <f t="shared" si="153"/>
        <v>106.79245283018868</v>
      </c>
      <c r="AR20" s="19">
        <v>105.4</v>
      </c>
      <c r="AS20" s="4">
        <f t="shared" si="154"/>
        <v>113.70010787486515</v>
      </c>
      <c r="AT20" s="19">
        <v>20.6</v>
      </c>
      <c r="AU20" s="4">
        <f t="shared" si="155"/>
        <v>24.378698224852073</v>
      </c>
      <c r="AV20" s="19">
        <v>74.900000000000006</v>
      </c>
      <c r="AW20" s="4">
        <f t="shared" si="156"/>
        <v>119.07790143084263</v>
      </c>
      <c r="AX20" s="19">
        <v>4.9000000000000004</v>
      </c>
      <c r="AY20" s="4">
        <f t="shared" si="157"/>
        <v>5.5555555555555562</v>
      </c>
      <c r="AZ20" s="19">
        <v>15</v>
      </c>
      <c r="BA20" s="4">
        <f t="shared" si="158"/>
        <v>21.09704641350211</v>
      </c>
      <c r="BB20" s="19">
        <v>93.4</v>
      </c>
      <c r="BC20" s="4">
        <f t="shared" si="159"/>
        <v>140.66265060240963</v>
      </c>
      <c r="BD20" s="19">
        <v>12.6</v>
      </c>
      <c r="BE20" s="4">
        <f t="shared" si="160"/>
        <v>16.091954022988507</v>
      </c>
      <c r="BF20" s="19">
        <v>84.5</v>
      </c>
      <c r="BG20" s="4">
        <f t="shared" si="161"/>
        <v>121.06017191977078</v>
      </c>
      <c r="BH20" s="19">
        <v>15.9</v>
      </c>
      <c r="BI20" s="4">
        <f t="shared" si="162"/>
        <v>23.520710059171602</v>
      </c>
      <c r="BK20" s="57" t="s">
        <v>32</v>
      </c>
      <c r="BL20" s="30">
        <f t="shared" si="15"/>
        <v>29</v>
      </c>
      <c r="BM20" s="31">
        <f t="shared" si="16"/>
        <v>4.9000000000000004</v>
      </c>
      <c r="BN20" s="32" t="str">
        <f t="shared" si="17"/>
        <v>–</v>
      </c>
      <c r="BO20" s="33">
        <f t="shared" si="18"/>
        <v>123.4</v>
      </c>
      <c r="BP20" s="34">
        <f t="shared" si="19"/>
        <v>5.5555555555555562</v>
      </c>
      <c r="BQ20" s="35" t="str">
        <f t="shared" si="39"/>
        <v>–</v>
      </c>
      <c r="BR20" s="36">
        <f t="shared" si="20"/>
        <v>182.11488250652744</v>
      </c>
      <c r="BS20" s="37">
        <f t="shared" si="21"/>
        <v>76.851724137931029</v>
      </c>
      <c r="BT20" s="38">
        <f t="shared" si="40"/>
        <v>100.84500334135915</v>
      </c>
      <c r="BU20" s="32">
        <f t="shared" si="22"/>
        <v>41.803354450926001</v>
      </c>
      <c r="BV20" s="39">
        <f t="shared" si="41"/>
        <v>54.135890249080489</v>
      </c>
      <c r="BW20" s="32">
        <f t="shared" si="23"/>
        <v>9.8000000000000007</v>
      </c>
      <c r="BX20" s="35">
        <f t="shared" si="42"/>
        <v>15.857605177993531</v>
      </c>
    </row>
    <row r="21" spans="1:76" ht="16.5" customHeight="1" x14ac:dyDescent="0.2">
      <c r="A21" s="10" t="s">
        <v>72</v>
      </c>
      <c r="B21" s="19">
        <v>7.6</v>
      </c>
      <c r="C21" s="4">
        <f t="shared" ref="C21" si="163">IF(AND((B21&gt;0),(B$4&gt;0)),(B21/B$4*100),"")</f>
        <v>12.297734627831716</v>
      </c>
      <c r="D21" s="19"/>
      <c r="E21" s="4" t="str">
        <f t="shared" ref="E21" si="164">IF(AND((D21&gt;0),(D$4&gt;0)),(D21/D$4*100),"")</f>
        <v/>
      </c>
      <c r="F21" s="19"/>
      <c r="G21" s="4" t="str">
        <f t="shared" ref="G21" si="165">IF(AND((F21&gt;0),(F$4&gt;0)),(F21/F$4*100),"")</f>
        <v/>
      </c>
      <c r="H21" s="19"/>
      <c r="I21" s="4" t="str">
        <f t="shared" ref="I21" si="166">IF(AND((H21&gt;0),(H$4&gt;0)),(H21/H$4*100),"")</f>
        <v/>
      </c>
      <c r="J21" s="19">
        <v>8.1999999999999993</v>
      </c>
      <c r="K21" s="4">
        <f t="shared" ref="K21" si="167">IF(AND((J21&gt;0),(J$4&gt;0)),(J21/J$4*100),"")</f>
        <v>11.50070126227209</v>
      </c>
      <c r="L21" s="19">
        <v>8.1</v>
      </c>
      <c r="M21" s="4">
        <f t="shared" ref="M21" si="168">IF(AND((L21&gt;0),(L$4&gt;0)),(L21/L$4*100),"")</f>
        <v>10.814419225634179</v>
      </c>
      <c r="N21" s="19">
        <v>7.5</v>
      </c>
      <c r="O21" s="4">
        <f t="shared" ref="O21" si="169">IF(AND((N21&gt;0),(N$4&gt;0)),(N21/N$4*100),"")</f>
        <v>11.177347242921014</v>
      </c>
      <c r="P21" s="19">
        <v>9.8000000000000007</v>
      </c>
      <c r="Q21" s="4">
        <f t="shared" ref="Q21" si="170">IF(AND((P21&gt;0),(P$4&gt;0)),(P21/P$4*100),"")</f>
        <v>12.420785804816223</v>
      </c>
      <c r="R21" s="19">
        <v>8.5</v>
      </c>
      <c r="S21" s="4">
        <f t="shared" ref="S21" si="171">IF(AND((R21&gt;0),(R$4&gt;0)),(R21/R$4*100),"")</f>
        <v>11.378848728246318</v>
      </c>
      <c r="T21" s="19"/>
      <c r="U21" s="4" t="str">
        <f t="shared" ref="U21" si="172">IF(AND((T21&gt;0),(T$4&gt;0)),(T21/T$4*100),"")</f>
        <v/>
      </c>
      <c r="V21" s="19">
        <v>7</v>
      </c>
      <c r="W21" s="4">
        <f t="shared" ref="W21" si="173">IF(AND((V21&gt;0),(V$4&gt;0)),(V21/V$4*100),"")</f>
        <v>9.6818810511756581</v>
      </c>
      <c r="X21" s="19">
        <v>10.199999999999999</v>
      </c>
      <c r="Y21" s="4">
        <f t="shared" ref="Y21" si="174">IF(AND((X21&gt;0),(X$4&gt;0)),(X21/X$4*100),"")</f>
        <v>13.350785340314134</v>
      </c>
      <c r="Z21" s="19">
        <v>8.6</v>
      </c>
      <c r="AA21" s="4">
        <f t="shared" ref="AA21" si="175">IF(AND((Z21&gt;0),(Z$4&gt;0)),(Z21/Z$4*100),"")</f>
        <v>12.233285917496444</v>
      </c>
      <c r="AB21" s="19">
        <v>8.4</v>
      </c>
      <c r="AC21" s="4">
        <f t="shared" ref="AC21" si="176">IF(AND((AB21&gt;0),(AB$4&gt;0)),(AB21/AB$4*100),"")</f>
        <v>11.009174311926607</v>
      </c>
      <c r="AD21" s="19">
        <v>7.7</v>
      </c>
      <c r="AE21" s="4">
        <f t="shared" ref="AE21" si="177">IF(AND((AD21&gt;0),(AD$4&gt;0)),(AD21/AD$4*100),"")</f>
        <v>9.9483204134366918</v>
      </c>
      <c r="AF21" s="19"/>
      <c r="AG21" s="4" t="str">
        <f t="shared" ref="AG21" si="178">IF(AND((AF21&gt;0),(AF$4&gt;0)),(AF21/AF$4*100),"")</f>
        <v/>
      </c>
      <c r="AH21" s="19"/>
      <c r="AI21" s="4" t="str">
        <f t="shared" ref="AI21" si="179">IF(AND((AH21&gt;0),(AH$4&gt;0)),(AH21/AH$4*100),"")</f>
        <v/>
      </c>
      <c r="AJ21" s="19">
        <v>10.4</v>
      </c>
      <c r="AK21" s="4">
        <f t="shared" ref="AK21" si="180">IF(AND((AJ21&gt;0),(AJ$4&gt;0)),(AJ21/AJ$4*100),"")</f>
        <v>13.577023498694519</v>
      </c>
      <c r="AL21" s="19">
        <v>10.1</v>
      </c>
      <c r="AM21" s="4">
        <f t="shared" ref="AM21" si="181">IF(AND((AL21&gt;0),(AL$4&gt;0)),(AL21/AL$4*100),"")</f>
        <v>12.932138284250961</v>
      </c>
      <c r="AN21" s="19">
        <v>13.2</v>
      </c>
      <c r="AO21" s="4">
        <f t="shared" ref="AO21" si="182">IF(AND((AN21&gt;0),(AN$4&gt;0)),(AN21/AN$4*100),"")</f>
        <v>15.827338129496402</v>
      </c>
      <c r="AP21" s="19">
        <v>9.3000000000000007</v>
      </c>
      <c r="AQ21" s="4">
        <f t="shared" ref="AQ21" si="183">IF(AND((AP21&gt;0),(AP$4&gt;0)),(AP21/AP$4*100),"")</f>
        <v>11.698113207547172</v>
      </c>
      <c r="AR21" s="19"/>
      <c r="AS21" s="4" t="str">
        <f t="shared" ref="AS21" si="184">IF(AND((AR21&gt;0),(AR$4&gt;0)),(AR21/AR$4*100),"")</f>
        <v/>
      </c>
      <c r="AT21" s="19">
        <v>10.3</v>
      </c>
      <c r="AU21" s="4">
        <f t="shared" ref="AU21" si="185">IF(AND((AT21&gt;0),(AT$4&gt;0)),(AT21/AT$4*100),"")</f>
        <v>12.189349112426036</v>
      </c>
      <c r="AV21" s="19">
        <v>8.1999999999999993</v>
      </c>
      <c r="AW21" s="4">
        <f t="shared" ref="AW21" si="186">IF(AND((AV21&gt;0),(AV$4&gt;0)),(AV21/AV$4*100),"")</f>
        <v>13.036565977742448</v>
      </c>
      <c r="AX21" s="19">
        <v>9.4</v>
      </c>
      <c r="AY21" s="4">
        <f t="shared" ref="AY21" si="187">IF(AND((AX21&gt;0),(AX$4&gt;0)),(AX21/AX$4*100),"")</f>
        <v>10.657596371882086</v>
      </c>
      <c r="AZ21" s="19">
        <v>9.1999999999999993</v>
      </c>
      <c r="BA21" s="4">
        <f t="shared" ref="BA21" si="188">IF(AND((AZ21&gt;0),(AZ$4&gt;0)),(AZ21/AZ$4*100),"")</f>
        <v>12.939521800281295</v>
      </c>
      <c r="BB21" s="19">
        <v>8.6</v>
      </c>
      <c r="BC21" s="4">
        <f t="shared" ref="BC21" si="189">IF(AND((BB21&gt;0),(BB$4&gt;0)),(BB21/BB$4*100),"")</f>
        <v>12.95180722891566</v>
      </c>
      <c r="BD21" s="19">
        <v>5.7</v>
      </c>
      <c r="BE21" s="4">
        <f t="shared" ref="BE21" si="190">IF(AND((BD21&gt;0),(BD$4&gt;0)),(BD21/BD$4*100),"")</f>
        <v>7.2796934865900385</v>
      </c>
      <c r="BF21" s="19">
        <v>6.3</v>
      </c>
      <c r="BG21" s="4">
        <f t="shared" ref="BG21" si="191">IF(AND((BF21&gt;0),(BF$4&gt;0)),(BF21/BF$4*100),"")</f>
        <v>9.0257879656160451</v>
      </c>
      <c r="BH21" s="19">
        <v>6.7</v>
      </c>
      <c r="BI21" s="4">
        <f t="shared" si="162"/>
        <v>9.9112426035502956</v>
      </c>
      <c r="BK21" s="57" t="s">
        <v>72</v>
      </c>
      <c r="BL21" s="30">
        <f t="shared" ref="BL21" si="192">COUNT(B21,D21,F21,H21,J21,L21,N21,P21,R21,T21,V21,X21,Z21,AB21,AD21,AF21,AH21,AJ21,AL21,AN21,AP21,AR21,AT21,AV21,AX21,AZ21,BB21,BD21,BF21,BH21)</f>
        <v>23</v>
      </c>
      <c r="BM21" s="31">
        <f t="shared" ref="BM21" si="193">IF(SUM(B21,D21,F21,H21,J21,L21,N21,P21,R21,T21,V21,X21,Z21,AB21,AD21,AF21,AH21,AJ21,AL21,AN21,AP21,AR21,AT21,AV21,AX21,AZ21,BB21,BD21,BF21,BH21)&gt;0,MIN(B21,D21,F21,H21,J21,L21,N21,P21,R21,T21,V21,X21,Z21,AB21,AD21,AF21,AH21,AJ21,AL21,AN21,AP21,AR21,AT21,AV21,AX21,AZ21,BB21,BD21,BF21,BH21),"")</f>
        <v>5.7</v>
      </c>
      <c r="BN21" s="32" t="str">
        <f t="shared" ref="BN21" si="194">IF(COUNT(BM21)&gt;0,"–","?")</f>
        <v>–</v>
      </c>
      <c r="BO21" s="33">
        <f t="shared" ref="BO21" si="195">IF(SUM(B21,D21,F21,H21,J21,L21,N21,P21,R21,T21,V21,X21,Z21,AB21,AD21)&gt;0,MAX(B21,D21,F21,H21,J21,L21,N21,P21,R21,T21,V21,X21,Z21,AB21,AD21),"")</f>
        <v>10.199999999999999</v>
      </c>
      <c r="BP21" s="34">
        <f t="shared" ref="BP21" si="196">IF(SUM(C21,E21,G21,I21,K21,M21,O21,Q21,S21,U21,W21,Y21,AA21,AC21,AE21,AG21,AI21,AK21,AM21,AO21,AQ21,AS21,AU21,AW21,AY21,BA21,BC21,BE21,BG21,BI21)&gt;0,MIN(C21,E21,G21,I21,K21,M21,O21,Q21,S21,U21,W21,Y21,AA21,AC21,AE21,AG21,AI21,AK21,AM21,AO21,AQ21,AS21,AU21,AW21,AY21,BA21,BC21,BE21,BG21,BI21),"")</f>
        <v>7.2796934865900385</v>
      </c>
      <c r="BQ21" s="35" t="str">
        <f t="shared" ref="BQ21" si="197">IF(COUNT(BP21)&gt;0,"–","?")</f>
        <v>–</v>
      </c>
      <c r="BR21" s="36">
        <f t="shared" ref="BR21" si="198">IF(SUM(C21,E21,G21,I21,K21,M21,O21,Q21,S21,U21,W21,Y21,AA21,AC21,AE21,AG21,AI21,AK21,AM21,AO21,AQ21,AS21,AU21,AW21,AY21,BA21,BC21,BE21,BG21,BI21)&gt;0,MAX(C21,E21,G21,I21,K21,M21,O21,Q21,S21,U21,W21,Y21,AA21,AC21,AE21,AG21,AI21,AK21,AM21,AO21,AQ21,AS21,AU21,AW21,AY21,BA21,BC21,BE21,BG21,BI21),"")</f>
        <v>15.827338129496402</v>
      </c>
      <c r="BS21" s="37">
        <f t="shared" ref="BS21" si="199">IF(SUM(B21,D21,F21,H21,J21,L21,N21,P21,R21,T21,V21,X21,Z21,AB21,AD21,AF21,AH21,AJ21,AL21,AN21,AP21,AR21,AT21,AV21,AX21,AZ21,BB21,BD21,BF21,BH21)&gt;0,AVERAGE(B21,D21,F21,H21,J21,L21,N21,P21,R21,T21,V21,X21,Z21,AB21,AD21,AF21,AH21,AJ21,AL21,AN21,AP21,AR21,AT21,AV21,AX21,AZ21,BB21,BD21,BF21,BH21),"?")</f>
        <v>8.6521739130434785</v>
      </c>
      <c r="BT21" s="38">
        <f t="shared" ref="BT21" si="200">IF(SUM(C21,E21,G21,I21,K21,M21,O21,Q21,S21,U21,W21,Y21,AA21,AC21,AE21,AG21,AI21,AK21,AM21,AO21,AQ21,AS21,AU21,AW21,AY21,BA21,BC21,BE21,BG21,BI21)&gt;0,AVERAGE(C21,E21,G21,I21,K21,M21,O21,Q21,S21,U21,W21,Y21,AA21,AC21,AE21,AG21,AI21,AK21,AM21,AO21,AQ21,AS21,AU21,AW21,AY21,BA21,BC21,BE21,BG21,BI21),"?")</f>
        <v>11.645193982307131</v>
      </c>
      <c r="BU21" s="32">
        <f t="shared" ref="BU21" si="201">IF(COUNT(B21,D21,F21,H21,J21,L21,N21,P21,R21,T21,V21,X21,Z21,AB21,AD21,AF21,AH21,AJ21,AL21,AN21,AP21,AR21,AT21,AV21,AX21,AZ21,BB21,BD21,BF21,BH21)&gt;1,STDEV(B21,D21,F21,H21,J21,L21,N21,P21,R21,T21,V21,X21,Z21,AB21,AD21,AF21,AH21,AJ21,AL21,AN21,AP21,AR21,AT21,AV21,AX21,AZ21,BB21,BD21,BF21,BH21),"?")</f>
        <v>1.6303567833780144</v>
      </c>
      <c r="BV21" s="39">
        <f t="shared" ref="BV21" si="202">IF(COUNT(C21,E21,G21,I21,K21,M21,O21,Q21,S21,U21,W21,Y21,AA21,AC21,AE21,AG21,AI21,AK21,AM21,AO21,AQ21,AS21,AU21,AW21,AY21,BA21,BC21,BE21,BG21,BI21)&gt;1,STDEV(C21,E21,G21,I21,K21,M21,O21,Q21,S21,U21,W21,Y21,AA21,AC21,AE21,AG21,AI21,AK21,AM21,AO21,AQ21,AS21,AU21,AW21,AY21,BA21,BC21,BE21,BG21,BI21),"?")</f>
        <v>1.7941611511813722</v>
      </c>
      <c r="BW21" s="32">
        <f t="shared" ref="BW21" si="203">IF(COUNT(B21)&gt;0,B21,"?")</f>
        <v>7.6</v>
      </c>
      <c r="BX21" s="35">
        <f t="shared" ref="BX21" si="204">IF(COUNT(C21)&gt;0,C21,"?")</f>
        <v>12.297734627831716</v>
      </c>
    </row>
    <row r="22" spans="1:76" ht="16.5" customHeight="1" x14ac:dyDescent="0.2">
      <c r="A22" s="10" t="s">
        <v>5</v>
      </c>
      <c r="B22" s="19"/>
      <c r="C22" s="4" t="str">
        <f t="shared" si="133"/>
        <v/>
      </c>
      <c r="D22" s="19"/>
      <c r="E22" s="4" t="str">
        <f t="shared" si="134"/>
        <v/>
      </c>
      <c r="F22" s="19"/>
      <c r="G22" s="4" t="str">
        <f t="shared" si="135"/>
        <v/>
      </c>
      <c r="H22" s="19">
        <v>4.5</v>
      </c>
      <c r="I22" s="4">
        <f t="shared" si="136"/>
        <v>7.401315789473685</v>
      </c>
      <c r="J22" s="19"/>
      <c r="K22" s="4" t="str">
        <f t="shared" si="137"/>
        <v/>
      </c>
      <c r="L22" s="19">
        <v>4.8</v>
      </c>
      <c r="M22" s="4">
        <f t="shared" si="138"/>
        <v>6.4085447263017343</v>
      </c>
      <c r="N22" s="19"/>
      <c r="O22" s="4" t="str">
        <f t="shared" si="139"/>
        <v/>
      </c>
      <c r="P22" s="19"/>
      <c r="Q22" s="4" t="str">
        <f t="shared" si="140"/>
        <v/>
      </c>
      <c r="R22" s="19"/>
      <c r="S22" s="4" t="str">
        <f t="shared" si="141"/>
        <v/>
      </c>
      <c r="T22" s="19">
        <v>5.5</v>
      </c>
      <c r="U22" s="4">
        <f t="shared" si="142"/>
        <v>6.6344993968636912</v>
      </c>
      <c r="V22" s="19"/>
      <c r="W22" s="4" t="str">
        <f t="shared" si="143"/>
        <v/>
      </c>
      <c r="X22" s="19"/>
      <c r="Y22" s="4" t="str">
        <f t="shared" si="144"/>
        <v/>
      </c>
      <c r="Z22" s="19"/>
      <c r="AA22" s="4" t="str">
        <f t="shared" si="145"/>
        <v/>
      </c>
      <c r="AB22" s="19"/>
      <c r="AC22" s="4" t="str">
        <f t="shared" si="146"/>
        <v/>
      </c>
      <c r="AD22" s="19">
        <v>3.9</v>
      </c>
      <c r="AE22" s="4">
        <f t="shared" si="147"/>
        <v>5.0387596899224798</v>
      </c>
      <c r="AF22" s="19"/>
      <c r="AG22" s="4" t="str">
        <f t="shared" si="148"/>
        <v/>
      </c>
      <c r="AH22" s="19"/>
      <c r="AI22" s="4" t="str">
        <f t="shared" si="149"/>
        <v/>
      </c>
      <c r="AJ22" s="19">
        <v>4.5</v>
      </c>
      <c r="AK22" s="4">
        <f t="shared" si="150"/>
        <v>5.8746736292428201</v>
      </c>
      <c r="AL22" s="19"/>
      <c r="AM22" s="4" t="str">
        <f t="shared" si="151"/>
        <v/>
      </c>
      <c r="AN22" s="19"/>
      <c r="AO22" s="4" t="str">
        <f t="shared" si="152"/>
        <v/>
      </c>
      <c r="AP22" s="19"/>
      <c r="AQ22" s="4" t="str">
        <f t="shared" si="153"/>
        <v/>
      </c>
      <c r="AR22" s="19"/>
      <c r="AS22" s="4" t="str">
        <f t="shared" si="154"/>
        <v/>
      </c>
      <c r="AT22" s="19"/>
      <c r="AU22" s="4" t="str">
        <f t="shared" si="155"/>
        <v/>
      </c>
      <c r="AV22" s="19"/>
      <c r="AW22" s="4" t="str">
        <f t="shared" si="156"/>
        <v/>
      </c>
      <c r="AX22" s="19">
        <v>5.0999999999999996</v>
      </c>
      <c r="AY22" s="4">
        <f t="shared" si="157"/>
        <v>5.7823129251700678</v>
      </c>
      <c r="AZ22" s="19">
        <v>4.2</v>
      </c>
      <c r="BA22" s="4">
        <f t="shared" si="158"/>
        <v>5.9071729957805914</v>
      </c>
      <c r="BB22" s="19">
        <v>4.5</v>
      </c>
      <c r="BC22" s="4">
        <f t="shared" si="159"/>
        <v>6.7771084337349397</v>
      </c>
      <c r="BD22" s="19">
        <v>4.7</v>
      </c>
      <c r="BE22" s="4">
        <f t="shared" si="160"/>
        <v>6.0025542784163477</v>
      </c>
      <c r="BF22" s="19">
        <v>4.4000000000000004</v>
      </c>
      <c r="BG22" s="4">
        <f t="shared" si="161"/>
        <v>6.3037249283667638</v>
      </c>
      <c r="BH22" s="19">
        <v>3.2</v>
      </c>
      <c r="BI22" s="4">
        <f t="shared" si="162"/>
        <v>4.7337278106508878</v>
      </c>
      <c r="BK22" s="57" t="s">
        <v>5</v>
      </c>
      <c r="BL22" s="30">
        <f t="shared" si="15"/>
        <v>11</v>
      </c>
      <c r="BM22" s="31">
        <f t="shared" si="16"/>
        <v>3.2</v>
      </c>
      <c r="BN22" s="32" t="str">
        <f t="shared" si="17"/>
        <v>–</v>
      </c>
      <c r="BO22" s="33">
        <f t="shared" si="18"/>
        <v>5.5</v>
      </c>
      <c r="BP22" s="34">
        <f t="shared" si="19"/>
        <v>4.7337278106508878</v>
      </c>
      <c r="BQ22" s="35" t="str">
        <f t="shared" si="39"/>
        <v>–</v>
      </c>
      <c r="BR22" s="36">
        <f t="shared" si="20"/>
        <v>7.401315789473685</v>
      </c>
      <c r="BS22" s="37">
        <f t="shared" si="21"/>
        <v>4.4818181818181824</v>
      </c>
      <c r="BT22" s="38">
        <f t="shared" si="40"/>
        <v>6.0785813276294558</v>
      </c>
      <c r="BU22" s="32">
        <f t="shared" si="22"/>
        <v>0.60302268915552637</v>
      </c>
      <c r="BV22" s="39">
        <f t="shared" si="41"/>
        <v>0.75898295265450411</v>
      </c>
      <c r="BW22" s="32" t="str">
        <f t="shared" si="23"/>
        <v>?</v>
      </c>
      <c r="BX22" s="35" t="str">
        <f t="shared" si="42"/>
        <v>?</v>
      </c>
    </row>
    <row r="23" spans="1:76" ht="16.5" customHeight="1" x14ac:dyDescent="0.2">
      <c r="A23" s="10" t="s">
        <v>6</v>
      </c>
      <c r="B23" s="19">
        <v>5</v>
      </c>
      <c r="C23" s="4" t="s">
        <v>3</v>
      </c>
      <c r="D23" s="19">
        <v>7</v>
      </c>
      <c r="E23" s="4" t="s">
        <v>3</v>
      </c>
      <c r="F23" s="19">
        <v>8</v>
      </c>
      <c r="G23" s="4" t="s">
        <v>3</v>
      </c>
      <c r="H23" s="19">
        <v>5</v>
      </c>
      <c r="I23" s="4" t="s">
        <v>3</v>
      </c>
      <c r="J23" s="19">
        <v>5</v>
      </c>
      <c r="K23" s="4" t="s">
        <v>3</v>
      </c>
      <c r="L23" s="19">
        <v>8</v>
      </c>
      <c r="M23" s="4" t="s">
        <v>3</v>
      </c>
      <c r="N23" s="19">
        <v>7</v>
      </c>
      <c r="O23" s="4" t="s">
        <v>3</v>
      </c>
      <c r="P23" s="19">
        <v>7</v>
      </c>
      <c r="Q23" s="4" t="s">
        <v>3</v>
      </c>
      <c r="R23" s="19">
        <v>6</v>
      </c>
      <c r="S23" s="4" t="s">
        <v>3</v>
      </c>
      <c r="T23" s="19">
        <v>8</v>
      </c>
      <c r="U23" s="4" t="s">
        <v>3</v>
      </c>
      <c r="V23" s="19">
        <v>6</v>
      </c>
      <c r="W23" s="4" t="s">
        <v>3</v>
      </c>
      <c r="X23" s="19">
        <v>7</v>
      </c>
      <c r="Y23" s="4" t="s">
        <v>3</v>
      </c>
      <c r="Z23" s="19">
        <v>6</v>
      </c>
      <c r="AA23" s="4" t="s">
        <v>3</v>
      </c>
      <c r="AB23" s="19">
        <v>7</v>
      </c>
      <c r="AC23" s="4" t="s">
        <v>3</v>
      </c>
      <c r="AD23" s="19">
        <v>6</v>
      </c>
      <c r="AE23" s="4" t="s">
        <v>3</v>
      </c>
      <c r="AF23" s="19">
        <v>7</v>
      </c>
      <c r="AG23" s="4" t="s">
        <v>3</v>
      </c>
      <c r="AH23" s="19">
        <v>8</v>
      </c>
      <c r="AI23" s="4" t="s">
        <v>3</v>
      </c>
      <c r="AJ23" s="19">
        <v>5</v>
      </c>
      <c r="AK23" s="4" t="s">
        <v>3</v>
      </c>
      <c r="AL23" s="19">
        <v>6</v>
      </c>
      <c r="AM23" s="4" t="s">
        <v>3</v>
      </c>
      <c r="AN23" s="19">
        <v>7</v>
      </c>
      <c r="AO23" s="4" t="s">
        <v>3</v>
      </c>
      <c r="AP23" s="19">
        <v>5</v>
      </c>
      <c r="AQ23" s="4" t="s">
        <v>3</v>
      </c>
      <c r="AR23" s="19">
        <v>6</v>
      </c>
      <c r="AS23" s="4" t="s">
        <v>3</v>
      </c>
      <c r="AT23" s="19">
        <v>6</v>
      </c>
      <c r="AU23" s="4" t="s">
        <v>3</v>
      </c>
      <c r="AV23" s="19">
        <v>6</v>
      </c>
      <c r="AW23" s="4" t="s">
        <v>3</v>
      </c>
      <c r="AX23" s="19">
        <v>8</v>
      </c>
      <c r="AY23" s="4" t="s">
        <v>3</v>
      </c>
      <c r="AZ23" s="19">
        <v>6</v>
      </c>
      <c r="BA23" s="4" t="s">
        <v>3</v>
      </c>
      <c r="BB23" s="19">
        <v>4</v>
      </c>
      <c r="BC23" s="4" t="s">
        <v>3</v>
      </c>
      <c r="BD23" s="19">
        <v>6</v>
      </c>
      <c r="BE23" s="4" t="s">
        <v>3</v>
      </c>
      <c r="BF23" s="19">
        <v>6</v>
      </c>
      <c r="BG23" s="4" t="s">
        <v>3</v>
      </c>
      <c r="BH23" s="19">
        <v>5</v>
      </c>
      <c r="BI23" s="4" t="s">
        <v>3</v>
      </c>
      <c r="BK23" s="57" t="s">
        <v>6</v>
      </c>
      <c r="BL23" s="30">
        <f t="shared" si="15"/>
        <v>30</v>
      </c>
      <c r="BM23" s="21">
        <f t="shared" si="16"/>
        <v>4</v>
      </c>
      <c r="BN23" s="22" t="str">
        <f t="shared" si="17"/>
        <v>–</v>
      </c>
      <c r="BO23" s="23">
        <f t="shared" si="18"/>
        <v>8</v>
      </c>
      <c r="BP23" s="24" t="str">
        <f t="shared" si="19"/>
        <v/>
      </c>
      <c r="BQ23" s="6" t="s">
        <v>3</v>
      </c>
      <c r="BR23" s="26" t="str">
        <f t="shared" si="20"/>
        <v/>
      </c>
      <c r="BS23" s="37">
        <f t="shared" si="21"/>
        <v>6.3</v>
      </c>
      <c r="BT23" s="28" t="s">
        <v>3</v>
      </c>
      <c r="BU23" s="32">
        <f t="shared" si="22"/>
        <v>1.0875470659652637</v>
      </c>
      <c r="BV23" s="29" t="s">
        <v>3</v>
      </c>
      <c r="BW23" s="22">
        <f t="shared" si="23"/>
        <v>5</v>
      </c>
      <c r="BX23" s="25" t="s">
        <v>3</v>
      </c>
    </row>
    <row r="24" spans="1:76" ht="16.5" customHeight="1" x14ac:dyDescent="0.2">
      <c r="A24" s="15" t="s">
        <v>11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11</v>
      </c>
      <c r="BL24" s="30"/>
      <c r="BM24" s="31"/>
      <c r="BN24" s="32"/>
      <c r="BO24" s="33"/>
      <c r="BP24" s="34"/>
      <c r="BQ24" s="35"/>
      <c r="BR24" s="36"/>
      <c r="BS24" s="37"/>
      <c r="BT24" s="38"/>
      <c r="BU24" s="32"/>
      <c r="BV24" s="39"/>
      <c r="BW24" s="32"/>
      <c r="BX24" s="35"/>
    </row>
    <row r="25" spans="1:76" ht="16.5" customHeight="1" x14ac:dyDescent="0.2">
      <c r="A25" s="10" t="s">
        <v>23</v>
      </c>
      <c r="B25" s="19">
        <v>20.5</v>
      </c>
      <c r="C25" s="4">
        <f>IF(AND((B25&gt;0),(B$4&gt;0)),(B25/B$4*100),"")</f>
        <v>33.171521035598708</v>
      </c>
      <c r="D25" s="19">
        <v>26.2</v>
      </c>
      <c r="E25" s="4">
        <f>IF(AND((D25&gt;0),(D$4&gt;0)),(D25/D$4*100),"")</f>
        <v>31.414868105515588</v>
      </c>
      <c r="F25" s="19">
        <v>25.6</v>
      </c>
      <c r="G25" s="4">
        <f>IF(AND((F25&gt;0),(F$4&gt;0)),(F25/F$4*100),"")</f>
        <v>30.43995243757432</v>
      </c>
      <c r="H25" s="19">
        <v>23.9</v>
      </c>
      <c r="I25" s="4">
        <f>IF(AND((H25&gt;0),(H$4&gt;0)),(H25/H$4*100),"")</f>
        <v>39.309210526315788</v>
      </c>
      <c r="J25" s="19">
        <v>24.4</v>
      </c>
      <c r="K25" s="4">
        <f>IF(AND((J25&gt;0),(J$4&gt;0)),(J25/J$4*100),"")</f>
        <v>34.221598877980362</v>
      </c>
      <c r="L25" s="19">
        <v>27.2</v>
      </c>
      <c r="M25" s="4">
        <f>IF(AND((L25&gt;0),(L$4&gt;0)),(L25/L$4*100),"")</f>
        <v>36.315086782376497</v>
      </c>
      <c r="N25" s="19">
        <v>25.8</v>
      </c>
      <c r="O25" s="4">
        <f>IF(AND((N25&gt;0),(N$4&gt;0)),(N25/N$4*100),"")</f>
        <v>38.450074515648289</v>
      </c>
      <c r="P25" s="19">
        <v>25.3</v>
      </c>
      <c r="Q25" s="4">
        <f>IF(AND((P25&gt;0),(P$4&gt;0)),(P25/P$4*100),"")</f>
        <v>32.065906210392903</v>
      </c>
      <c r="R25" s="19">
        <v>25.3</v>
      </c>
      <c r="S25" s="4">
        <f>IF(AND((R25&gt;0),(R$4&gt;0)),(R25/R$4*100),"")</f>
        <v>33.86880856760375</v>
      </c>
      <c r="T25" s="19">
        <v>30.2</v>
      </c>
      <c r="U25" s="4">
        <f>IF(AND((T25&gt;0),(T$4&gt;0)),(T25/T$4*100),"")</f>
        <v>36.429433051869722</v>
      </c>
      <c r="V25" s="19">
        <v>27.6</v>
      </c>
      <c r="W25" s="4">
        <f>IF(AND((V25&gt;0),(V$4&gt;0)),(V25/V$4*100),"")</f>
        <v>38.174273858921168</v>
      </c>
      <c r="X25" s="19">
        <v>27.6</v>
      </c>
      <c r="Y25" s="4">
        <f>IF(AND((X25&gt;0),(X$4&gt;0)),(X25/X$4*100),"")</f>
        <v>36.125654450261777</v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>
        <v>25</v>
      </c>
      <c r="AE25" s="4">
        <f t="shared" ref="AE25" si="205">IF(AND((AD25&gt;0),(AD$4&gt;0)),(AD25/AD$4*100),"")</f>
        <v>32.299741602067186</v>
      </c>
      <c r="AF25" s="19"/>
      <c r="AG25" s="4" t="str">
        <f t="shared" ref="AG25" si="206">IF(AND((AF25&gt;0),(AF$4&gt;0)),(AF25/AF$4*100),"")</f>
        <v/>
      </c>
      <c r="AH25" s="19">
        <v>27.9</v>
      </c>
      <c r="AI25" s="4">
        <f t="shared" ref="AI25" si="207">IF(AND((AH25&gt;0),(AH$4&gt;0)),(AH25/AH$4*100),"")</f>
        <v>32.105868814729568</v>
      </c>
      <c r="AJ25" s="19">
        <v>26.4</v>
      </c>
      <c r="AK25" s="4">
        <f t="shared" ref="AK25" si="208">IF(AND((AJ25&gt;0),(AJ$4&gt;0)),(AJ25/AJ$4*100),"")</f>
        <v>34.464751958224547</v>
      </c>
      <c r="AL25" s="19">
        <v>26.8</v>
      </c>
      <c r="AM25" s="4">
        <f t="shared" ref="AM25" si="209">IF(AND((AL25&gt;0),(AL$4&gt;0)),(AL25/AL$4*100),"")</f>
        <v>34.314980793854041</v>
      </c>
      <c r="AN25" s="19">
        <v>30</v>
      </c>
      <c r="AO25" s="4">
        <f t="shared" ref="AO25" si="210">IF(AND((AN25&gt;0),(AN$4&gt;0)),(AN25/AN$4*100),"")</f>
        <v>35.97122302158273</v>
      </c>
      <c r="AP25" s="19">
        <v>26.1</v>
      </c>
      <c r="AQ25" s="4">
        <f t="shared" ref="AQ25" si="211">IF(AND((AP25&gt;0),(AP$4&gt;0)),(AP25/AP$4*100),"")</f>
        <v>32.830188679245289</v>
      </c>
      <c r="AR25" s="19"/>
      <c r="AS25" s="4" t="str">
        <f t="shared" ref="AS25" si="212">IF(AND((AR25&gt;0),(AR$4&gt;0)),(AR25/AR$4*100),"")</f>
        <v/>
      </c>
      <c r="AT25" s="19">
        <v>30.4</v>
      </c>
      <c r="AU25" s="4">
        <f t="shared" ref="AU25" si="213">IF(AND((AT25&gt;0),(AT$4&gt;0)),(AT25/AT$4*100),"")</f>
        <v>35.976331360946745</v>
      </c>
      <c r="AV25" s="19">
        <v>24.2</v>
      </c>
      <c r="AW25" s="4">
        <f t="shared" ref="AW25" si="214">IF(AND((AV25&gt;0),(AV$4&gt;0)),(AV25/AV$4*100),"")</f>
        <v>38.473767885532588</v>
      </c>
      <c r="AX25" s="19">
        <v>25.1</v>
      </c>
      <c r="AY25" s="4">
        <f t="shared" ref="AY25" si="215">IF(AND((AX25&gt;0),(AX$4&gt;0)),(AX25/AX$4*100),"")</f>
        <v>28.458049886621318</v>
      </c>
      <c r="AZ25" s="19">
        <v>24.5</v>
      </c>
      <c r="BA25" s="4">
        <f t="shared" ref="BA25" si="216">IF(AND((AZ25&gt;0),(AZ$4&gt;0)),(AZ25/AZ$4*100),"")</f>
        <v>34.458509142053451</v>
      </c>
      <c r="BB25" s="19">
        <v>23.1</v>
      </c>
      <c r="BC25" s="4">
        <f t="shared" ref="BC25" si="217">IF(AND((BB25&gt;0),(BB$4&gt;0)),(BB25/BB$4*100),"")</f>
        <v>34.789156626506021</v>
      </c>
      <c r="BD25" s="19">
        <v>24.5</v>
      </c>
      <c r="BE25" s="4">
        <f t="shared" ref="BE25" si="218">IF(AND((BD25&gt;0),(BD$4&gt;0)),(BD25/BD$4*100),"")</f>
        <v>31.289910600255428</v>
      </c>
      <c r="BF25" s="19">
        <v>24.3</v>
      </c>
      <c r="BG25" s="4">
        <f t="shared" ref="BG25" si="219">IF(AND((BF25&gt;0),(BF$4&gt;0)),(BF25/BF$4*100),"")</f>
        <v>34.813753581661892</v>
      </c>
      <c r="BH25" s="19">
        <v>21.9</v>
      </c>
      <c r="BI25" s="4">
        <f>IF(AND((BH25&gt;0),(BH$4&gt;0)),(BH25/BH$4*100),"")</f>
        <v>32.396449704142007</v>
      </c>
      <c r="BK25" s="57" t="s">
        <v>23</v>
      </c>
      <c r="BL25" s="30">
        <f t="shared" si="15"/>
        <v>26</v>
      </c>
      <c r="BM25" s="31">
        <f t="shared" si="16"/>
        <v>20.5</v>
      </c>
      <c r="BN25" s="32" t="str">
        <f t="shared" si="17"/>
        <v>–</v>
      </c>
      <c r="BO25" s="33">
        <f t="shared" si="18"/>
        <v>30.2</v>
      </c>
      <c r="BP25" s="34">
        <f t="shared" si="19"/>
        <v>28.458049886621318</v>
      </c>
      <c r="BQ25" s="35" t="str">
        <f t="shared" si="39"/>
        <v>–</v>
      </c>
      <c r="BR25" s="36">
        <f t="shared" si="20"/>
        <v>39.309210526315788</v>
      </c>
      <c r="BS25" s="37">
        <f t="shared" si="21"/>
        <v>25.761538461538464</v>
      </c>
      <c r="BT25" s="38">
        <f t="shared" si="40"/>
        <v>34.331887387595458</v>
      </c>
      <c r="BU25" s="32">
        <f t="shared" si="22"/>
        <v>2.3545830922822701</v>
      </c>
      <c r="BV25" s="39">
        <f t="shared" si="41"/>
        <v>2.6853293612356635</v>
      </c>
      <c r="BW25" s="32">
        <f t="shared" si="23"/>
        <v>20.5</v>
      </c>
      <c r="BX25" s="35">
        <f t="shared" si="42"/>
        <v>33.171521035598708</v>
      </c>
    </row>
    <row r="26" spans="1:76" ht="16.5" customHeight="1" x14ac:dyDescent="0.2">
      <c r="A26" s="10" t="s">
        <v>24</v>
      </c>
      <c r="B26" s="19"/>
      <c r="C26" s="4" t="str">
        <f>IF(AND((B26&gt;0),(B$4&gt;0)),(B26/B$4*100),"")</f>
        <v/>
      </c>
      <c r="D26" s="19"/>
      <c r="E26" s="4" t="str">
        <f>IF(AND((D26&gt;0),(D$4&gt;0)),(D26/D$4*100),"")</f>
        <v/>
      </c>
      <c r="F26" s="19"/>
      <c r="G26" s="4" t="str">
        <f>IF(AND((F26&gt;0),(F$4&gt;0)),(F26/F$4*100),"")</f>
        <v/>
      </c>
      <c r="H26" s="19">
        <v>3</v>
      </c>
      <c r="I26" s="4">
        <f>IF(AND((H26&gt;0),(H$4&gt;0)),(H26/H$4*100),"")</f>
        <v>4.9342105263157894</v>
      </c>
      <c r="J26" s="19">
        <v>3.1</v>
      </c>
      <c r="K26" s="4">
        <f>IF(AND((J26&gt;0),(J$4&gt;0)),(J26/J$4*100),"")</f>
        <v>4.3478260869565224</v>
      </c>
      <c r="L26" s="19">
        <v>3.2</v>
      </c>
      <c r="M26" s="4">
        <f>IF(AND((L26&gt;0),(L$4&gt;0)),(L26/L$4*100),"")</f>
        <v>4.2723631508678235</v>
      </c>
      <c r="N26" s="19">
        <v>3.3</v>
      </c>
      <c r="O26" s="4">
        <f>IF(AND((N26&gt;0),(N$4&gt;0)),(N26/N$4*100),"")</f>
        <v>4.918032786885246</v>
      </c>
      <c r="P26" s="19">
        <v>3.2</v>
      </c>
      <c r="Q26" s="4">
        <f>IF(AND((P26&gt;0),(P$4&gt;0)),(P26/P$4*100),"")</f>
        <v>4.0557667934093784</v>
      </c>
      <c r="R26" s="19">
        <v>2.9</v>
      </c>
      <c r="S26" s="4">
        <f>IF(AND((R26&gt;0),(R$4&gt;0)),(R26/R$4*100),"")</f>
        <v>3.8821954484605086</v>
      </c>
      <c r="T26" s="19">
        <v>3.7</v>
      </c>
      <c r="U26" s="4">
        <f>IF(AND((T26&gt;0),(T$4&gt;0)),(T26/T$4*100),"")</f>
        <v>4.4632086851628472</v>
      </c>
      <c r="V26" s="19">
        <v>2.8</v>
      </c>
      <c r="W26" s="4">
        <f>IF(AND((V26&gt;0),(V$4&gt;0)),(V26/V$4*100),"")</f>
        <v>3.8727524204702628</v>
      </c>
      <c r="X26" s="19">
        <v>2.9</v>
      </c>
      <c r="Y26" s="4">
        <f>IF(AND((X26&gt;0),(X$4&gt;0)),(X26/X$4*100),"")</f>
        <v>3.7958115183246073</v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>
        <v>3.5</v>
      </c>
      <c r="AE26" s="4">
        <f t="shared" ref="AE26" si="220">IF(AND((AD26&gt;0),(AD$4&gt;0)),(AD26/AD$4*100),"")</f>
        <v>4.5219638242894051</v>
      </c>
      <c r="AF26" s="19"/>
      <c r="AG26" s="4" t="str">
        <f t="shared" ref="AG26" si="221">IF(AND((AF26&gt;0),(AF$4&gt;0)),(AF26/AF$4*100),"")</f>
        <v/>
      </c>
      <c r="AH26" s="19">
        <v>3.9</v>
      </c>
      <c r="AI26" s="4">
        <f t="shared" ref="AI26" si="222">IF(AND((AH26&gt;0),(AH$4&gt;0)),(AH26/AH$4*100),"")</f>
        <v>4.4879171461449934</v>
      </c>
      <c r="AJ26" s="19">
        <v>3.3</v>
      </c>
      <c r="AK26" s="4">
        <f t="shared" ref="AK26" si="223">IF(AND((AJ26&gt;0),(AJ$4&gt;0)),(AJ26/AJ$4*100),"")</f>
        <v>4.3080939947780683</v>
      </c>
      <c r="AL26" s="19">
        <v>4.3</v>
      </c>
      <c r="AM26" s="4">
        <f t="shared" ref="AM26" si="224">IF(AND((AL26&gt;0),(AL$4&gt;0)),(AL26/AL$4*100),"")</f>
        <v>5.5057618437900127</v>
      </c>
      <c r="AN26" s="19">
        <v>4.5</v>
      </c>
      <c r="AO26" s="4">
        <f t="shared" ref="AO26" si="225">IF(AND((AN26&gt;0),(AN$4&gt;0)),(AN26/AN$4*100),"")</f>
        <v>5.3956834532374103</v>
      </c>
      <c r="AP26" s="19"/>
      <c r="AQ26" s="4" t="str">
        <f t="shared" ref="AQ26" si="226">IF(AND((AP26&gt;0),(AP$4&gt;0)),(AP26/AP$4*100),"")</f>
        <v/>
      </c>
      <c r="AR26" s="19"/>
      <c r="AS26" s="4" t="str">
        <f t="shared" ref="AS26" si="227">IF(AND((AR26&gt;0),(AR$4&gt;0)),(AR26/AR$4*100),"")</f>
        <v/>
      </c>
      <c r="AT26" s="19">
        <v>4.7</v>
      </c>
      <c r="AU26" s="4">
        <f t="shared" ref="AU26" si="228">IF(AND((AT26&gt;0),(AT$4&gt;0)),(AT26/AT$4*100),"")</f>
        <v>5.5621301775147929</v>
      </c>
      <c r="AV26" s="19">
        <v>2.9</v>
      </c>
      <c r="AW26" s="4">
        <f t="shared" ref="AW26" si="229">IF(AND((AV26&gt;0),(AV$4&gt;0)),(AV26/AV$4*100),"")</f>
        <v>4.6104928457869638</v>
      </c>
      <c r="AX26" s="19"/>
      <c r="AY26" s="4" t="str">
        <f t="shared" ref="AY26" si="230">IF(AND((AX26&gt;0),(AX$4&gt;0)),(AX26/AX$4*100),"")</f>
        <v/>
      </c>
      <c r="AZ26" s="19">
        <v>2.7</v>
      </c>
      <c r="BA26" s="4">
        <f t="shared" ref="BA26" si="231">IF(AND((AZ26&gt;0),(AZ$4&gt;0)),(AZ26/AZ$4*100),"")</f>
        <v>3.7974683544303804</v>
      </c>
      <c r="BB26" s="19">
        <v>2.7</v>
      </c>
      <c r="BC26" s="4">
        <f t="shared" ref="BC26" si="232">IF(AND((BB26&gt;0),(BB$4&gt;0)),(BB26/BB$4*100),"")</f>
        <v>4.0662650602409638</v>
      </c>
      <c r="BD26" s="19">
        <v>3</v>
      </c>
      <c r="BE26" s="4">
        <f t="shared" ref="BE26" si="233">IF(AND((BD26&gt;0),(BD$4&gt;0)),(BD26/BD$4*100),"")</f>
        <v>3.8314176245210732</v>
      </c>
      <c r="BF26" s="19">
        <v>2.5</v>
      </c>
      <c r="BG26" s="4">
        <f t="shared" ref="BG26" si="234">IF(AND((BF26&gt;0),(BF$4&gt;0)),(BF26/BF$4*100),"")</f>
        <v>3.5816618911174789</v>
      </c>
      <c r="BH26" s="19">
        <v>3.5</v>
      </c>
      <c r="BI26" s="4">
        <f>IF(AND((BH26&gt;0),(BH$4&gt;0)),(BH26/BH$4*100),"")</f>
        <v>5.1775147928994087</v>
      </c>
      <c r="BK26" s="57" t="s">
        <v>24</v>
      </c>
      <c r="BL26" s="30">
        <f t="shared" si="15"/>
        <v>21</v>
      </c>
      <c r="BM26" s="31">
        <f t="shared" si="16"/>
        <v>2.5</v>
      </c>
      <c r="BN26" s="32" t="str">
        <f t="shared" si="17"/>
        <v>–</v>
      </c>
      <c r="BO26" s="33">
        <f t="shared" si="18"/>
        <v>3.7</v>
      </c>
      <c r="BP26" s="34">
        <f t="shared" si="19"/>
        <v>3.5816618911174789</v>
      </c>
      <c r="BQ26" s="35" t="str">
        <f t="shared" si="39"/>
        <v>–</v>
      </c>
      <c r="BR26" s="36">
        <f t="shared" si="20"/>
        <v>5.5621301775147929</v>
      </c>
      <c r="BS26" s="37">
        <f t="shared" si="21"/>
        <v>3.3142857142857141</v>
      </c>
      <c r="BT26" s="38">
        <f t="shared" si="40"/>
        <v>4.4470732583620922</v>
      </c>
      <c r="BU26" s="32">
        <f t="shared" si="22"/>
        <v>0.6052154279971016</v>
      </c>
      <c r="BV26" s="39">
        <f t="shared" si="41"/>
        <v>0.60298346809414849</v>
      </c>
      <c r="BW26" s="32" t="str">
        <f t="shared" si="23"/>
        <v>?</v>
      </c>
      <c r="BX26" s="35" t="str">
        <f t="shared" si="42"/>
        <v>?</v>
      </c>
    </row>
    <row r="27" spans="1:76" ht="16.5" customHeight="1" x14ac:dyDescent="0.2">
      <c r="A27" s="10" t="s">
        <v>25</v>
      </c>
      <c r="B27" s="68" t="str">
        <f>IF(AND((B26&gt;0),(B25&gt;0)),(B26/B25),"")</f>
        <v/>
      </c>
      <c r="C27" s="4" t="s">
        <v>3</v>
      </c>
      <c r="D27" s="68" t="str">
        <f>IF(AND((D26&gt;0),(D25&gt;0)),(D26/D25),"")</f>
        <v/>
      </c>
      <c r="E27" s="4" t="s">
        <v>3</v>
      </c>
      <c r="F27" s="68" t="str">
        <f>IF(AND((F26&gt;0),(F25&gt;0)),(F26/F25),"")</f>
        <v/>
      </c>
      <c r="G27" s="4" t="s">
        <v>3</v>
      </c>
      <c r="H27" s="68">
        <f>IF(AND((H26&gt;0),(H25&gt;0)),(H26/H25),"")</f>
        <v>0.12552301255230125</v>
      </c>
      <c r="I27" s="4" t="s">
        <v>3</v>
      </c>
      <c r="J27" s="68">
        <f>IF(AND((J26&gt;0),(J25&gt;0)),(J26/J25),"")</f>
        <v>0.12704918032786885</v>
      </c>
      <c r="K27" s="4" t="s">
        <v>3</v>
      </c>
      <c r="L27" s="68">
        <f>IF(AND((L26&gt;0),(L25&gt;0)),(L26/L25),"")</f>
        <v>0.11764705882352942</v>
      </c>
      <c r="M27" s="4" t="s">
        <v>3</v>
      </c>
      <c r="N27" s="68">
        <f>IF(AND((N26&gt;0),(N25&gt;0)),(N26/N25),"")</f>
        <v>0.12790697674418602</v>
      </c>
      <c r="O27" s="4" t="s">
        <v>3</v>
      </c>
      <c r="P27" s="68">
        <f>IF(AND((P26&gt;0),(P25&gt;0)),(P26/P25),"")</f>
        <v>0.12648221343873517</v>
      </c>
      <c r="Q27" s="4" t="s">
        <v>3</v>
      </c>
      <c r="R27" s="68">
        <f>IF(AND((R26&gt;0),(R25&gt;0)),(R26/R25),"")</f>
        <v>0.11462450592885375</v>
      </c>
      <c r="S27" s="4" t="s">
        <v>3</v>
      </c>
      <c r="T27" s="68">
        <f>IF(AND((T26&gt;0),(T25&gt;0)),(T26/T25),"")</f>
        <v>0.12251655629139074</v>
      </c>
      <c r="U27" s="4" t="s">
        <v>3</v>
      </c>
      <c r="V27" s="68">
        <f>IF(AND((V26&gt;0),(V25&gt;0)),(V26/V25),"")</f>
        <v>0.10144927536231883</v>
      </c>
      <c r="W27" s="4" t="s">
        <v>3</v>
      </c>
      <c r="X27" s="68">
        <f>IF(AND((X26&gt;0),(X25&gt;0)),(X26/X25),"")</f>
        <v>0.10507246376811594</v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>
        <f t="shared" ref="AD27" si="235">IF(AND((AD26&gt;0),(AD25&gt;0)),(AD26/AD25),"")</f>
        <v>0.14000000000000001</v>
      </c>
      <c r="AE27" s="4" t="s">
        <v>3</v>
      </c>
      <c r="AF27" s="68" t="str">
        <f t="shared" ref="AF27" si="236">IF(AND((AF26&gt;0),(AF25&gt;0)),(AF26/AF25),"")</f>
        <v/>
      </c>
      <c r="AG27" s="4" t="s">
        <v>3</v>
      </c>
      <c r="AH27" s="68">
        <f t="shared" ref="AH27" si="237">IF(AND((AH26&gt;0),(AH25&gt;0)),(AH26/AH25),"")</f>
        <v>0.13978494623655915</v>
      </c>
      <c r="AI27" s="4" t="s">
        <v>3</v>
      </c>
      <c r="AJ27" s="68">
        <f t="shared" ref="AJ27" si="238">IF(AND((AJ26&gt;0),(AJ25&gt;0)),(AJ26/AJ25),"")</f>
        <v>0.125</v>
      </c>
      <c r="AK27" s="4" t="s">
        <v>3</v>
      </c>
      <c r="AL27" s="68">
        <f t="shared" ref="AL27" si="239">IF(AND((AL26&gt;0),(AL25&gt;0)),(AL26/AL25),"")</f>
        <v>0.16044776119402984</v>
      </c>
      <c r="AM27" s="4" t="s">
        <v>3</v>
      </c>
      <c r="AN27" s="68">
        <f t="shared" ref="AN27" si="240">IF(AND((AN26&gt;0),(AN25&gt;0)),(AN26/AN25),"")</f>
        <v>0.15</v>
      </c>
      <c r="AO27" s="4" t="s">
        <v>3</v>
      </c>
      <c r="AP27" s="68" t="str">
        <f t="shared" ref="AP27" si="241">IF(AND((AP26&gt;0),(AP25&gt;0)),(AP26/AP25),"")</f>
        <v/>
      </c>
      <c r="AQ27" s="4" t="s">
        <v>3</v>
      </c>
      <c r="AR27" s="68" t="str">
        <f t="shared" ref="AR27" si="242">IF(AND((AR26&gt;0),(AR25&gt;0)),(AR26/AR25),"")</f>
        <v/>
      </c>
      <c r="AS27" s="4" t="s">
        <v>3</v>
      </c>
      <c r="AT27" s="68">
        <f t="shared" ref="AT27" si="243">IF(AND((AT26&gt;0),(AT25&gt;0)),(AT26/AT25),"")</f>
        <v>0.15460526315789475</v>
      </c>
      <c r="AU27" s="4" t="s">
        <v>3</v>
      </c>
      <c r="AV27" s="68">
        <f t="shared" ref="AV27" si="244">IF(AND((AV26&gt;0),(AV25&gt;0)),(AV26/AV25),"")</f>
        <v>0.11983471074380166</v>
      </c>
      <c r="AW27" s="4" t="s">
        <v>3</v>
      </c>
      <c r="AX27" s="68" t="str">
        <f t="shared" ref="AX27" si="245">IF(AND((AX26&gt;0),(AX25&gt;0)),(AX26/AX25),"")</f>
        <v/>
      </c>
      <c r="AY27" s="4" t="s">
        <v>3</v>
      </c>
      <c r="AZ27" s="68">
        <f t="shared" ref="AZ27" si="246">IF(AND((AZ26&gt;0),(AZ25&gt;0)),(AZ26/AZ25),"")</f>
        <v>0.11020408163265306</v>
      </c>
      <c r="BA27" s="4" t="s">
        <v>3</v>
      </c>
      <c r="BB27" s="68">
        <f t="shared" ref="BB27" si="247">IF(AND((BB26&gt;0),(BB25&gt;0)),(BB26/BB25),"")</f>
        <v>0.11688311688311688</v>
      </c>
      <c r="BC27" s="4" t="s">
        <v>3</v>
      </c>
      <c r="BD27" s="68">
        <f t="shared" ref="BD27" si="248">IF(AND((BD26&gt;0),(BD25&gt;0)),(BD26/BD25),"")</f>
        <v>0.12244897959183673</v>
      </c>
      <c r="BE27" s="4" t="s">
        <v>3</v>
      </c>
      <c r="BF27" s="68">
        <f t="shared" ref="BF27" si="249">IF(AND((BF26&gt;0),(BF25&gt;0)),(BF26/BF25),"")</f>
        <v>0.102880658436214</v>
      </c>
      <c r="BG27" s="4" t="s">
        <v>3</v>
      </c>
      <c r="BH27" s="68">
        <f>IF(AND((BH26&gt;0),(BH25&gt;0)),(BH26/BH25),"")</f>
        <v>0.15981735159817353</v>
      </c>
      <c r="BI27" s="4" t="s">
        <v>3</v>
      </c>
      <c r="BK27" s="57" t="s">
        <v>25</v>
      </c>
      <c r="BL27" s="30">
        <f t="shared" si="15"/>
        <v>21</v>
      </c>
      <c r="BM27" s="40">
        <f t="shared" si="16"/>
        <v>0.10144927536231883</v>
      </c>
      <c r="BN27" s="22" t="str">
        <f t="shared" si="17"/>
        <v>–</v>
      </c>
      <c r="BO27" s="41">
        <f t="shared" si="18"/>
        <v>0.14000000000000001</v>
      </c>
      <c r="BP27" s="24" t="str">
        <f t="shared" si="19"/>
        <v/>
      </c>
      <c r="BQ27" s="6" t="s">
        <v>3</v>
      </c>
      <c r="BR27" s="26" t="str">
        <f t="shared" si="20"/>
        <v/>
      </c>
      <c r="BS27" s="42">
        <f t="shared" si="21"/>
        <v>0.1271513387005514</v>
      </c>
      <c r="BT27" s="28" t="s">
        <v>3</v>
      </c>
      <c r="BU27" s="43">
        <f t="shared" si="22"/>
        <v>1.7689924172425715E-2</v>
      </c>
      <c r="BV27" s="29" t="s">
        <v>3</v>
      </c>
      <c r="BW27" s="22" t="str">
        <f t="shared" si="23"/>
        <v>?</v>
      </c>
      <c r="BX27" s="25" t="s">
        <v>3</v>
      </c>
    </row>
    <row r="28" spans="1:76" ht="16.5" customHeight="1" x14ac:dyDescent="0.2">
      <c r="A28" s="15" t="s">
        <v>12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12</v>
      </c>
      <c r="BL28" s="30"/>
      <c r="BM28" s="21"/>
      <c r="BN28" s="22"/>
      <c r="BO28" s="23"/>
      <c r="BP28" s="24"/>
      <c r="BQ28" s="25"/>
      <c r="BR28" s="26"/>
      <c r="BS28" s="27"/>
      <c r="BT28" s="28"/>
      <c r="BU28" s="22"/>
      <c r="BV28" s="29"/>
      <c r="BW28" s="22"/>
      <c r="BX28" s="25"/>
    </row>
    <row r="29" spans="1:76" ht="16.5" customHeight="1" x14ac:dyDescent="0.2">
      <c r="A29" s="10" t="s">
        <v>23</v>
      </c>
      <c r="B29" s="19">
        <v>20.7</v>
      </c>
      <c r="C29" s="4">
        <f>IF(AND((B29&gt;0),(B$4&gt;0)),(B29/B$4*100),"")</f>
        <v>33.495145631067963</v>
      </c>
      <c r="D29" s="19">
        <v>25.5</v>
      </c>
      <c r="E29" s="4">
        <f>IF(AND((D29&gt;0),(D$4&gt;0)),(D29/D$4*100),"")</f>
        <v>30.575539568345324</v>
      </c>
      <c r="F29" s="19">
        <v>28.7</v>
      </c>
      <c r="G29" s="4">
        <f>IF(AND((F29&gt;0),(F$4&gt;0)),(F29/F$4*100),"")</f>
        <v>34.126040428061835</v>
      </c>
      <c r="H29" s="19">
        <v>22.4</v>
      </c>
      <c r="I29" s="4">
        <f>IF(AND((H29&gt;0),(H$4&gt;0)),(H29/H$4*100),"")</f>
        <v>36.84210526315789</v>
      </c>
      <c r="J29" s="19">
        <v>24.1</v>
      </c>
      <c r="K29" s="4">
        <f>IF(AND((J29&gt;0),(J$4&gt;0)),(J29/J$4*100),"")</f>
        <v>33.800841514726507</v>
      </c>
      <c r="L29" s="19">
        <v>24.4</v>
      </c>
      <c r="M29" s="4">
        <f>IF(AND((L29&gt;0),(L$4&gt;0)),(L29/L$4*100),"")</f>
        <v>32.576769025367156</v>
      </c>
      <c r="N29" s="19">
        <v>23.7</v>
      </c>
      <c r="O29" s="4">
        <f>IF(AND((N29&gt;0),(N$4&gt;0)),(N29/N$4*100),"")</f>
        <v>35.320417287630406</v>
      </c>
      <c r="P29" s="19">
        <v>24.7</v>
      </c>
      <c r="Q29" s="4">
        <f>IF(AND((P29&gt;0),(P$4&gt;0)),(P29/P$4*100),"")</f>
        <v>31.305449936628644</v>
      </c>
      <c r="R29" s="19">
        <v>26.2</v>
      </c>
      <c r="S29" s="4">
        <f>IF(AND((R29&gt;0),(R$4&gt;0)),(R29/R$4*100),"")</f>
        <v>35.073627844712178</v>
      </c>
      <c r="T29" s="19">
        <v>28.6</v>
      </c>
      <c r="U29" s="4">
        <f>IF(AND((T29&gt;0),(T$4&gt;0)),(T29/T$4*100),"")</f>
        <v>34.499396863691196</v>
      </c>
      <c r="V29" s="19">
        <v>24</v>
      </c>
      <c r="W29" s="4">
        <f>IF(AND((V29&gt;0),(V$4&gt;0)),(V29/V$4*100),"")</f>
        <v>33.195020746887963</v>
      </c>
      <c r="X29" s="19">
        <v>23.3</v>
      </c>
      <c r="Y29" s="4">
        <f>IF(AND((X29&gt;0),(X$4&gt;0)),(X29/X$4*100),"")</f>
        <v>30.497382198952877</v>
      </c>
      <c r="Z29" s="19">
        <v>23</v>
      </c>
      <c r="AA29" s="4">
        <f>IF(AND((Z29&gt;0),(Z$4&gt;0)),(Z29/Z$4*100),"")</f>
        <v>32.716927453769564</v>
      </c>
      <c r="AB29" s="19">
        <v>25.2</v>
      </c>
      <c r="AC29" s="4">
        <f>IF(AND((AB29&gt;0),(AB$4&gt;0)),(AB29/AB$4*100),"")</f>
        <v>33.027522935779821</v>
      </c>
      <c r="AD29" s="19">
        <v>23.2</v>
      </c>
      <c r="AE29" s="4">
        <f t="shared" ref="AE29" si="250">IF(AND((AD29&gt;0),(AD$4&gt;0)),(AD29/AD$4*100),"")</f>
        <v>29.974160206718341</v>
      </c>
      <c r="AF29" s="19">
        <v>25.1</v>
      </c>
      <c r="AG29" s="4">
        <f t="shared" ref="AG29" si="251">IF(AND((AF29&gt;0),(AF$4&gt;0)),(AF29/AF$4*100),"")</f>
        <v>30.684596577017121</v>
      </c>
      <c r="AH29" s="19">
        <v>24.2</v>
      </c>
      <c r="AI29" s="4">
        <f t="shared" ref="AI29" si="252">IF(AND((AH29&gt;0),(AH$4&gt;0)),(AH29/AH$4*100),"")</f>
        <v>27.848101265822784</v>
      </c>
      <c r="AJ29" s="19">
        <v>25.4</v>
      </c>
      <c r="AK29" s="4">
        <f t="shared" ref="AK29" si="253">IF(AND((AJ29&gt;0),(AJ$4&gt;0)),(AJ29/AJ$4*100),"")</f>
        <v>33.159268929503916</v>
      </c>
      <c r="AL29" s="19">
        <v>25.2</v>
      </c>
      <c r="AM29" s="4">
        <f t="shared" ref="AM29" si="254">IF(AND((AL29&gt;0),(AL$4&gt;0)),(AL29/AL$4*100),"")</f>
        <v>32.266325224071707</v>
      </c>
      <c r="AN29" s="19">
        <v>29.2</v>
      </c>
      <c r="AO29" s="4">
        <f t="shared" ref="AO29" si="255">IF(AND((AN29&gt;0),(AN$4&gt;0)),(AN29/AN$4*100),"")</f>
        <v>35.011990407673856</v>
      </c>
      <c r="AP29" s="19">
        <v>23</v>
      </c>
      <c r="AQ29" s="4">
        <f t="shared" ref="AQ29" si="256">IF(AND((AP29&gt;0),(AP$4&gt;0)),(AP29/AP$4*100),"")</f>
        <v>28.930817610062892</v>
      </c>
      <c r="AR29" s="19"/>
      <c r="AS29" s="4" t="str">
        <f t="shared" ref="AS29" si="257">IF(AND((AR29&gt;0),(AR$4&gt;0)),(AR29/AR$4*100),"")</f>
        <v/>
      </c>
      <c r="AT29" s="19"/>
      <c r="AU29" s="4" t="str">
        <f t="shared" ref="AU29" si="258">IF(AND((AT29&gt;0),(AT$4&gt;0)),(AT29/AT$4*100),"")</f>
        <v/>
      </c>
      <c r="AV29" s="19">
        <v>21.2</v>
      </c>
      <c r="AW29" s="4">
        <f t="shared" ref="AW29" si="259">IF(AND((AV29&gt;0),(AV$4&gt;0)),(AV29/AV$4*100),"")</f>
        <v>33.704292527821941</v>
      </c>
      <c r="AX29" s="19">
        <v>24.3</v>
      </c>
      <c r="AY29" s="4">
        <f t="shared" ref="AY29" si="260">IF(AND((AX29&gt;0),(AX$4&gt;0)),(AX29/AX$4*100),"")</f>
        <v>27.551020408163261</v>
      </c>
      <c r="AZ29" s="19">
        <v>23.9</v>
      </c>
      <c r="BA29" s="4">
        <f t="shared" ref="BA29" si="261">IF(AND((AZ29&gt;0),(AZ$4&gt;0)),(AZ29/AZ$4*100),"")</f>
        <v>33.614627285513357</v>
      </c>
      <c r="BB29" s="19">
        <v>22.5</v>
      </c>
      <c r="BC29" s="4">
        <f t="shared" ref="BC29" si="262">IF(AND((BB29&gt;0),(BB$4&gt;0)),(BB29/BB$4*100),"")</f>
        <v>33.885542168674696</v>
      </c>
      <c r="BD29" s="19">
        <v>22.6</v>
      </c>
      <c r="BE29" s="4">
        <f t="shared" ref="BE29" si="263">IF(AND((BD29&gt;0),(BD$4&gt;0)),(BD29/BD$4*100),"")</f>
        <v>28.863346104725419</v>
      </c>
      <c r="BF29" s="19">
        <v>22.6</v>
      </c>
      <c r="BG29" s="4">
        <f t="shared" ref="BG29" si="264">IF(AND((BF29&gt;0),(BF$4&gt;0)),(BF29/BF$4*100),"")</f>
        <v>32.378223495702009</v>
      </c>
      <c r="BH29" s="19">
        <v>20.100000000000001</v>
      </c>
      <c r="BI29" s="4">
        <f>IF(AND((BH29&gt;0),(BH$4&gt;0)),(BH29/BH$4*100),"")</f>
        <v>29.73372781065089</v>
      </c>
      <c r="BK29" s="57" t="s">
        <v>23</v>
      </c>
      <c r="BL29" s="30">
        <f t="shared" si="15"/>
        <v>28</v>
      </c>
      <c r="BM29" s="31">
        <f t="shared" si="16"/>
        <v>20.100000000000001</v>
      </c>
      <c r="BN29" s="32" t="str">
        <f t="shared" si="17"/>
        <v>–</v>
      </c>
      <c r="BO29" s="33">
        <f t="shared" si="18"/>
        <v>28.7</v>
      </c>
      <c r="BP29" s="34">
        <f t="shared" si="19"/>
        <v>27.551020408163261</v>
      </c>
      <c r="BQ29" s="35" t="str">
        <f t="shared" si="39"/>
        <v>–</v>
      </c>
      <c r="BR29" s="36">
        <f t="shared" si="20"/>
        <v>36.84210526315789</v>
      </c>
      <c r="BS29" s="37">
        <f t="shared" si="21"/>
        <v>24.178571428571427</v>
      </c>
      <c r="BT29" s="38">
        <f t="shared" si="40"/>
        <v>32.309222382889345</v>
      </c>
      <c r="BU29" s="32">
        <f t="shared" si="22"/>
        <v>2.1877363817860864</v>
      </c>
      <c r="BV29" s="39">
        <f t="shared" si="41"/>
        <v>2.3769242570401161</v>
      </c>
      <c r="BW29" s="32">
        <f t="shared" si="23"/>
        <v>20.7</v>
      </c>
      <c r="BX29" s="35">
        <f t="shared" si="42"/>
        <v>33.495145631067963</v>
      </c>
    </row>
    <row r="30" spans="1:76" ht="16.5" customHeight="1" x14ac:dyDescent="0.2">
      <c r="A30" s="10" t="s">
        <v>24</v>
      </c>
      <c r="B30" s="19"/>
      <c r="C30" s="4" t="str">
        <f>IF(AND((B30&gt;0),(B$4&gt;0)),(B30/B$4*100),"")</f>
        <v/>
      </c>
      <c r="D30" s="19">
        <v>3.1</v>
      </c>
      <c r="E30" s="4">
        <f>IF(AND((D30&gt;0),(D$4&gt;0)),(D30/D$4*100),"")</f>
        <v>3.7170263788968825</v>
      </c>
      <c r="F30" s="19">
        <v>3.7</v>
      </c>
      <c r="G30" s="4">
        <f>IF(AND((F30&gt;0),(F$4&gt;0)),(F30/F$4*100),"")</f>
        <v>4.3995243757431632</v>
      </c>
      <c r="H30" s="19">
        <v>2.7</v>
      </c>
      <c r="I30" s="4">
        <f>IF(AND((H30&gt;0),(H$4&gt;0)),(H30/H$4*100),"")</f>
        <v>4.4407894736842115</v>
      </c>
      <c r="J30" s="19">
        <v>3</v>
      </c>
      <c r="K30" s="4">
        <f>IF(AND((J30&gt;0),(J$4&gt;0)),(J30/J$4*100),"")</f>
        <v>4.2075736325385691</v>
      </c>
      <c r="L30" s="19">
        <v>3.2</v>
      </c>
      <c r="M30" s="4">
        <f>IF(AND((L30&gt;0),(L$4&gt;0)),(L30/L$4*100),"")</f>
        <v>4.2723631508678235</v>
      </c>
      <c r="N30" s="19">
        <v>3.6</v>
      </c>
      <c r="O30" s="4">
        <f>IF(AND((N30&gt;0),(N$4&gt;0)),(N30/N$4*100),"")</f>
        <v>5.3651266766020864</v>
      </c>
      <c r="P30" s="19">
        <v>3.2</v>
      </c>
      <c r="Q30" s="4">
        <f>IF(AND((P30&gt;0),(P$4&gt;0)),(P30/P$4*100),"")</f>
        <v>4.0557667934093784</v>
      </c>
      <c r="R30" s="19">
        <v>2.5</v>
      </c>
      <c r="S30" s="4">
        <f>IF(AND((R30&gt;0),(R$4&gt;0)),(R30/R$4*100),"")</f>
        <v>3.3467202141900936</v>
      </c>
      <c r="T30" s="19">
        <v>4</v>
      </c>
      <c r="U30" s="4">
        <f>IF(AND((T30&gt;0),(T$4&gt;0)),(T30/T$4*100),"")</f>
        <v>4.8250904704463204</v>
      </c>
      <c r="V30" s="19">
        <v>3</v>
      </c>
      <c r="W30" s="4">
        <f>IF(AND((V30&gt;0),(V$4&gt;0)),(V30/V$4*100),"")</f>
        <v>4.1493775933609953</v>
      </c>
      <c r="X30" s="19">
        <v>2.5</v>
      </c>
      <c r="Y30" s="4">
        <f>IF(AND((X30&gt;0),(X$4&gt;0)),(X30/X$4*100),"")</f>
        <v>3.2722513089005236</v>
      </c>
      <c r="Z30" s="19">
        <v>2.4</v>
      </c>
      <c r="AA30" s="4">
        <f>IF(AND((Z30&gt;0),(Z$4&gt;0)),(Z30/Z$4*100),"")</f>
        <v>3.4139402560455197</v>
      </c>
      <c r="AB30" s="19">
        <v>3.8</v>
      </c>
      <c r="AC30" s="4">
        <f>IF(AND((AB30&gt;0),(AB$4&gt;0)),(AB30/AB$4*100),"")</f>
        <v>4.980340760157274</v>
      </c>
      <c r="AD30" s="19">
        <v>3.7</v>
      </c>
      <c r="AE30" s="4">
        <f t="shared" ref="AE30" si="265">IF(AND((AD30&gt;0),(AD$4&gt;0)),(AD30/AD$4*100),"")</f>
        <v>4.7803617571059425</v>
      </c>
      <c r="AF30" s="19">
        <v>2.7</v>
      </c>
      <c r="AG30" s="4">
        <f t="shared" ref="AG30" si="266">IF(AND((AF30&gt;0),(AF$4&gt;0)),(AF30/AF$4*100),"")</f>
        <v>3.3007334963325188</v>
      </c>
      <c r="AH30" s="19">
        <v>4</v>
      </c>
      <c r="AI30" s="4">
        <f t="shared" ref="AI30" si="267">IF(AND((AH30&gt;0),(AH$4&gt;0)),(AH30/AH$4*100),"")</f>
        <v>4.6029919447640966</v>
      </c>
      <c r="AJ30" s="19">
        <v>3.5</v>
      </c>
      <c r="AK30" s="4">
        <f t="shared" ref="AK30" si="268">IF(AND((AJ30&gt;0),(AJ$4&gt;0)),(AJ30/AJ$4*100),"")</f>
        <v>4.5691906005221936</v>
      </c>
      <c r="AL30" s="19">
        <v>4</v>
      </c>
      <c r="AM30" s="4">
        <f t="shared" ref="AM30" si="269">IF(AND((AL30&gt;0),(AL$4&gt;0)),(AL30/AL$4*100),"")</f>
        <v>5.1216389244558265</v>
      </c>
      <c r="AN30" s="19">
        <v>3.7</v>
      </c>
      <c r="AO30" s="4">
        <f t="shared" ref="AO30" si="270">IF(AND((AN30&gt;0),(AN$4&gt;0)),(AN30/AN$4*100),"")</f>
        <v>4.4364508393285371</v>
      </c>
      <c r="AP30" s="19">
        <v>3.3</v>
      </c>
      <c r="AQ30" s="4">
        <f t="shared" ref="AQ30" si="271">IF(AND((AP30&gt;0),(AP$4&gt;0)),(AP30/AP$4*100),"")</f>
        <v>4.1509433962264151</v>
      </c>
      <c r="AR30" s="19"/>
      <c r="AS30" s="4" t="str">
        <f t="shared" ref="AS30" si="272">IF(AND((AR30&gt;0),(AR$4&gt;0)),(AR30/AR$4*100),"")</f>
        <v/>
      </c>
      <c r="AT30" s="19"/>
      <c r="AU30" s="4" t="str">
        <f t="shared" ref="AU30" si="273">IF(AND((AT30&gt;0),(AT$4&gt;0)),(AT30/AT$4*100),"")</f>
        <v/>
      </c>
      <c r="AV30" s="19">
        <v>3.3</v>
      </c>
      <c r="AW30" s="4">
        <f t="shared" ref="AW30" si="274">IF(AND((AV30&gt;0),(AV$4&gt;0)),(AV30/AV$4*100),"")</f>
        <v>5.246422893481717</v>
      </c>
      <c r="AX30" s="19"/>
      <c r="AY30" s="4" t="str">
        <f t="shared" ref="AY30" si="275">IF(AND((AX30&gt;0),(AX$4&gt;0)),(AX30/AX$4*100),"")</f>
        <v/>
      </c>
      <c r="AZ30" s="19">
        <v>2.6</v>
      </c>
      <c r="BA30" s="4">
        <f t="shared" ref="BA30" si="276">IF(AND((AZ30&gt;0),(AZ$4&gt;0)),(AZ30/AZ$4*100),"")</f>
        <v>3.6568213783403665</v>
      </c>
      <c r="BB30" s="19">
        <v>2.2999999999999998</v>
      </c>
      <c r="BC30" s="4">
        <f t="shared" ref="BC30" si="277">IF(AND((BB30&gt;0),(BB$4&gt;0)),(BB30/BB$4*100),"")</f>
        <v>3.4638554216867465</v>
      </c>
      <c r="BD30" s="19">
        <v>3.4</v>
      </c>
      <c r="BE30" s="4">
        <f t="shared" ref="BE30" si="278">IF(AND((BD30&gt;0),(BD$4&gt;0)),(BD30/BD$4*100),"")</f>
        <v>4.3422733077905491</v>
      </c>
      <c r="BF30" s="19">
        <v>2.2000000000000002</v>
      </c>
      <c r="BG30" s="4">
        <f t="shared" ref="BG30" si="279">IF(AND((BF30&gt;0),(BF$4&gt;0)),(BF30/BF$4*100),"")</f>
        <v>3.1518624641833819</v>
      </c>
      <c r="BH30" s="19">
        <v>2.7</v>
      </c>
      <c r="BI30" s="4">
        <f>IF(AND((BH30&gt;0),(BH$4&gt;0)),(BH30/BH$4*100),"")</f>
        <v>3.9940828402366866</v>
      </c>
      <c r="BK30" s="57" t="s">
        <v>24</v>
      </c>
      <c r="BL30" s="30">
        <f t="shared" si="15"/>
        <v>26</v>
      </c>
      <c r="BM30" s="31">
        <f t="shared" si="16"/>
        <v>2.2000000000000002</v>
      </c>
      <c r="BN30" s="32" t="str">
        <f t="shared" si="17"/>
        <v>–</v>
      </c>
      <c r="BO30" s="33">
        <f t="shared" si="18"/>
        <v>4</v>
      </c>
      <c r="BP30" s="34">
        <f t="shared" si="19"/>
        <v>3.1518624641833819</v>
      </c>
      <c r="BQ30" s="35" t="str">
        <f t="shared" si="39"/>
        <v>–</v>
      </c>
      <c r="BR30" s="36">
        <f t="shared" si="20"/>
        <v>5.3651266766020864</v>
      </c>
      <c r="BS30" s="37">
        <f t="shared" si="21"/>
        <v>3.157692307692308</v>
      </c>
      <c r="BT30" s="38">
        <f t="shared" si="40"/>
        <v>4.2024430903576082</v>
      </c>
      <c r="BU30" s="32">
        <f t="shared" si="22"/>
        <v>0.56297287815529529</v>
      </c>
      <c r="BV30" s="39">
        <f t="shared" si="41"/>
        <v>0.64400522045984021</v>
      </c>
      <c r="BW30" s="32" t="str">
        <f t="shared" si="23"/>
        <v>?</v>
      </c>
      <c r="BX30" s="35" t="str">
        <f t="shared" si="42"/>
        <v>?</v>
      </c>
    </row>
    <row r="31" spans="1:76" ht="16.5" customHeight="1" x14ac:dyDescent="0.2">
      <c r="A31" s="10" t="s">
        <v>25</v>
      </c>
      <c r="B31" s="68" t="str">
        <f>IF(AND((B30&gt;0),(B29&gt;0)),(B30/B29),"")</f>
        <v/>
      </c>
      <c r="C31" s="4" t="s">
        <v>3</v>
      </c>
      <c r="D31" s="68">
        <f>IF(AND((D30&gt;0),(D29&gt;0)),(D30/D29),"")</f>
        <v>0.12156862745098039</v>
      </c>
      <c r="E31" s="4" t="s">
        <v>3</v>
      </c>
      <c r="F31" s="68">
        <f>IF(AND((F30&gt;0),(F29&gt;0)),(F30/F29),"")</f>
        <v>0.1289198606271777</v>
      </c>
      <c r="G31" s="4" t="s">
        <v>3</v>
      </c>
      <c r="H31" s="68">
        <f>IF(AND((H30&gt;0),(H29&gt;0)),(H30/H29),"")</f>
        <v>0.1205357142857143</v>
      </c>
      <c r="I31" s="4" t="s">
        <v>3</v>
      </c>
      <c r="J31" s="68">
        <f>IF(AND((J30&gt;0),(J29&gt;0)),(J30/J29),"")</f>
        <v>0.12448132780082986</v>
      </c>
      <c r="K31" s="4" t="s">
        <v>3</v>
      </c>
      <c r="L31" s="68">
        <f>IF(AND((L30&gt;0),(L29&gt;0)),(L30/L29),"")</f>
        <v>0.13114754098360656</v>
      </c>
      <c r="M31" s="4" t="s">
        <v>3</v>
      </c>
      <c r="N31" s="68">
        <f>IF(AND((N30&gt;0),(N29&gt;0)),(N30/N29),"")</f>
        <v>0.15189873417721519</v>
      </c>
      <c r="O31" s="4" t="s">
        <v>3</v>
      </c>
      <c r="P31" s="68">
        <f>IF(AND((P30&gt;0),(P29&gt;0)),(P30/P29),"")</f>
        <v>0.12955465587044535</v>
      </c>
      <c r="Q31" s="4" t="s">
        <v>3</v>
      </c>
      <c r="R31" s="68">
        <f>IF(AND((R30&gt;0),(R29&gt;0)),(R30/R29),"")</f>
        <v>9.5419847328244281E-2</v>
      </c>
      <c r="S31" s="4" t="s">
        <v>3</v>
      </c>
      <c r="T31" s="68">
        <f>IF(AND((T30&gt;0),(T29&gt;0)),(T30/T29),"")</f>
        <v>0.13986013986013984</v>
      </c>
      <c r="U31" s="4" t="s">
        <v>3</v>
      </c>
      <c r="V31" s="68">
        <f>IF(AND((V30&gt;0),(V29&gt;0)),(V30/V29),"")</f>
        <v>0.125</v>
      </c>
      <c r="W31" s="4" t="s">
        <v>3</v>
      </c>
      <c r="X31" s="68">
        <f>IF(AND((X30&gt;0),(X29&gt;0)),(X30/X29),"")</f>
        <v>0.1072961373390558</v>
      </c>
      <c r="Y31" s="4" t="s">
        <v>3</v>
      </c>
      <c r="Z31" s="68">
        <f>IF(AND((Z30&gt;0),(Z29&gt;0)),(Z30/Z29),"")</f>
        <v>0.10434782608695652</v>
      </c>
      <c r="AA31" s="4" t="s">
        <v>3</v>
      </c>
      <c r="AB31" s="68">
        <f>IF(AND((AB30&gt;0),(AB29&gt;0)),(AB30/AB29),"")</f>
        <v>0.15079365079365079</v>
      </c>
      <c r="AC31" s="4" t="s">
        <v>3</v>
      </c>
      <c r="AD31" s="68">
        <f t="shared" ref="AD31" si="280">IF(AND((AD30&gt;0),(AD29&gt;0)),(AD30/AD29),"")</f>
        <v>0.15948275862068967</v>
      </c>
      <c r="AE31" s="4" t="s">
        <v>3</v>
      </c>
      <c r="AF31" s="68">
        <f t="shared" ref="AF31" si="281">IF(AND((AF30&gt;0),(AF29&gt;0)),(AF30/AF29),"")</f>
        <v>0.10756972111553785</v>
      </c>
      <c r="AG31" s="4" t="s">
        <v>3</v>
      </c>
      <c r="AH31" s="68">
        <f t="shared" ref="AH31" si="282">IF(AND((AH30&gt;0),(AH29&gt;0)),(AH30/AH29),"")</f>
        <v>0.16528925619834711</v>
      </c>
      <c r="AI31" s="4" t="s">
        <v>3</v>
      </c>
      <c r="AJ31" s="68">
        <f t="shared" ref="AJ31" si="283">IF(AND((AJ30&gt;0),(AJ29&gt;0)),(AJ30/AJ29),"")</f>
        <v>0.13779527559055119</v>
      </c>
      <c r="AK31" s="4" t="s">
        <v>3</v>
      </c>
      <c r="AL31" s="68">
        <f t="shared" ref="AL31" si="284">IF(AND((AL30&gt;0),(AL29&gt;0)),(AL30/AL29),"")</f>
        <v>0.15873015873015872</v>
      </c>
      <c r="AM31" s="4" t="s">
        <v>3</v>
      </c>
      <c r="AN31" s="68">
        <f t="shared" ref="AN31" si="285">IF(AND((AN30&gt;0),(AN29&gt;0)),(AN30/AN29),"")</f>
        <v>0.12671232876712329</v>
      </c>
      <c r="AO31" s="4" t="s">
        <v>3</v>
      </c>
      <c r="AP31" s="68">
        <f t="shared" ref="AP31" si="286">IF(AND((AP30&gt;0),(AP29&gt;0)),(AP30/AP29),"")</f>
        <v>0.14347826086956522</v>
      </c>
      <c r="AQ31" s="4" t="s">
        <v>3</v>
      </c>
      <c r="AR31" s="68" t="str">
        <f t="shared" ref="AR31" si="287">IF(AND((AR30&gt;0),(AR29&gt;0)),(AR30/AR29),"")</f>
        <v/>
      </c>
      <c r="AS31" s="4" t="s">
        <v>3</v>
      </c>
      <c r="AT31" s="68" t="str">
        <f t="shared" ref="AT31" si="288">IF(AND((AT30&gt;0),(AT29&gt;0)),(AT30/AT29),"")</f>
        <v/>
      </c>
      <c r="AU31" s="4" t="s">
        <v>3</v>
      </c>
      <c r="AV31" s="68">
        <f t="shared" ref="AV31" si="289">IF(AND((AV30&gt;0),(AV29&gt;0)),(AV30/AV29),"")</f>
        <v>0.15566037735849056</v>
      </c>
      <c r="AW31" s="4" t="s">
        <v>3</v>
      </c>
      <c r="AX31" s="68" t="str">
        <f t="shared" ref="AX31" si="290">IF(AND((AX30&gt;0),(AX29&gt;0)),(AX30/AX29),"")</f>
        <v/>
      </c>
      <c r="AY31" s="4" t="s">
        <v>3</v>
      </c>
      <c r="AZ31" s="68">
        <f t="shared" ref="AZ31" si="291">IF(AND((AZ30&gt;0),(AZ29&gt;0)),(AZ30/AZ29),"")</f>
        <v>0.10878661087866109</v>
      </c>
      <c r="BA31" s="4" t="s">
        <v>3</v>
      </c>
      <c r="BB31" s="68">
        <f t="shared" ref="BB31" si="292">IF(AND((BB30&gt;0),(BB29&gt;0)),(BB30/BB29),"")</f>
        <v>0.10222222222222221</v>
      </c>
      <c r="BC31" s="4" t="s">
        <v>3</v>
      </c>
      <c r="BD31" s="68">
        <f t="shared" ref="BD31" si="293">IF(AND((BD30&gt;0),(BD29&gt;0)),(BD30/BD29),"")</f>
        <v>0.15044247787610618</v>
      </c>
      <c r="BE31" s="4" t="s">
        <v>3</v>
      </c>
      <c r="BF31" s="68">
        <f t="shared" ref="BF31" si="294">IF(AND((BF30&gt;0),(BF29&gt;0)),(BF30/BF29),"")</f>
        <v>9.7345132743362831E-2</v>
      </c>
      <c r="BG31" s="4" t="s">
        <v>3</v>
      </c>
      <c r="BH31" s="68">
        <f>IF(AND((BH30&gt;0),(BH29&gt;0)),(BH30/BH29),"")</f>
        <v>0.13432835820895522</v>
      </c>
      <c r="BI31" s="4" t="s">
        <v>3</v>
      </c>
      <c r="BK31" s="57" t="s">
        <v>25</v>
      </c>
      <c r="BL31" s="30">
        <f t="shared" si="15"/>
        <v>26</v>
      </c>
      <c r="BM31" s="40">
        <f t="shared" si="16"/>
        <v>9.5419847328244281E-2</v>
      </c>
      <c r="BN31" s="22" t="str">
        <f t="shared" si="17"/>
        <v>–</v>
      </c>
      <c r="BO31" s="41">
        <f t="shared" si="18"/>
        <v>0.15948275862068967</v>
      </c>
      <c r="BP31" s="24" t="str">
        <f t="shared" si="19"/>
        <v/>
      </c>
      <c r="BQ31" s="6" t="s">
        <v>3</v>
      </c>
      <c r="BR31" s="26" t="str">
        <f t="shared" si="20"/>
        <v/>
      </c>
      <c r="BS31" s="42">
        <f t="shared" si="21"/>
        <v>0.12994873083783798</v>
      </c>
      <c r="BT31" s="28" t="s">
        <v>3</v>
      </c>
      <c r="BU31" s="43">
        <f t="shared" si="22"/>
        <v>2.0665478132055031E-2</v>
      </c>
      <c r="BV31" s="29" t="s">
        <v>3</v>
      </c>
      <c r="BW31" s="22" t="str">
        <f t="shared" si="23"/>
        <v>?</v>
      </c>
      <c r="BX31" s="25" t="s">
        <v>3</v>
      </c>
    </row>
    <row r="32" spans="1:76" ht="16.5" customHeight="1" x14ac:dyDescent="0.2">
      <c r="A32" s="15" t="s">
        <v>13</v>
      </c>
      <c r="B32" s="17"/>
      <c r="C32" s="3"/>
      <c r="D32" s="17"/>
      <c r="E32" s="3"/>
      <c r="F32" s="17"/>
      <c r="G32" s="3"/>
      <c r="H32" s="17"/>
      <c r="I32" s="3"/>
      <c r="J32" s="17"/>
      <c r="K32" s="3"/>
      <c r="L32" s="17"/>
      <c r="M32" s="3"/>
      <c r="N32" s="17"/>
      <c r="O32" s="3"/>
      <c r="P32" s="17"/>
      <c r="Q32" s="3"/>
      <c r="R32" s="17"/>
      <c r="S32" s="3"/>
      <c r="T32" s="17"/>
      <c r="U32" s="3"/>
      <c r="V32" s="17"/>
      <c r="W32" s="3"/>
      <c r="X32" s="17"/>
      <c r="Y32" s="3"/>
      <c r="Z32" s="17"/>
      <c r="AA32" s="3"/>
      <c r="AB32" s="17"/>
      <c r="AC32" s="3"/>
      <c r="AD32" s="17"/>
      <c r="AE32" s="3"/>
      <c r="AF32" s="17"/>
      <c r="AG32" s="3"/>
      <c r="AH32" s="17"/>
      <c r="AI32" s="3"/>
      <c r="AJ32" s="17"/>
      <c r="AK32" s="3"/>
      <c r="AL32" s="17"/>
      <c r="AM32" s="3"/>
      <c r="AN32" s="17"/>
      <c r="AO32" s="3"/>
      <c r="AP32" s="17"/>
      <c r="AQ32" s="3"/>
      <c r="AR32" s="17"/>
      <c r="AS32" s="3"/>
      <c r="AT32" s="17"/>
      <c r="AU32" s="3"/>
      <c r="AV32" s="17"/>
      <c r="AW32" s="3"/>
      <c r="AX32" s="17"/>
      <c r="AY32" s="3"/>
      <c r="AZ32" s="17"/>
      <c r="BA32" s="3"/>
      <c r="BB32" s="17"/>
      <c r="BC32" s="3"/>
      <c r="BD32" s="17"/>
      <c r="BE32" s="3"/>
      <c r="BF32" s="17"/>
      <c r="BG32" s="3"/>
      <c r="BH32" s="17"/>
      <c r="BI32" s="3"/>
      <c r="BK32" s="56" t="s">
        <v>13</v>
      </c>
      <c r="BL32" s="30"/>
      <c r="BM32" s="21"/>
      <c r="BN32" s="22"/>
      <c r="BO32" s="23"/>
      <c r="BP32" s="24"/>
      <c r="BQ32" s="25"/>
      <c r="BR32" s="26"/>
      <c r="BS32" s="27"/>
      <c r="BT32" s="28"/>
      <c r="BU32" s="22"/>
      <c r="BV32" s="29"/>
      <c r="BW32" s="22"/>
      <c r="BX32" s="25"/>
    </row>
    <row r="33" spans="1:76" ht="16.5" customHeight="1" x14ac:dyDescent="0.2">
      <c r="A33" s="10" t="s">
        <v>23</v>
      </c>
      <c r="B33" s="19">
        <v>21.5</v>
      </c>
      <c r="C33" s="4">
        <f>IF(AND((B33&gt;0),(B$4&gt;0)),(B33/B$4*100),"")</f>
        <v>34.78964401294499</v>
      </c>
      <c r="D33" s="19">
        <v>24.9</v>
      </c>
      <c r="E33" s="4">
        <f>IF(AND((D33&gt;0),(D$4&gt;0)),(D33/D$4*100),"")</f>
        <v>29.856115107913666</v>
      </c>
      <c r="F33" s="19">
        <v>28.8</v>
      </c>
      <c r="G33" s="4">
        <f>IF(AND((F33&gt;0),(F$4&gt;0)),(F33/F$4*100),"")</f>
        <v>34.244946492271112</v>
      </c>
      <c r="H33" s="19">
        <v>22.1</v>
      </c>
      <c r="I33" s="4">
        <f>IF(AND((H33&gt;0),(H$4&gt;0)),(H33/H$4*100),"")</f>
        <v>36.348684210526322</v>
      </c>
      <c r="J33" s="19"/>
      <c r="K33" s="4" t="str">
        <f>IF(AND((J33&gt;0),(J$4&gt;0)),(J33/J$4*100),"")</f>
        <v/>
      </c>
      <c r="L33" s="19">
        <v>24.2</v>
      </c>
      <c r="M33" s="4">
        <f>IF(AND((L33&gt;0),(L$4&gt;0)),(L33/L$4*100),"")</f>
        <v>32.309746328437917</v>
      </c>
      <c r="N33" s="19"/>
      <c r="O33" s="4" t="str">
        <f>IF(AND((N33&gt;0),(N$4&gt;0)),(N33/N$4*100),"")</f>
        <v/>
      </c>
      <c r="P33" s="19"/>
      <c r="Q33" s="4" t="str">
        <f>IF(AND((P33&gt;0),(P$4&gt;0)),(P33/P$4*100),"")</f>
        <v/>
      </c>
      <c r="R33" s="19">
        <v>24.2</v>
      </c>
      <c r="S33" s="4">
        <f>IF(AND((R33&gt;0),(R$4&gt;0)),(R33/R$4*100),"")</f>
        <v>32.396251673360105</v>
      </c>
      <c r="T33" s="19"/>
      <c r="U33" s="4" t="str">
        <f>IF(AND((T33&gt;0),(T$4&gt;0)),(T33/T$4*100),"")</f>
        <v/>
      </c>
      <c r="V33" s="19">
        <v>24.3</v>
      </c>
      <c r="W33" s="4">
        <f>IF(AND((V33&gt;0),(V$4&gt;0)),(V33/V$4*100),"")</f>
        <v>33.609958506224068</v>
      </c>
      <c r="X33" s="19">
        <v>23.6</v>
      </c>
      <c r="Y33" s="4">
        <f>IF(AND((X33&gt;0),(X$4&gt;0)),(X33/X$4*100),"")</f>
        <v>30.890052356020941</v>
      </c>
      <c r="Z33" s="19">
        <v>24.6</v>
      </c>
      <c r="AA33" s="4">
        <f>IF(AND((Z33&gt;0),(Z$4&gt;0)),(Z33/Z$4*100),"")</f>
        <v>34.992887624466576</v>
      </c>
      <c r="AB33" s="19"/>
      <c r="AC33" s="4" t="str">
        <f>IF(AND((AB33&gt;0),(AB$4&gt;0)),(AB33/AB$4*100),"")</f>
        <v/>
      </c>
      <c r="AD33" s="19">
        <v>25.5</v>
      </c>
      <c r="AE33" s="4">
        <f t="shared" ref="AE33" si="295">IF(AND((AD33&gt;0),(AD$4&gt;0)),(AD33/AD$4*100),"")</f>
        <v>32.945736434108525</v>
      </c>
      <c r="AF33" s="19"/>
      <c r="AG33" s="4" t="str">
        <f t="shared" ref="AG33" si="296">IF(AND((AF33&gt;0),(AF$4&gt;0)),(AF33/AF$4*100),"")</f>
        <v/>
      </c>
      <c r="AH33" s="19">
        <v>27.5</v>
      </c>
      <c r="AI33" s="4">
        <f t="shared" ref="AI33" si="297">IF(AND((AH33&gt;0),(AH$4&gt;0)),(AH33/AH$4*100),"")</f>
        <v>31.645569620253163</v>
      </c>
      <c r="AJ33" s="19">
        <v>25.8</v>
      </c>
      <c r="AK33" s="4">
        <f t="shared" ref="AK33" si="298">IF(AND((AJ33&gt;0),(AJ$4&gt;0)),(AJ33/AJ$4*100),"")</f>
        <v>33.681462140992167</v>
      </c>
      <c r="AL33" s="19"/>
      <c r="AM33" s="4" t="str">
        <f t="shared" ref="AM33" si="299">IF(AND((AL33&gt;0),(AL$4&gt;0)),(AL33/AL$4*100),"")</f>
        <v/>
      </c>
      <c r="AN33" s="19"/>
      <c r="AO33" s="4" t="str">
        <f t="shared" ref="AO33" si="300">IF(AND((AN33&gt;0),(AN$4&gt;0)),(AN33/AN$4*100),"")</f>
        <v/>
      </c>
      <c r="AP33" s="19"/>
      <c r="AQ33" s="4" t="str">
        <f t="shared" ref="AQ33" si="301">IF(AND((AP33&gt;0),(AP$4&gt;0)),(AP33/AP$4*100),"")</f>
        <v/>
      </c>
      <c r="AR33" s="19">
        <v>31.3</v>
      </c>
      <c r="AS33" s="4">
        <f t="shared" ref="AS33" si="302">IF(AND((AR33&gt;0),(AR$4&gt;0)),(AR33/AR$4*100),"")</f>
        <v>33.764832793959009</v>
      </c>
      <c r="AT33" s="19"/>
      <c r="AU33" s="4" t="str">
        <f t="shared" ref="AU33" si="303">IF(AND((AT33&gt;0),(AT$4&gt;0)),(AT33/AT$4*100),"")</f>
        <v/>
      </c>
      <c r="AV33" s="19"/>
      <c r="AW33" s="4" t="str">
        <f t="shared" ref="AW33" si="304">IF(AND((AV33&gt;0),(AV$4&gt;0)),(AV33/AV$4*100),"")</f>
        <v/>
      </c>
      <c r="AX33" s="19">
        <v>26.7</v>
      </c>
      <c r="AY33" s="4">
        <f t="shared" ref="AY33" si="305">IF(AND((AX33&gt;0),(AX$4&gt;0)),(AX33/AX$4*100),"")</f>
        <v>30.272108843537417</v>
      </c>
      <c r="AZ33" s="19">
        <v>23.5</v>
      </c>
      <c r="BA33" s="4">
        <f t="shared" ref="BA33" si="306">IF(AND((AZ33&gt;0),(AZ$4&gt;0)),(AZ33/AZ$4*100),"")</f>
        <v>33.052039381153307</v>
      </c>
      <c r="BB33" s="19">
        <v>22.2</v>
      </c>
      <c r="BC33" s="4">
        <f t="shared" ref="BC33" si="307">IF(AND((BB33&gt;0),(BB$4&gt;0)),(BB33/BB$4*100),"")</f>
        <v>33.433734939759027</v>
      </c>
      <c r="BD33" s="19">
        <v>23.7</v>
      </c>
      <c r="BE33" s="4">
        <f t="shared" ref="BE33" si="308">IF(AND((BD33&gt;0),(BD$4&gt;0)),(BD33/BD$4*100),"")</f>
        <v>30.268199233716476</v>
      </c>
      <c r="BF33" s="19">
        <v>22.5</v>
      </c>
      <c r="BG33" s="4">
        <f t="shared" ref="BG33" si="309">IF(AND((BF33&gt;0),(BF$4&gt;0)),(BF33/BF$4*100),"")</f>
        <v>32.234957020057308</v>
      </c>
      <c r="BH33" s="19">
        <v>21.1</v>
      </c>
      <c r="BI33" s="4">
        <f>IF(AND((BH33&gt;0),(BH$4&gt;0)),(BH33/BH$4*100),"")</f>
        <v>31.213017751479295</v>
      </c>
      <c r="BK33" s="57" t="s">
        <v>23</v>
      </c>
      <c r="BL33" s="30">
        <f t="shared" si="15"/>
        <v>19</v>
      </c>
      <c r="BM33" s="31">
        <f t="shared" si="16"/>
        <v>21.1</v>
      </c>
      <c r="BN33" s="32" t="str">
        <f t="shared" si="17"/>
        <v>–</v>
      </c>
      <c r="BO33" s="33">
        <f t="shared" si="18"/>
        <v>28.8</v>
      </c>
      <c r="BP33" s="34">
        <f t="shared" si="19"/>
        <v>29.856115107913666</v>
      </c>
      <c r="BQ33" s="35" t="str">
        <f t="shared" si="39"/>
        <v>–</v>
      </c>
      <c r="BR33" s="36">
        <f t="shared" si="20"/>
        <v>36.348684210526322</v>
      </c>
      <c r="BS33" s="37">
        <f t="shared" si="21"/>
        <v>24.631578947368425</v>
      </c>
      <c r="BT33" s="38">
        <f t="shared" si="40"/>
        <v>32.734207603746384</v>
      </c>
      <c r="BU33" s="32">
        <f t="shared" si="22"/>
        <v>2.5753214754189813</v>
      </c>
      <c r="BV33" s="39">
        <f t="shared" si="41"/>
        <v>1.762337194938038</v>
      </c>
      <c r="BW33" s="32">
        <f t="shared" si="23"/>
        <v>21.5</v>
      </c>
      <c r="BX33" s="35">
        <f t="shared" si="42"/>
        <v>34.78964401294499</v>
      </c>
    </row>
    <row r="34" spans="1:76" ht="16.5" customHeight="1" x14ac:dyDescent="0.2">
      <c r="A34" s="10" t="s">
        <v>24</v>
      </c>
      <c r="B34" s="19"/>
      <c r="C34" s="4" t="str">
        <f>IF(AND((B34&gt;0),(B$4&gt;0)),(B34/B$4*100),"")</f>
        <v/>
      </c>
      <c r="D34" s="19">
        <v>3.2</v>
      </c>
      <c r="E34" s="4">
        <f>IF(AND((D34&gt;0),(D$4&gt;0)),(D34/D$4*100),"")</f>
        <v>3.8369304556354913</v>
      </c>
      <c r="F34" s="19">
        <v>3.9</v>
      </c>
      <c r="G34" s="4">
        <f>IF(AND((F34&gt;0),(F$4&gt;0)),(F34/F$4*100),"")</f>
        <v>4.6373365041617127</v>
      </c>
      <c r="H34" s="19">
        <v>2.2999999999999998</v>
      </c>
      <c r="I34" s="4">
        <f>IF(AND((H34&gt;0),(H$4&gt;0)),(H34/H$4*100),"")</f>
        <v>3.7828947368421053</v>
      </c>
      <c r="J34" s="19"/>
      <c r="K34" s="4" t="str">
        <f>IF(AND((J34&gt;0),(J$4&gt;0)),(J34/J$4*100),"")</f>
        <v/>
      </c>
      <c r="L34" s="19">
        <v>3</v>
      </c>
      <c r="M34" s="4">
        <f>IF(AND((L34&gt;0),(L$4&gt;0)),(L34/L$4*100),"")</f>
        <v>4.005340453938584</v>
      </c>
      <c r="N34" s="19"/>
      <c r="O34" s="4" t="str">
        <f>IF(AND((N34&gt;0),(N$4&gt;0)),(N34/N$4*100),"")</f>
        <v/>
      </c>
      <c r="P34" s="19"/>
      <c r="Q34" s="4" t="str">
        <f>IF(AND((P34&gt;0),(P$4&gt;0)),(P34/P$4*100),"")</f>
        <v/>
      </c>
      <c r="R34" s="19">
        <v>3.1</v>
      </c>
      <c r="S34" s="4">
        <f>IF(AND((R34&gt;0),(R$4&gt;0)),(R34/R$4*100),"")</f>
        <v>4.1499330655957163</v>
      </c>
      <c r="T34" s="19"/>
      <c r="U34" s="4" t="str">
        <f>IF(AND((T34&gt;0),(T$4&gt;0)),(T34/T$4*100),"")</f>
        <v/>
      </c>
      <c r="V34" s="19">
        <v>3</v>
      </c>
      <c r="W34" s="4">
        <f>IF(AND((V34&gt;0),(V$4&gt;0)),(V34/V$4*100),"")</f>
        <v>4.1493775933609953</v>
      </c>
      <c r="X34" s="19">
        <v>3.2</v>
      </c>
      <c r="Y34" s="4">
        <f>IF(AND((X34&gt;0),(X$4&gt;0)),(X34/X$4*100),"")</f>
        <v>4.1884816753926701</v>
      </c>
      <c r="Z34" s="19">
        <v>3.5</v>
      </c>
      <c r="AA34" s="4">
        <f>IF(AND((Z34&gt;0),(Z$4&gt;0)),(Z34/Z$4*100),"")</f>
        <v>4.9786628733997151</v>
      </c>
      <c r="AB34" s="19"/>
      <c r="AC34" s="4" t="str">
        <f>IF(AND((AB34&gt;0),(AB$4&gt;0)),(AB34/AB$4*100),"")</f>
        <v/>
      </c>
      <c r="AD34" s="19">
        <v>2.8</v>
      </c>
      <c r="AE34" s="4">
        <f t="shared" ref="AE34" si="310">IF(AND((AD34&gt;0),(AD$4&gt;0)),(AD34/AD$4*100),"")</f>
        <v>3.6175710594315245</v>
      </c>
      <c r="AF34" s="19"/>
      <c r="AG34" s="4" t="str">
        <f t="shared" ref="AG34" si="311">IF(AND((AF34&gt;0),(AF$4&gt;0)),(AF34/AF$4*100),"")</f>
        <v/>
      </c>
      <c r="AH34" s="19">
        <v>3.7</v>
      </c>
      <c r="AI34" s="4">
        <f t="shared" ref="AI34" si="312">IF(AND((AH34&gt;0),(AH$4&gt;0)),(AH34/AH$4*100),"")</f>
        <v>4.2577675489067897</v>
      </c>
      <c r="AJ34" s="19">
        <v>3.5</v>
      </c>
      <c r="AK34" s="4">
        <f t="shared" ref="AK34" si="313">IF(AND((AJ34&gt;0),(AJ$4&gt;0)),(AJ34/AJ$4*100),"")</f>
        <v>4.5691906005221936</v>
      </c>
      <c r="AL34" s="19"/>
      <c r="AM34" s="4" t="str">
        <f t="shared" ref="AM34" si="314">IF(AND((AL34&gt;0),(AL$4&gt;0)),(AL34/AL$4*100),"")</f>
        <v/>
      </c>
      <c r="AN34" s="19"/>
      <c r="AO34" s="4" t="str">
        <f t="shared" ref="AO34" si="315">IF(AND((AN34&gt;0),(AN$4&gt;0)),(AN34/AN$4*100),"")</f>
        <v/>
      </c>
      <c r="AP34" s="19"/>
      <c r="AQ34" s="4" t="str">
        <f t="shared" ref="AQ34" si="316">IF(AND((AP34&gt;0),(AP$4&gt;0)),(AP34/AP$4*100),"")</f>
        <v/>
      </c>
      <c r="AR34" s="19"/>
      <c r="AS34" s="4" t="str">
        <f t="shared" ref="AS34" si="317">IF(AND((AR34&gt;0),(AR$4&gt;0)),(AR34/AR$4*100),"")</f>
        <v/>
      </c>
      <c r="AT34" s="19"/>
      <c r="AU34" s="4" t="str">
        <f t="shared" ref="AU34" si="318">IF(AND((AT34&gt;0),(AT$4&gt;0)),(AT34/AT$4*100),"")</f>
        <v/>
      </c>
      <c r="AV34" s="19"/>
      <c r="AW34" s="4" t="str">
        <f t="shared" ref="AW34" si="319">IF(AND((AV34&gt;0),(AV$4&gt;0)),(AV34/AV$4*100),"")</f>
        <v/>
      </c>
      <c r="AX34" s="19">
        <v>3.3</v>
      </c>
      <c r="AY34" s="4">
        <f t="shared" ref="AY34" si="320">IF(AND((AX34&gt;0),(AX$4&gt;0)),(AX34/AX$4*100),"")</f>
        <v>3.7414965986394559</v>
      </c>
      <c r="AZ34" s="19">
        <v>2.4</v>
      </c>
      <c r="BA34" s="4">
        <f t="shared" ref="BA34" si="321">IF(AND((AZ34&gt;0),(AZ$4&gt;0)),(AZ34/AZ$4*100),"")</f>
        <v>3.3755274261603381</v>
      </c>
      <c r="BB34" s="19">
        <v>2.9</v>
      </c>
      <c r="BC34" s="4">
        <f t="shared" ref="BC34" si="322">IF(AND((BB34&gt;0),(BB$4&gt;0)),(BB34/BB$4*100),"")</f>
        <v>4.3674698795180715</v>
      </c>
      <c r="BD34" s="19">
        <v>2.7</v>
      </c>
      <c r="BE34" s="4">
        <f t="shared" ref="BE34" si="323">IF(AND((BD34&gt;0),(BD$4&gt;0)),(BD34/BD$4*100),"")</f>
        <v>3.4482758620689662</v>
      </c>
      <c r="BF34" s="19"/>
      <c r="BG34" s="4" t="str">
        <f t="shared" ref="BG34" si="324">IF(AND((BF34&gt;0),(BF$4&gt;0)),(BF34/BF$4*100),"")</f>
        <v/>
      </c>
      <c r="BH34" s="19"/>
      <c r="BI34" s="4" t="str">
        <f>IF(AND((BH34&gt;0),(BH$4&gt;0)),(BH34/BH$4*100),"")</f>
        <v/>
      </c>
      <c r="BK34" s="57" t="s">
        <v>24</v>
      </c>
      <c r="BL34" s="30">
        <f t="shared" si="15"/>
        <v>15</v>
      </c>
      <c r="BM34" s="31">
        <f t="shared" si="16"/>
        <v>2.2999999999999998</v>
      </c>
      <c r="BN34" s="32" t="str">
        <f t="shared" si="17"/>
        <v>–</v>
      </c>
      <c r="BO34" s="33">
        <f t="shared" si="18"/>
        <v>3.9</v>
      </c>
      <c r="BP34" s="34">
        <f t="shared" si="19"/>
        <v>3.3755274261603381</v>
      </c>
      <c r="BQ34" s="35" t="str">
        <f t="shared" si="39"/>
        <v>–</v>
      </c>
      <c r="BR34" s="36">
        <f t="shared" si="20"/>
        <v>4.9786628733997151</v>
      </c>
      <c r="BS34" s="37">
        <f t="shared" si="21"/>
        <v>3.1</v>
      </c>
      <c r="BT34" s="38">
        <f t="shared" si="40"/>
        <v>4.0737504222382883</v>
      </c>
      <c r="BU34" s="32">
        <f t="shared" si="22"/>
        <v>0.44880794492585679</v>
      </c>
      <c r="BV34" s="39">
        <f t="shared" si="41"/>
        <v>0.45271903739325547</v>
      </c>
      <c r="BW34" s="32" t="str">
        <f t="shared" si="23"/>
        <v>?</v>
      </c>
      <c r="BX34" s="35" t="str">
        <f t="shared" si="42"/>
        <v>?</v>
      </c>
    </row>
    <row r="35" spans="1:76" ht="16.5" customHeight="1" x14ac:dyDescent="0.2">
      <c r="A35" s="10" t="s">
        <v>25</v>
      </c>
      <c r="B35" s="68" t="str">
        <f>IF(AND((B34&gt;0),(B33&gt;0)),(B34/B33),"")</f>
        <v/>
      </c>
      <c r="C35" s="4" t="s">
        <v>3</v>
      </c>
      <c r="D35" s="68">
        <f>IF(AND((D34&gt;0),(D33&gt;0)),(D34/D33),"")</f>
        <v>0.12851405622489961</v>
      </c>
      <c r="E35" s="4" t="s">
        <v>3</v>
      </c>
      <c r="F35" s="68">
        <f>IF(AND((F34&gt;0),(F33&gt;0)),(F34/F33),"")</f>
        <v>0.13541666666666666</v>
      </c>
      <c r="G35" s="4" t="s">
        <v>3</v>
      </c>
      <c r="H35" s="68">
        <f>IF(AND((H34&gt;0),(H33&gt;0)),(H34/H33),"")</f>
        <v>0.10407239819004524</v>
      </c>
      <c r="I35" s="4" t="s">
        <v>3</v>
      </c>
      <c r="J35" s="68" t="str">
        <f>IF(AND((J34&gt;0),(J33&gt;0)),(J34/J33),"")</f>
        <v/>
      </c>
      <c r="K35" s="4" t="s">
        <v>3</v>
      </c>
      <c r="L35" s="68">
        <f>IF(AND((L34&gt;0),(L33&gt;0)),(L34/L33),"")</f>
        <v>0.12396694214876033</v>
      </c>
      <c r="M35" s="4" t="s">
        <v>3</v>
      </c>
      <c r="N35" s="68" t="str">
        <f>IF(AND((N34&gt;0),(N33&gt;0)),(N34/N33),"")</f>
        <v/>
      </c>
      <c r="O35" s="4" t="s">
        <v>3</v>
      </c>
      <c r="P35" s="68" t="str">
        <f>IF(AND((P34&gt;0),(P33&gt;0)),(P34/P33),"")</f>
        <v/>
      </c>
      <c r="Q35" s="4" t="s">
        <v>3</v>
      </c>
      <c r="R35" s="68">
        <f>IF(AND((R34&gt;0),(R33&gt;0)),(R34/R33),"")</f>
        <v>0.12809917355371903</v>
      </c>
      <c r="S35" s="4" t="s">
        <v>3</v>
      </c>
      <c r="T35" s="68" t="str">
        <f>IF(AND((T34&gt;0),(T33&gt;0)),(T34/T33),"")</f>
        <v/>
      </c>
      <c r="U35" s="4" t="s">
        <v>3</v>
      </c>
      <c r="V35" s="68">
        <f>IF(AND((V34&gt;0),(V33&gt;0)),(V34/V33),"")</f>
        <v>0.12345679012345678</v>
      </c>
      <c r="W35" s="4" t="s">
        <v>3</v>
      </c>
      <c r="X35" s="68">
        <f>IF(AND((X34&gt;0),(X33&gt;0)),(X34/X33),"")</f>
        <v>0.13559322033898305</v>
      </c>
      <c r="Y35" s="4" t="s">
        <v>3</v>
      </c>
      <c r="Z35" s="68">
        <f>IF(AND((Z34&gt;0),(Z33&gt;0)),(Z34/Z33),"")</f>
        <v>0.14227642276422764</v>
      </c>
      <c r="AA35" s="4" t="s">
        <v>3</v>
      </c>
      <c r="AB35" s="68" t="str">
        <f>IF(AND((AB34&gt;0),(AB33&gt;0)),(AB34/AB33),"")</f>
        <v/>
      </c>
      <c r="AC35" s="4" t="s">
        <v>3</v>
      </c>
      <c r="AD35" s="68">
        <f t="shared" ref="AD35" si="325">IF(AND((AD34&gt;0),(AD33&gt;0)),(AD34/AD33),"")</f>
        <v>0.10980392156862745</v>
      </c>
      <c r="AE35" s="4" t="s">
        <v>3</v>
      </c>
      <c r="AF35" s="68" t="str">
        <f t="shared" ref="AF35" si="326">IF(AND((AF34&gt;0),(AF33&gt;0)),(AF34/AF33),"")</f>
        <v/>
      </c>
      <c r="AG35" s="4" t="s">
        <v>3</v>
      </c>
      <c r="AH35" s="68">
        <f t="shared" ref="AH35" si="327">IF(AND((AH34&gt;0),(AH33&gt;0)),(AH34/AH33),"")</f>
        <v>0.13454545454545455</v>
      </c>
      <c r="AI35" s="4" t="s">
        <v>3</v>
      </c>
      <c r="AJ35" s="68">
        <f t="shared" ref="AJ35" si="328">IF(AND((AJ34&gt;0),(AJ33&gt;0)),(AJ34/AJ33),"")</f>
        <v>0.13565891472868216</v>
      </c>
      <c r="AK35" s="4" t="s">
        <v>3</v>
      </c>
      <c r="AL35" s="68" t="str">
        <f t="shared" ref="AL35" si="329">IF(AND((AL34&gt;0),(AL33&gt;0)),(AL34/AL33),"")</f>
        <v/>
      </c>
      <c r="AM35" s="4" t="s">
        <v>3</v>
      </c>
      <c r="AN35" s="68" t="str">
        <f t="shared" ref="AN35" si="330">IF(AND((AN34&gt;0),(AN33&gt;0)),(AN34/AN33),"")</f>
        <v/>
      </c>
      <c r="AO35" s="4" t="s">
        <v>3</v>
      </c>
      <c r="AP35" s="68" t="str">
        <f t="shared" ref="AP35" si="331">IF(AND((AP34&gt;0),(AP33&gt;0)),(AP34/AP33),"")</f>
        <v/>
      </c>
      <c r="AQ35" s="4" t="s">
        <v>3</v>
      </c>
      <c r="AR35" s="68" t="str">
        <f t="shared" ref="AR35" si="332">IF(AND((AR34&gt;0),(AR33&gt;0)),(AR34/AR33),"")</f>
        <v/>
      </c>
      <c r="AS35" s="4" t="s">
        <v>3</v>
      </c>
      <c r="AT35" s="68" t="str">
        <f t="shared" ref="AT35" si="333">IF(AND((AT34&gt;0),(AT33&gt;0)),(AT34/AT33),"")</f>
        <v/>
      </c>
      <c r="AU35" s="4" t="s">
        <v>3</v>
      </c>
      <c r="AV35" s="68" t="str">
        <f t="shared" ref="AV35" si="334">IF(AND((AV34&gt;0),(AV33&gt;0)),(AV34/AV33),"")</f>
        <v/>
      </c>
      <c r="AW35" s="4" t="s">
        <v>3</v>
      </c>
      <c r="AX35" s="68">
        <f t="shared" ref="AX35" si="335">IF(AND((AX34&gt;0),(AX33&gt;0)),(AX34/AX33),"")</f>
        <v>0.12359550561797752</v>
      </c>
      <c r="AY35" s="4" t="s">
        <v>3</v>
      </c>
      <c r="AZ35" s="68">
        <f t="shared" ref="AZ35" si="336">IF(AND((AZ34&gt;0),(AZ33&gt;0)),(AZ34/AZ33),"")</f>
        <v>0.10212765957446808</v>
      </c>
      <c r="BA35" s="4" t="s">
        <v>3</v>
      </c>
      <c r="BB35" s="68">
        <f t="shared" ref="BB35" si="337">IF(AND((BB34&gt;0),(BB33&gt;0)),(BB34/BB33),"")</f>
        <v>0.13063063063063063</v>
      </c>
      <c r="BC35" s="4" t="s">
        <v>3</v>
      </c>
      <c r="BD35" s="68">
        <f t="shared" ref="BD35" si="338">IF(AND((BD34&gt;0),(BD33&gt;0)),(BD34/BD33),"")</f>
        <v>0.1139240506329114</v>
      </c>
      <c r="BE35" s="4" t="s">
        <v>3</v>
      </c>
      <c r="BF35" s="68" t="str">
        <f t="shared" ref="BF35" si="339">IF(AND((BF34&gt;0),(BF33&gt;0)),(BF34/BF33),"")</f>
        <v/>
      </c>
      <c r="BG35" s="4" t="s">
        <v>3</v>
      </c>
      <c r="BH35" s="68" t="str">
        <f>IF(AND((BH34&gt;0),(BH33&gt;0)),(BH34/BH33),"")</f>
        <v/>
      </c>
      <c r="BI35" s="4" t="s">
        <v>3</v>
      </c>
      <c r="BK35" s="57" t="s">
        <v>25</v>
      </c>
      <c r="BL35" s="30">
        <f t="shared" si="15"/>
        <v>15</v>
      </c>
      <c r="BM35" s="40">
        <f t="shared" si="16"/>
        <v>0.10212765957446808</v>
      </c>
      <c r="BN35" s="22" t="str">
        <f t="shared" si="17"/>
        <v>–</v>
      </c>
      <c r="BO35" s="41">
        <f t="shared" si="18"/>
        <v>0.14227642276422764</v>
      </c>
      <c r="BP35" s="24" t="str">
        <f t="shared" si="19"/>
        <v/>
      </c>
      <c r="BQ35" s="6" t="s">
        <v>3</v>
      </c>
      <c r="BR35" s="26" t="str">
        <f t="shared" si="20"/>
        <v/>
      </c>
      <c r="BS35" s="42">
        <f t="shared" si="21"/>
        <v>0.12477878715396734</v>
      </c>
      <c r="BT35" s="28" t="s">
        <v>3</v>
      </c>
      <c r="BU35" s="43">
        <f t="shared" si="22"/>
        <v>1.2238629973984961E-2</v>
      </c>
      <c r="BV35" s="29" t="s">
        <v>3</v>
      </c>
      <c r="BW35" s="22" t="str">
        <f t="shared" si="23"/>
        <v>?</v>
      </c>
      <c r="BX35" s="25" t="s">
        <v>3</v>
      </c>
    </row>
    <row r="36" spans="1:76" ht="16.5" customHeight="1" x14ac:dyDescent="0.2">
      <c r="A36" s="15" t="s">
        <v>14</v>
      </c>
      <c r="B36" s="17"/>
      <c r="C36" s="3"/>
      <c r="D36" s="17"/>
      <c r="E36" s="3"/>
      <c r="F36" s="17"/>
      <c r="G36" s="3"/>
      <c r="H36" s="17"/>
      <c r="I36" s="3"/>
      <c r="J36" s="17"/>
      <c r="K36" s="3"/>
      <c r="L36" s="17"/>
      <c r="M36" s="3"/>
      <c r="N36" s="17"/>
      <c r="O36" s="3"/>
      <c r="P36" s="17"/>
      <c r="Q36" s="3"/>
      <c r="R36" s="17"/>
      <c r="S36" s="3"/>
      <c r="T36" s="17"/>
      <c r="U36" s="3"/>
      <c r="V36" s="17"/>
      <c r="W36" s="3"/>
      <c r="X36" s="17"/>
      <c r="Y36" s="3"/>
      <c r="Z36" s="17"/>
      <c r="AA36" s="3"/>
      <c r="AB36" s="17"/>
      <c r="AC36" s="3"/>
      <c r="AD36" s="17"/>
      <c r="AE36" s="3"/>
      <c r="AF36" s="17"/>
      <c r="AG36" s="3"/>
      <c r="AH36" s="17"/>
      <c r="AI36" s="3"/>
      <c r="AJ36" s="17"/>
      <c r="AK36" s="3"/>
      <c r="AL36" s="17"/>
      <c r="AM36" s="3"/>
      <c r="AN36" s="17"/>
      <c r="AO36" s="3"/>
      <c r="AP36" s="17"/>
      <c r="AQ36" s="3"/>
      <c r="AR36" s="17"/>
      <c r="AS36" s="3"/>
      <c r="AT36" s="17"/>
      <c r="AU36" s="3"/>
      <c r="AV36" s="17"/>
      <c r="AW36" s="3"/>
      <c r="AX36" s="17"/>
      <c r="AY36" s="3"/>
      <c r="AZ36" s="17"/>
      <c r="BA36" s="3"/>
      <c r="BB36" s="17"/>
      <c r="BC36" s="3"/>
      <c r="BD36" s="17"/>
      <c r="BE36" s="3"/>
      <c r="BF36" s="17"/>
      <c r="BG36" s="3"/>
      <c r="BH36" s="17"/>
      <c r="BI36" s="3"/>
      <c r="BK36" s="56" t="s">
        <v>14</v>
      </c>
      <c r="BL36" s="30"/>
      <c r="BM36" s="21"/>
      <c r="BN36" s="22"/>
      <c r="BO36" s="23"/>
      <c r="BP36" s="24"/>
      <c r="BQ36" s="25"/>
      <c r="BR36" s="26"/>
      <c r="BS36" s="27"/>
      <c r="BT36" s="28"/>
      <c r="BU36" s="22"/>
      <c r="BV36" s="29"/>
      <c r="BW36" s="22"/>
      <c r="BX36" s="25"/>
    </row>
    <row r="37" spans="1:76" ht="16.5" customHeight="1" x14ac:dyDescent="0.2">
      <c r="A37" s="10" t="s">
        <v>23</v>
      </c>
      <c r="B37" s="19">
        <v>25.8</v>
      </c>
      <c r="C37" s="4">
        <f>IF(AND((B37&gt;0),(B$4&gt;0)),(B37/B$4*100),"")</f>
        <v>41.747572815533985</v>
      </c>
      <c r="D37" s="19">
        <v>29.7</v>
      </c>
      <c r="E37" s="4">
        <f>IF(AND((D37&gt;0),(D$4&gt;0)),(D37/D$4*100),"")</f>
        <v>35.611510791366904</v>
      </c>
      <c r="F37" s="19"/>
      <c r="G37" s="4" t="str">
        <f>IF(AND((F37&gt;0),(F$4&gt;0)),(F37/F$4*100),"")</f>
        <v/>
      </c>
      <c r="H37" s="19"/>
      <c r="I37" s="4" t="str">
        <f>IF(AND((H37&gt;0),(H$4&gt;0)),(H37/H$4*100),"")</f>
        <v/>
      </c>
      <c r="J37" s="19"/>
      <c r="K37" s="4" t="str">
        <f>IF(AND((J37&gt;0),(J$4&gt;0)),(J37/J$4*100),"")</f>
        <v/>
      </c>
      <c r="L37" s="19">
        <v>31.1</v>
      </c>
      <c r="M37" s="4">
        <f>IF(AND((L37&gt;0),(L$4&gt;0)),(L37/L$4*100),"")</f>
        <v>41.522029372496661</v>
      </c>
      <c r="N37" s="19"/>
      <c r="O37" s="4" t="str">
        <f>IF(AND((N37&gt;0),(N$4&gt;0)),(N37/N$4*100),"")</f>
        <v/>
      </c>
      <c r="P37" s="19"/>
      <c r="Q37" s="4" t="str">
        <f>IF(AND((P37&gt;0),(P$4&gt;0)),(P37/P$4*100),"")</f>
        <v/>
      </c>
      <c r="R37" s="19">
        <v>31.2</v>
      </c>
      <c r="S37" s="4">
        <f>IF(AND((R37&gt;0),(R$4&gt;0)),(R37/R$4*100),"")</f>
        <v>41.76706827309237</v>
      </c>
      <c r="T37" s="19">
        <v>35.700000000000003</v>
      </c>
      <c r="U37" s="4">
        <f>IF(AND((T37&gt;0),(T$4&gt;0)),(T37/T$4*100),"")</f>
        <v>43.063932448733418</v>
      </c>
      <c r="V37" s="19">
        <v>28.4</v>
      </c>
      <c r="W37" s="4">
        <f>IF(AND((V37&gt;0),(V$4&gt;0)),(V37/V$4*100),"")</f>
        <v>39.280774550484097</v>
      </c>
      <c r="X37" s="19">
        <v>31.3</v>
      </c>
      <c r="Y37" s="4">
        <f>IF(AND((X37&gt;0),(X$4&gt;0)),(X37/X$4*100),"")</f>
        <v>40.968586387434556</v>
      </c>
      <c r="Z37" s="19"/>
      <c r="AA37" s="4" t="str">
        <f>IF(AND((Z37&gt;0),(Z$4&gt;0)),(Z37/Z$4*100),"")</f>
        <v/>
      </c>
      <c r="AB37" s="19"/>
      <c r="AC37" s="4" t="str">
        <f>IF(AND((AB37&gt;0),(AB$4&gt;0)),(AB37/AB$4*100),"")</f>
        <v/>
      </c>
      <c r="AD37" s="19">
        <v>30.8</v>
      </c>
      <c r="AE37" s="4">
        <f t="shared" ref="AE37" si="340">IF(AND((AD37&gt;0),(AD$4&gt;0)),(AD37/AD$4*100),"")</f>
        <v>39.793281653746767</v>
      </c>
      <c r="AF37" s="19">
        <v>36.6</v>
      </c>
      <c r="AG37" s="4">
        <f t="shared" ref="AG37" si="341">IF(AND((AF37&gt;0),(AF$4&gt;0)),(AF37/AF$4*100),"")</f>
        <v>44.743276283618584</v>
      </c>
      <c r="AH37" s="19">
        <v>34.4</v>
      </c>
      <c r="AI37" s="4">
        <f t="shared" ref="AI37" si="342">IF(AND((AH37&gt;0),(AH$4&gt;0)),(AH37/AH$4*100),"")</f>
        <v>39.585730724971228</v>
      </c>
      <c r="AJ37" s="19">
        <v>32.9</v>
      </c>
      <c r="AK37" s="4">
        <f t="shared" ref="AK37" si="343">IF(AND((AJ37&gt;0),(AJ$4&gt;0)),(AJ37/AJ$4*100),"")</f>
        <v>42.95039164490862</v>
      </c>
      <c r="AL37" s="19">
        <v>30.7</v>
      </c>
      <c r="AM37" s="4">
        <f t="shared" ref="AM37" si="344">IF(AND((AL37&gt;0),(AL$4&gt;0)),(AL37/AL$4*100),"")</f>
        <v>39.30857874519846</v>
      </c>
      <c r="AN37" s="19"/>
      <c r="AO37" s="4" t="str">
        <f t="shared" ref="AO37" si="345">IF(AND((AN37&gt;0),(AN$4&gt;0)),(AN37/AN$4*100),"")</f>
        <v/>
      </c>
      <c r="AP37" s="19">
        <v>32.6</v>
      </c>
      <c r="AQ37" s="4">
        <f t="shared" ref="AQ37" si="346">IF(AND((AP37&gt;0),(AP$4&gt;0)),(AP37/AP$4*100),"")</f>
        <v>41.0062893081761</v>
      </c>
      <c r="AR37" s="19">
        <v>38.5</v>
      </c>
      <c r="AS37" s="4">
        <f t="shared" ref="AS37" si="347">IF(AND((AR37&gt;0),(AR$4&gt;0)),(AR37/AR$4*100),"")</f>
        <v>41.531823085221141</v>
      </c>
      <c r="AT37" s="19"/>
      <c r="AU37" s="4" t="str">
        <f t="shared" ref="AU37" si="348">IF(AND((AT37&gt;0),(AT$4&gt;0)),(AT37/AT$4*100),"")</f>
        <v/>
      </c>
      <c r="AV37" s="19">
        <v>26.8</v>
      </c>
      <c r="AW37" s="4">
        <f t="shared" ref="AW37" si="349">IF(AND((AV37&gt;0),(AV$4&gt;0)),(AV37/AV$4*100),"")</f>
        <v>42.607313195548493</v>
      </c>
      <c r="AX37" s="19"/>
      <c r="AY37" s="4" t="str">
        <f t="shared" ref="AY37" si="350">IF(AND((AX37&gt;0),(AX$4&gt;0)),(AX37/AX$4*100),"")</f>
        <v/>
      </c>
      <c r="AZ37" s="19">
        <v>30.3</v>
      </c>
      <c r="BA37" s="4">
        <f t="shared" ref="BA37" si="351">IF(AND((AZ37&gt;0),(AZ$4&gt;0)),(AZ37/AZ$4*100),"")</f>
        <v>42.616033755274266</v>
      </c>
      <c r="BB37" s="19">
        <v>27.3</v>
      </c>
      <c r="BC37" s="4">
        <f t="shared" ref="BC37" si="352">IF(AND((BB37&gt;0),(BB$4&gt;0)),(BB37/BB$4*100),"")</f>
        <v>41.114457831325296</v>
      </c>
      <c r="BD37" s="19">
        <v>30.2</v>
      </c>
      <c r="BE37" s="4">
        <f t="shared" ref="BE37" si="353">IF(AND((BD37&gt;0),(BD$4&gt;0)),(BD37/BD$4*100),"")</f>
        <v>38.569604086845466</v>
      </c>
      <c r="BF37" s="19">
        <v>28.1</v>
      </c>
      <c r="BG37" s="4">
        <f t="shared" ref="BG37" si="354">IF(AND((BF37&gt;0),(BF$4&gt;0)),(BF37/BF$4*100),"")</f>
        <v>40.257879656160462</v>
      </c>
      <c r="BH37" s="19">
        <v>27.9</v>
      </c>
      <c r="BI37" s="4">
        <f>IF(AND((BH37&gt;0),(BH$4&gt;0)),(BH37/BH$4*100),"")</f>
        <v>41.272189349112423</v>
      </c>
      <c r="BK37" s="57" t="s">
        <v>23</v>
      </c>
      <c r="BL37" s="30">
        <f t="shared" si="15"/>
        <v>20</v>
      </c>
      <c r="BM37" s="31">
        <f t="shared" si="16"/>
        <v>25.8</v>
      </c>
      <c r="BN37" s="32" t="str">
        <f t="shared" si="17"/>
        <v>–</v>
      </c>
      <c r="BO37" s="33">
        <f t="shared" si="18"/>
        <v>35.700000000000003</v>
      </c>
      <c r="BP37" s="34">
        <f t="shared" si="19"/>
        <v>35.611510791366904</v>
      </c>
      <c r="BQ37" s="35" t="str">
        <f t="shared" si="39"/>
        <v>–</v>
      </c>
      <c r="BR37" s="36">
        <f t="shared" si="20"/>
        <v>44.743276283618584</v>
      </c>
      <c r="BS37" s="37">
        <f t="shared" si="21"/>
        <v>31.015000000000004</v>
      </c>
      <c r="BT37" s="38">
        <f t="shared" si="40"/>
        <v>40.965916197962471</v>
      </c>
      <c r="BU37" s="32">
        <f t="shared" si="22"/>
        <v>3.3534389261739812</v>
      </c>
      <c r="BV37" s="39">
        <f t="shared" si="41"/>
        <v>1.9709057986731104</v>
      </c>
      <c r="BW37" s="32">
        <f t="shared" si="23"/>
        <v>25.8</v>
      </c>
      <c r="BX37" s="35">
        <f t="shared" si="42"/>
        <v>41.747572815533985</v>
      </c>
    </row>
    <row r="38" spans="1:76" ht="16.5" customHeight="1" x14ac:dyDescent="0.2">
      <c r="A38" s="10" t="s">
        <v>24</v>
      </c>
      <c r="B38" s="19"/>
      <c r="C38" s="4" t="str">
        <f>IF(AND((B38&gt;0),(B$4&gt;0)),(B38/B$4*100),"")</f>
        <v/>
      </c>
      <c r="D38" s="19">
        <v>3</v>
      </c>
      <c r="E38" s="4">
        <f>IF(AND((D38&gt;0),(D$4&gt;0)),(D38/D$4*100),"")</f>
        <v>3.5971223021582732</v>
      </c>
      <c r="F38" s="19"/>
      <c r="G38" s="4" t="str">
        <f>IF(AND((F38&gt;0),(F$4&gt;0)),(F38/F$4*100),"")</f>
        <v/>
      </c>
      <c r="H38" s="19"/>
      <c r="I38" s="4" t="str">
        <f>IF(AND((H38&gt;0),(H$4&gt;0)),(H38/H$4*100),"")</f>
        <v/>
      </c>
      <c r="J38" s="19"/>
      <c r="K38" s="4" t="str">
        <f>IF(AND((J38&gt;0),(J$4&gt;0)),(J38/J$4*100),"")</f>
        <v/>
      </c>
      <c r="L38" s="19">
        <v>3.4</v>
      </c>
      <c r="M38" s="4">
        <f>IF(AND((L38&gt;0),(L$4&gt;0)),(L38/L$4*100),"")</f>
        <v>4.5393858477970621</v>
      </c>
      <c r="N38" s="19"/>
      <c r="O38" s="4" t="str">
        <f>IF(AND((N38&gt;0),(N$4&gt;0)),(N38/N$4*100),"")</f>
        <v/>
      </c>
      <c r="P38" s="19"/>
      <c r="Q38" s="4" t="str">
        <f>IF(AND((P38&gt;0),(P$4&gt;0)),(P38/P$4*100),"")</f>
        <v/>
      </c>
      <c r="R38" s="19">
        <v>4</v>
      </c>
      <c r="S38" s="4">
        <f>IF(AND((R38&gt;0),(R$4&gt;0)),(R38/R$4*100),"")</f>
        <v>5.3547523427041499</v>
      </c>
      <c r="T38" s="19">
        <v>4.3</v>
      </c>
      <c r="U38" s="4">
        <f>IF(AND((T38&gt;0),(T$4&gt;0)),(T38/T$4*100),"")</f>
        <v>5.1869722557297946</v>
      </c>
      <c r="V38" s="19">
        <v>4.3</v>
      </c>
      <c r="W38" s="4">
        <f>IF(AND((V38&gt;0),(V$4&gt;0)),(V38/V$4*100),"")</f>
        <v>5.94744121715076</v>
      </c>
      <c r="X38" s="19">
        <v>3.5</v>
      </c>
      <c r="Y38" s="4">
        <f>IF(AND((X38&gt;0),(X$4&gt;0)),(X38/X$4*100),"")</f>
        <v>4.5811518324607325</v>
      </c>
      <c r="Z38" s="19"/>
      <c r="AA38" s="4" t="str">
        <f>IF(AND((Z38&gt;0),(Z$4&gt;0)),(Z38/Z$4*100),"")</f>
        <v/>
      </c>
      <c r="AB38" s="19"/>
      <c r="AC38" s="4" t="str">
        <f>IF(AND((AB38&gt;0),(AB$4&gt;0)),(AB38/AB$4*100),"")</f>
        <v/>
      </c>
      <c r="AD38" s="19">
        <v>3.6</v>
      </c>
      <c r="AE38" s="4">
        <f t="shared" ref="AE38" si="355">IF(AND((AD38&gt;0),(AD$4&gt;0)),(AD38/AD$4*100),"")</f>
        <v>4.6511627906976747</v>
      </c>
      <c r="AF38" s="19"/>
      <c r="AG38" s="4" t="str">
        <f t="shared" ref="AG38" si="356">IF(AND((AF38&gt;0),(AF$4&gt;0)),(AF38/AF$4*100),"")</f>
        <v/>
      </c>
      <c r="AH38" s="19">
        <v>5</v>
      </c>
      <c r="AI38" s="4">
        <f t="shared" ref="AI38" si="357">IF(AND((AH38&gt;0),(AH$4&gt;0)),(AH38/AH$4*100),"")</f>
        <v>5.7537399309551205</v>
      </c>
      <c r="AJ38" s="19"/>
      <c r="AK38" s="4" t="str">
        <f t="shared" ref="AK38" si="358">IF(AND((AJ38&gt;0),(AJ$4&gt;0)),(AJ38/AJ$4*100),"")</f>
        <v/>
      </c>
      <c r="AL38" s="19">
        <v>4.2</v>
      </c>
      <c r="AM38" s="4">
        <f t="shared" ref="AM38" si="359">IF(AND((AL38&gt;0),(AL$4&gt;0)),(AL38/AL$4*100),"")</f>
        <v>5.3777208706786181</v>
      </c>
      <c r="AN38" s="19"/>
      <c r="AO38" s="4" t="str">
        <f t="shared" ref="AO38" si="360">IF(AND((AN38&gt;0),(AN$4&gt;0)),(AN38/AN$4*100),"")</f>
        <v/>
      </c>
      <c r="AP38" s="19"/>
      <c r="AQ38" s="4" t="str">
        <f t="shared" ref="AQ38" si="361">IF(AND((AP38&gt;0),(AP$4&gt;0)),(AP38/AP$4*100),"")</f>
        <v/>
      </c>
      <c r="AR38" s="19"/>
      <c r="AS38" s="4" t="str">
        <f t="shared" ref="AS38" si="362">IF(AND((AR38&gt;0),(AR$4&gt;0)),(AR38/AR$4*100),"")</f>
        <v/>
      </c>
      <c r="AT38" s="19"/>
      <c r="AU38" s="4" t="str">
        <f t="shared" ref="AU38" si="363">IF(AND((AT38&gt;0),(AT$4&gt;0)),(AT38/AT$4*100),"")</f>
        <v/>
      </c>
      <c r="AV38" s="19">
        <v>3.9</v>
      </c>
      <c r="AW38" s="4">
        <f t="shared" ref="AW38" si="364">IF(AND((AV38&gt;0),(AV$4&gt;0)),(AV38/AV$4*100),"")</f>
        <v>6.2003179650238476</v>
      </c>
      <c r="AX38" s="19"/>
      <c r="AY38" s="4" t="str">
        <f t="shared" ref="AY38" si="365">IF(AND((AX38&gt;0),(AX$4&gt;0)),(AX38/AX$4*100),"")</f>
        <v/>
      </c>
      <c r="AZ38" s="19">
        <v>3.3</v>
      </c>
      <c r="BA38" s="4">
        <f t="shared" ref="BA38" si="366">IF(AND((AZ38&gt;0),(AZ$4&gt;0)),(AZ38/AZ$4*100),"")</f>
        <v>4.6413502109704643</v>
      </c>
      <c r="BB38" s="19">
        <v>2.9</v>
      </c>
      <c r="BC38" s="4">
        <f t="shared" ref="BC38" si="367">IF(AND((BB38&gt;0),(BB$4&gt;0)),(BB38/BB$4*100),"")</f>
        <v>4.3674698795180715</v>
      </c>
      <c r="BD38" s="19">
        <v>4.5</v>
      </c>
      <c r="BE38" s="4">
        <f t="shared" ref="BE38" si="368">IF(AND((BD38&gt;0),(BD$4&gt;0)),(BD38/BD$4*100),"")</f>
        <v>5.7471264367816088</v>
      </c>
      <c r="BF38" s="19">
        <v>3.7</v>
      </c>
      <c r="BG38" s="4">
        <f t="shared" ref="BG38" si="369">IF(AND((BF38&gt;0),(BF$4&gt;0)),(BF38/BF$4*100),"")</f>
        <v>5.3008595988538687</v>
      </c>
      <c r="BH38" s="19">
        <v>2.8</v>
      </c>
      <c r="BI38" s="4">
        <f>IF(AND((BH38&gt;0),(BH$4&gt;0)),(BH38/BH$4*100),"")</f>
        <v>4.1420118343195274</v>
      </c>
      <c r="BK38" s="57" t="s">
        <v>24</v>
      </c>
      <c r="BL38" s="30">
        <f t="shared" si="15"/>
        <v>15</v>
      </c>
      <c r="BM38" s="31">
        <f t="shared" si="16"/>
        <v>2.8</v>
      </c>
      <c r="BN38" s="32" t="str">
        <f t="shared" si="17"/>
        <v>–</v>
      </c>
      <c r="BO38" s="33">
        <f t="shared" si="18"/>
        <v>4.3</v>
      </c>
      <c r="BP38" s="34">
        <f t="shared" si="19"/>
        <v>3.5971223021582732</v>
      </c>
      <c r="BQ38" s="35" t="str">
        <f t="shared" si="39"/>
        <v>–</v>
      </c>
      <c r="BR38" s="36">
        <f t="shared" si="20"/>
        <v>6.2003179650238476</v>
      </c>
      <c r="BS38" s="37">
        <f t="shared" si="21"/>
        <v>3.76</v>
      </c>
      <c r="BT38" s="38">
        <f t="shared" si="40"/>
        <v>5.0259056877199724</v>
      </c>
      <c r="BU38" s="32">
        <f t="shared" si="22"/>
        <v>0.63335839549409623</v>
      </c>
      <c r="BV38" s="39">
        <f t="shared" si="41"/>
        <v>0.73634623271416455</v>
      </c>
      <c r="BW38" s="32" t="str">
        <f t="shared" si="23"/>
        <v>?</v>
      </c>
      <c r="BX38" s="35" t="str">
        <f t="shared" si="42"/>
        <v>?</v>
      </c>
    </row>
    <row r="39" spans="1:76" ht="16.5" customHeight="1" thickBot="1" x14ac:dyDescent="0.25">
      <c r="A39" s="10" t="s">
        <v>25</v>
      </c>
      <c r="B39" s="68" t="str">
        <f>IF(AND((B38&gt;0),(B37&gt;0)),(B38/B37),"")</f>
        <v/>
      </c>
      <c r="C39" s="4" t="s">
        <v>3</v>
      </c>
      <c r="D39" s="68">
        <f>IF(AND((D38&gt;0),(D37&gt;0)),(D38/D37),"")</f>
        <v>0.10101010101010101</v>
      </c>
      <c r="E39" s="4" t="s">
        <v>3</v>
      </c>
      <c r="F39" s="68" t="str">
        <f>IF(AND((F38&gt;0),(F37&gt;0)),(F38/F37),"")</f>
        <v/>
      </c>
      <c r="G39" s="4" t="s">
        <v>3</v>
      </c>
      <c r="H39" s="68" t="str">
        <f>IF(AND((H38&gt;0),(H37&gt;0)),(H38/H37),"")</f>
        <v/>
      </c>
      <c r="I39" s="4" t="s">
        <v>3</v>
      </c>
      <c r="J39" s="68" t="str">
        <f>IF(AND((J38&gt;0),(J37&gt;0)),(J38/J37),"")</f>
        <v/>
      </c>
      <c r="K39" s="4" t="s">
        <v>3</v>
      </c>
      <c r="L39" s="68">
        <f>IF(AND((L38&gt;0),(L37&gt;0)),(L38/L37),"")</f>
        <v>0.10932475884244372</v>
      </c>
      <c r="M39" s="4" t="s">
        <v>3</v>
      </c>
      <c r="N39" s="68" t="str">
        <f>IF(AND((N38&gt;0),(N37&gt;0)),(N38/N37),"")</f>
        <v/>
      </c>
      <c r="O39" s="4" t="s">
        <v>3</v>
      </c>
      <c r="P39" s="68" t="str">
        <f>IF(AND((P38&gt;0),(P37&gt;0)),(P38/P37),"")</f>
        <v/>
      </c>
      <c r="Q39" s="4" t="s">
        <v>3</v>
      </c>
      <c r="R39" s="68">
        <f>IF(AND((R38&gt;0),(R37&gt;0)),(R38/R37),"")</f>
        <v>0.12820512820512822</v>
      </c>
      <c r="S39" s="4" t="s">
        <v>3</v>
      </c>
      <c r="T39" s="68">
        <f>IF(AND((T38&gt;0),(T37&gt;0)),(T38/T37),"")</f>
        <v>0.12044817927170867</v>
      </c>
      <c r="U39" s="4" t="s">
        <v>3</v>
      </c>
      <c r="V39" s="68">
        <f>IF(AND((V38&gt;0),(V37&gt;0)),(V38/V37),"")</f>
        <v>0.15140845070422534</v>
      </c>
      <c r="W39" s="4" t="s">
        <v>3</v>
      </c>
      <c r="X39" s="68">
        <f>IF(AND((X38&gt;0),(X37&gt;0)),(X38/X37),"")</f>
        <v>0.11182108626198083</v>
      </c>
      <c r="Y39" s="4" t="s">
        <v>3</v>
      </c>
      <c r="Z39" s="68" t="str">
        <f>IF(AND((Z38&gt;0),(Z37&gt;0)),(Z38/Z37),"")</f>
        <v/>
      </c>
      <c r="AA39" s="4" t="s">
        <v>3</v>
      </c>
      <c r="AB39" s="68" t="str">
        <f>IF(AND((AB38&gt;0),(AB37&gt;0)),(AB38/AB37),"")</f>
        <v/>
      </c>
      <c r="AC39" s="4" t="s">
        <v>3</v>
      </c>
      <c r="AD39" s="68">
        <f t="shared" ref="AD39" si="370">IF(AND((AD38&gt;0),(AD37&gt;0)),(AD38/AD37),"")</f>
        <v>0.11688311688311688</v>
      </c>
      <c r="AE39" s="4" t="s">
        <v>3</v>
      </c>
      <c r="AF39" s="68" t="str">
        <f t="shared" ref="AF39" si="371">IF(AND((AF38&gt;0),(AF37&gt;0)),(AF38/AF37),"")</f>
        <v/>
      </c>
      <c r="AG39" s="4" t="s">
        <v>3</v>
      </c>
      <c r="AH39" s="68">
        <f t="shared" ref="AH39" si="372">IF(AND((AH38&gt;0),(AH37&gt;0)),(AH38/AH37),"")</f>
        <v>0.14534883720930233</v>
      </c>
      <c r="AI39" s="4" t="s">
        <v>3</v>
      </c>
      <c r="AJ39" s="68" t="str">
        <f t="shared" ref="AJ39" si="373">IF(AND((AJ38&gt;0),(AJ37&gt;0)),(AJ38/AJ37),"")</f>
        <v/>
      </c>
      <c r="AK39" s="4" t="s">
        <v>3</v>
      </c>
      <c r="AL39" s="68">
        <f t="shared" ref="AL39" si="374">IF(AND((AL38&gt;0),(AL37&gt;0)),(AL38/AL37),"")</f>
        <v>0.13680781758957655</v>
      </c>
      <c r="AM39" s="4" t="s">
        <v>3</v>
      </c>
      <c r="AN39" s="68" t="str">
        <f t="shared" ref="AN39" si="375">IF(AND((AN38&gt;0),(AN37&gt;0)),(AN38/AN37),"")</f>
        <v/>
      </c>
      <c r="AO39" s="4" t="s">
        <v>3</v>
      </c>
      <c r="AP39" s="68" t="str">
        <f t="shared" ref="AP39" si="376">IF(AND((AP38&gt;0),(AP37&gt;0)),(AP38/AP37),"")</f>
        <v/>
      </c>
      <c r="AQ39" s="4" t="s">
        <v>3</v>
      </c>
      <c r="AR39" s="68" t="str">
        <f t="shared" ref="AR39" si="377">IF(AND((AR38&gt;0),(AR37&gt;0)),(AR38/AR37),"")</f>
        <v/>
      </c>
      <c r="AS39" s="4" t="s">
        <v>3</v>
      </c>
      <c r="AT39" s="68" t="str">
        <f t="shared" ref="AT39" si="378">IF(AND((AT38&gt;0),(AT37&gt;0)),(AT38/AT37),"")</f>
        <v/>
      </c>
      <c r="AU39" s="4" t="s">
        <v>3</v>
      </c>
      <c r="AV39" s="68">
        <f t="shared" ref="AV39" si="379">IF(AND((AV38&gt;0),(AV37&gt;0)),(AV38/AV37),"")</f>
        <v>0.1455223880597015</v>
      </c>
      <c r="AW39" s="4" t="s">
        <v>3</v>
      </c>
      <c r="AX39" s="68" t="str">
        <f t="shared" ref="AX39" si="380">IF(AND((AX38&gt;0),(AX37&gt;0)),(AX38/AX37),"")</f>
        <v/>
      </c>
      <c r="AY39" s="4" t="s">
        <v>3</v>
      </c>
      <c r="AZ39" s="68">
        <f t="shared" ref="AZ39" si="381">IF(AND((AZ38&gt;0),(AZ37&gt;0)),(AZ38/AZ37),"")</f>
        <v>0.1089108910891089</v>
      </c>
      <c r="BA39" s="4" t="s">
        <v>3</v>
      </c>
      <c r="BB39" s="68">
        <f t="shared" ref="BB39" si="382">IF(AND((BB38&gt;0),(BB37&gt;0)),(BB38/BB37),"")</f>
        <v>0.10622710622710622</v>
      </c>
      <c r="BC39" s="4" t="s">
        <v>3</v>
      </c>
      <c r="BD39" s="68">
        <f t="shared" ref="BD39" si="383">IF(AND((BD38&gt;0),(BD37&gt;0)),(BD38/BD37),"")</f>
        <v>0.1490066225165563</v>
      </c>
      <c r="BE39" s="4" t="s">
        <v>3</v>
      </c>
      <c r="BF39" s="68">
        <f t="shared" ref="BF39" si="384">IF(AND((BF38&gt;0),(BF37&gt;0)),(BF38/BF37),"")</f>
        <v>0.13167259786476868</v>
      </c>
      <c r="BG39" s="4" t="s">
        <v>3</v>
      </c>
      <c r="BH39" s="68">
        <f>IF(AND((BH38&gt;0),(BH37&gt;0)),(BH38/BH37),"")</f>
        <v>0.1003584229390681</v>
      </c>
      <c r="BI39" s="4" t="s">
        <v>3</v>
      </c>
      <c r="BK39" s="58" t="s">
        <v>25</v>
      </c>
      <c r="BL39" s="44">
        <f t="shared" si="15"/>
        <v>15</v>
      </c>
      <c r="BM39" s="45">
        <f t="shared" si="16"/>
        <v>0.1003584229390681</v>
      </c>
      <c r="BN39" s="46" t="str">
        <f t="shared" si="17"/>
        <v>–</v>
      </c>
      <c r="BO39" s="47">
        <f t="shared" si="18"/>
        <v>0.15140845070422534</v>
      </c>
      <c r="BP39" s="48" t="str">
        <f t="shared" si="19"/>
        <v/>
      </c>
      <c r="BQ39" s="49" t="s">
        <v>3</v>
      </c>
      <c r="BR39" s="50" t="str">
        <f t="shared" si="20"/>
        <v/>
      </c>
      <c r="BS39" s="51">
        <f t="shared" si="21"/>
        <v>0.12419703364492622</v>
      </c>
      <c r="BT39" s="52" t="s">
        <v>3</v>
      </c>
      <c r="BU39" s="53">
        <f t="shared" si="22"/>
        <v>1.8113768988131378E-2</v>
      </c>
      <c r="BV39" s="54" t="s">
        <v>3</v>
      </c>
      <c r="BW39" s="46" t="str">
        <f t="shared" si="23"/>
        <v>?</v>
      </c>
      <c r="BX39" s="49" t="s">
        <v>3</v>
      </c>
    </row>
    <row r="40" spans="1:76" s="80" customFormat="1" x14ac:dyDescent="0.2">
      <c r="A40" s="75"/>
      <c r="B40" s="76"/>
      <c r="C40" s="77"/>
      <c r="D40" s="78"/>
      <c r="E40" s="79"/>
      <c r="F40" s="78"/>
      <c r="G40" s="79"/>
      <c r="H40" s="78"/>
      <c r="I40" s="79"/>
      <c r="J40" s="78"/>
      <c r="K40" s="79"/>
      <c r="L40" s="78"/>
      <c r="M40" s="79"/>
      <c r="N40" s="78"/>
      <c r="O40" s="79"/>
      <c r="P40" s="78"/>
      <c r="Q40" s="79"/>
      <c r="R40" s="78"/>
      <c r="S40" s="79"/>
      <c r="T40" s="78"/>
      <c r="U40" s="79"/>
      <c r="V40" s="78"/>
      <c r="W40" s="79"/>
      <c r="X40" s="78"/>
      <c r="Y40" s="79"/>
      <c r="Z40" s="78"/>
      <c r="AA40" s="79"/>
      <c r="AB40" s="78"/>
      <c r="AC40" s="79"/>
      <c r="AD40" s="78"/>
      <c r="AE40" s="79"/>
      <c r="AF40" s="78"/>
      <c r="AG40" s="79"/>
      <c r="AH40" s="78"/>
      <c r="AI40" s="79"/>
      <c r="AJ40" s="78"/>
      <c r="AK40" s="79"/>
      <c r="AL40" s="78"/>
      <c r="AM40" s="79"/>
      <c r="AN40" s="78"/>
      <c r="AO40" s="79"/>
      <c r="AP40" s="78"/>
      <c r="AQ40" s="79"/>
      <c r="AR40" s="78"/>
      <c r="AS40" s="79"/>
      <c r="AT40" s="78"/>
      <c r="AU40" s="79"/>
      <c r="AV40" s="78"/>
      <c r="AW40" s="79"/>
      <c r="AX40" s="78"/>
      <c r="AY40" s="79"/>
      <c r="AZ40" s="78"/>
      <c r="BA40" s="79"/>
      <c r="BB40" s="78"/>
      <c r="BC40" s="79"/>
      <c r="BD40" s="78"/>
      <c r="BE40" s="79"/>
      <c r="BF40" s="78"/>
      <c r="BG40" s="79"/>
      <c r="BH40" s="78"/>
      <c r="BI40" s="79"/>
      <c r="BK40" s="81"/>
      <c r="BL40" s="82"/>
      <c r="BM40" s="83"/>
      <c r="BN40" s="74"/>
      <c r="BO40" s="84"/>
      <c r="BP40" s="85"/>
      <c r="BQ40" s="86"/>
      <c r="BR40" s="87"/>
      <c r="BS40" s="88"/>
      <c r="BT40" s="86"/>
      <c r="BU40" s="88"/>
      <c r="BV40" s="86"/>
      <c r="BW40" s="88"/>
      <c r="BX40" s="86"/>
    </row>
  </sheetData>
  <sheetProtection formatCells="0" formatColumns="0" formatRows="0" insertColumns="0" insertRows="0" deleteColumns="0" deleteRows="0"/>
  <mergeCells count="38">
    <mergeCell ref="BS1:BT1"/>
    <mergeCell ref="BU1:BV1"/>
    <mergeCell ref="BW1:BX1"/>
    <mergeCell ref="BM2:BO2"/>
    <mergeCell ref="BP2:BR2"/>
    <mergeCell ref="BM1:BR1"/>
    <mergeCell ref="BK1:BK2"/>
    <mergeCell ref="BL1:BL2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F1:BG1"/>
    <mergeCell ref="BH1:BI1"/>
    <mergeCell ref="BB1:BC1"/>
    <mergeCell ref="V1:W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D1:BE1"/>
    <mergeCell ref="Z1:AA1"/>
    <mergeCell ref="AB1:AC1"/>
    <mergeCell ref="AZ1:BA1"/>
    <mergeCell ref="X1: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</sheetPr>
  <dimension ref="A1:BV4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6.5" customHeight="1" x14ac:dyDescent="0.2">
      <c r="A1" s="5" t="s">
        <v>9</v>
      </c>
      <c r="B1" s="110">
        <v>1</v>
      </c>
      <c r="C1" s="110"/>
      <c r="D1" s="110">
        <v>2</v>
      </c>
      <c r="E1" s="110"/>
      <c r="F1" s="110">
        <v>3</v>
      </c>
      <c r="G1" s="110"/>
      <c r="H1" s="110">
        <v>4</v>
      </c>
      <c r="I1" s="110"/>
      <c r="J1" s="110">
        <v>5</v>
      </c>
      <c r="K1" s="110"/>
      <c r="L1" s="110">
        <v>6</v>
      </c>
      <c r="M1" s="110"/>
      <c r="N1" s="110">
        <v>7</v>
      </c>
      <c r="O1" s="110"/>
      <c r="P1" s="110">
        <v>8</v>
      </c>
      <c r="Q1" s="110"/>
      <c r="R1" s="110">
        <v>9</v>
      </c>
      <c r="S1" s="110"/>
      <c r="T1" s="110">
        <v>10</v>
      </c>
      <c r="U1" s="110"/>
      <c r="V1" s="110">
        <v>11</v>
      </c>
      <c r="W1" s="110"/>
      <c r="X1" s="109">
        <v>12</v>
      </c>
      <c r="Y1" s="109"/>
      <c r="Z1" s="109">
        <v>13</v>
      </c>
      <c r="AA1" s="109"/>
      <c r="AB1" s="109">
        <v>14</v>
      </c>
      <c r="AC1" s="109"/>
      <c r="AD1" s="109">
        <v>15</v>
      </c>
      <c r="AE1" s="109"/>
      <c r="AF1" s="109">
        <v>16</v>
      </c>
      <c r="AG1" s="109"/>
      <c r="AH1" s="109">
        <v>17</v>
      </c>
      <c r="AI1" s="109"/>
      <c r="AJ1" s="109">
        <v>18</v>
      </c>
      <c r="AK1" s="109"/>
      <c r="AL1" s="109">
        <v>19</v>
      </c>
      <c r="AM1" s="109"/>
      <c r="AN1" s="109">
        <v>20</v>
      </c>
      <c r="AO1" s="109"/>
      <c r="AP1" s="109">
        <v>21</v>
      </c>
      <c r="AQ1" s="109"/>
      <c r="AR1" s="109">
        <v>22</v>
      </c>
      <c r="AS1" s="109"/>
      <c r="AT1" s="109">
        <v>23</v>
      </c>
      <c r="AU1" s="109"/>
      <c r="AV1" s="109">
        <v>24</v>
      </c>
      <c r="AW1" s="109"/>
      <c r="AX1" s="109">
        <v>25</v>
      </c>
      <c r="AY1" s="109"/>
      <c r="AZ1" s="109">
        <v>26</v>
      </c>
      <c r="BA1" s="109"/>
      <c r="BB1" s="109">
        <v>27</v>
      </c>
      <c r="BC1" s="109"/>
      <c r="BD1" s="109">
        <v>28</v>
      </c>
      <c r="BE1" s="109"/>
      <c r="BF1" s="109">
        <v>29</v>
      </c>
      <c r="BG1" s="109"/>
      <c r="BH1" s="109">
        <v>30</v>
      </c>
      <c r="BI1" s="109"/>
      <c r="BK1" s="111" t="s">
        <v>7</v>
      </c>
      <c r="BL1" s="113" t="s">
        <v>2</v>
      </c>
      <c r="BM1" s="115" t="s">
        <v>8</v>
      </c>
      <c r="BN1" s="115"/>
      <c r="BO1" s="115"/>
      <c r="BP1" s="115"/>
      <c r="BQ1" s="115"/>
      <c r="BR1" s="116"/>
      <c r="BS1" s="115" t="s">
        <v>0</v>
      </c>
      <c r="BT1" s="116"/>
      <c r="BU1" s="115" t="s">
        <v>1</v>
      </c>
      <c r="BV1" s="117"/>
    </row>
    <row r="2" spans="1:74" ht="16.5" customHeight="1" x14ac:dyDescent="0.2">
      <c r="A2" s="7" t="s">
        <v>7</v>
      </c>
      <c r="B2" s="8" t="s">
        <v>10</v>
      </c>
      <c r="C2" s="9" t="s">
        <v>35</v>
      </c>
      <c r="D2" s="8" t="s">
        <v>10</v>
      </c>
      <c r="E2" s="9" t="s">
        <v>35</v>
      </c>
      <c r="F2" s="8" t="s">
        <v>10</v>
      </c>
      <c r="G2" s="9" t="s">
        <v>35</v>
      </c>
      <c r="H2" s="8" t="s">
        <v>10</v>
      </c>
      <c r="I2" s="9" t="s">
        <v>35</v>
      </c>
      <c r="J2" s="8" t="s">
        <v>10</v>
      </c>
      <c r="K2" s="9" t="s">
        <v>35</v>
      </c>
      <c r="L2" s="8" t="s">
        <v>10</v>
      </c>
      <c r="M2" s="9" t="s">
        <v>35</v>
      </c>
      <c r="N2" s="8" t="s">
        <v>10</v>
      </c>
      <c r="O2" s="9" t="s">
        <v>35</v>
      </c>
      <c r="P2" s="8" t="s">
        <v>10</v>
      </c>
      <c r="Q2" s="9" t="s">
        <v>35</v>
      </c>
      <c r="R2" s="8" t="s">
        <v>10</v>
      </c>
      <c r="S2" s="9" t="s">
        <v>35</v>
      </c>
      <c r="T2" s="8" t="s">
        <v>10</v>
      </c>
      <c r="U2" s="9" t="s">
        <v>35</v>
      </c>
      <c r="V2" s="8" t="s">
        <v>10</v>
      </c>
      <c r="W2" s="9" t="s">
        <v>35</v>
      </c>
      <c r="X2" s="8" t="s">
        <v>10</v>
      </c>
      <c r="Y2" s="9" t="s">
        <v>35</v>
      </c>
      <c r="Z2" s="8" t="s">
        <v>10</v>
      </c>
      <c r="AA2" s="9" t="s">
        <v>35</v>
      </c>
      <c r="AB2" s="8" t="s">
        <v>10</v>
      </c>
      <c r="AC2" s="9" t="s">
        <v>35</v>
      </c>
      <c r="AD2" s="8" t="s">
        <v>10</v>
      </c>
      <c r="AE2" s="9" t="s">
        <v>35</v>
      </c>
      <c r="AF2" s="8" t="s">
        <v>10</v>
      </c>
      <c r="AG2" s="9" t="s">
        <v>35</v>
      </c>
      <c r="AH2" s="8" t="s">
        <v>10</v>
      </c>
      <c r="AI2" s="9" t="s">
        <v>35</v>
      </c>
      <c r="AJ2" s="8" t="s">
        <v>10</v>
      </c>
      <c r="AK2" s="9" t="s">
        <v>35</v>
      </c>
      <c r="AL2" s="8" t="s">
        <v>10</v>
      </c>
      <c r="AM2" s="9" t="s">
        <v>35</v>
      </c>
      <c r="AN2" s="8" t="s">
        <v>10</v>
      </c>
      <c r="AO2" s="9" t="s">
        <v>35</v>
      </c>
      <c r="AP2" s="8" t="s">
        <v>10</v>
      </c>
      <c r="AQ2" s="9" t="s">
        <v>35</v>
      </c>
      <c r="AR2" s="8" t="s">
        <v>10</v>
      </c>
      <c r="AS2" s="9" t="s">
        <v>35</v>
      </c>
      <c r="AT2" s="8" t="s">
        <v>10</v>
      </c>
      <c r="AU2" s="9" t="s">
        <v>35</v>
      </c>
      <c r="AV2" s="8" t="s">
        <v>10</v>
      </c>
      <c r="AW2" s="9" t="s">
        <v>35</v>
      </c>
      <c r="AX2" s="8" t="s">
        <v>10</v>
      </c>
      <c r="AY2" s="9" t="s">
        <v>35</v>
      </c>
      <c r="AZ2" s="8" t="s">
        <v>10</v>
      </c>
      <c r="BA2" s="9" t="s">
        <v>35</v>
      </c>
      <c r="BB2" s="8" t="s">
        <v>10</v>
      </c>
      <c r="BC2" s="9" t="s">
        <v>35</v>
      </c>
      <c r="BD2" s="8" t="s">
        <v>10</v>
      </c>
      <c r="BE2" s="9" t="s">
        <v>35</v>
      </c>
      <c r="BF2" s="8" t="s">
        <v>10</v>
      </c>
      <c r="BG2" s="9" t="s">
        <v>35</v>
      </c>
      <c r="BH2" s="8" t="s">
        <v>10</v>
      </c>
      <c r="BI2" s="9" t="s">
        <v>35</v>
      </c>
      <c r="BK2" s="112"/>
      <c r="BL2" s="114"/>
      <c r="BM2" s="118" t="s">
        <v>10</v>
      </c>
      <c r="BN2" s="118"/>
      <c r="BO2" s="118"/>
      <c r="BP2" s="119" t="s">
        <v>35</v>
      </c>
      <c r="BQ2" s="119"/>
      <c r="BR2" s="120"/>
      <c r="BS2" s="92" t="s">
        <v>10</v>
      </c>
      <c r="BT2" s="93" t="s">
        <v>35</v>
      </c>
      <c r="BU2" s="92" t="s">
        <v>10</v>
      </c>
      <c r="BV2" s="61" t="s">
        <v>35</v>
      </c>
    </row>
    <row r="3" spans="1:74" ht="16.5" customHeight="1" x14ac:dyDescent="0.2">
      <c r="A3" s="10" t="s">
        <v>4</v>
      </c>
      <c r="B3" s="11">
        <v>233</v>
      </c>
      <c r="C3" s="1">
        <f>IF(AND((B3&gt;0),(B$4&gt;0)),(B3/B$4*100),"")</f>
        <v>549.52830188679252</v>
      </c>
      <c r="D3" s="11">
        <v>229</v>
      </c>
      <c r="E3" s="1">
        <f>IF(AND((D3&gt;0),(D$4&gt;0)),(D3/D$4*100),"")</f>
        <v>457.08582834331332</v>
      </c>
      <c r="F3" s="11">
        <v>293</v>
      </c>
      <c r="G3" s="1">
        <f>IF(AND((F3&gt;0),(F$4&gt;0)),(F3/F$4*100),"")</f>
        <v>439.93993993993996</v>
      </c>
      <c r="H3" s="11">
        <v>230</v>
      </c>
      <c r="I3" s="1">
        <f>IF(AND((H3&gt;0),(H$4&gt;0)),(H3/H$4*100),"")</f>
        <v>501.08932461873638</v>
      </c>
      <c r="J3" s="11">
        <v>163</v>
      </c>
      <c r="K3" s="1">
        <f>IF(AND((J3&gt;0),(J$4&gt;0)),(J3/J$4*100),"")</f>
        <v>426.70157068062827</v>
      </c>
      <c r="L3" s="11">
        <v>243</v>
      </c>
      <c r="M3" s="1">
        <f>IF(AND((L3&gt;0),(L$4&gt;0)),(L3/L$4*100),"")</f>
        <v>486.97394789579158</v>
      </c>
      <c r="N3" s="11">
        <v>273</v>
      </c>
      <c r="O3" s="1">
        <f>IF(AND((N3&gt;0),(N$4&gt;0)),(N3/N$4*100),"")</f>
        <v>491.00719424460431</v>
      </c>
      <c r="P3" s="11">
        <v>244</v>
      </c>
      <c r="Q3" s="1">
        <f>IF(AND((P3&gt;0),(P$4&gt;0)),(P3/P$4*100),"")</f>
        <v>478.43137254901961</v>
      </c>
      <c r="R3" s="11">
        <v>207</v>
      </c>
      <c r="S3" s="1">
        <f>IF(AND((R3&gt;0),(R$4&gt;0)),(R3/R$4*100),"")</f>
        <v>447.08423326133914</v>
      </c>
      <c r="T3" s="11">
        <v>301</v>
      </c>
      <c r="U3" s="1">
        <f>IF(AND((T3&gt;0),(T$4&gt;0)),(T3/T$4*100),"")</f>
        <v>466.66666666666669</v>
      </c>
      <c r="V3" s="11">
        <v>281</v>
      </c>
      <c r="W3" s="1">
        <f>IF(AND((V3&gt;0),(V$4&gt;0)),(V3/V$4*100),"")</f>
        <v>447.45222929936307</v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11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163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301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426.70157068062827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549.52830188679252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245.18181818181819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471.99641903510872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40.395094211594994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34.695449196865106</v>
      </c>
    </row>
    <row r="4" spans="1:74" ht="16.5" customHeight="1" x14ac:dyDescent="0.2">
      <c r="A4" s="13" t="s">
        <v>22</v>
      </c>
      <c r="B4" s="14">
        <v>42.4</v>
      </c>
      <c r="C4" s="2" t="s">
        <v>3</v>
      </c>
      <c r="D4" s="14">
        <v>50.1</v>
      </c>
      <c r="E4" s="2" t="s">
        <v>3</v>
      </c>
      <c r="F4" s="14">
        <v>66.599999999999994</v>
      </c>
      <c r="G4" s="2" t="s">
        <v>3</v>
      </c>
      <c r="H4" s="14">
        <v>45.9</v>
      </c>
      <c r="I4" s="2" t="s">
        <v>3</v>
      </c>
      <c r="J4" s="14">
        <v>38.200000000000003</v>
      </c>
      <c r="K4" s="2" t="s">
        <v>3</v>
      </c>
      <c r="L4" s="14">
        <v>49.9</v>
      </c>
      <c r="M4" s="2" t="s">
        <v>3</v>
      </c>
      <c r="N4" s="14">
        <v>55.6</v>
      </c>
      <c r="O4" s="2" t="s">
        <v>3</v>
      </c>
      <c r="P4" s="14">
        <v>51</v>
      </c>
      <c r="Q4" s="2" t="s">
        <v>3</v>
      </c>
      <c r="R4" s="14">
        <v>46.3</v>
      </c>
      <c r="S4" s="2" t="s">
        <v>3</v>
      </c>
      <c r="T4" s="14">
        <v>64.5</v>
      </c>
      <c r="U4" s="2" t="s">
        <v>3</v>
      </c>
      <c r="V4" s="14">
        <v>62.8</v>
      </c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9" si="16">COUNT(B4,D4,F4,H4,J4,L4,N4,P4,R4,T4,V4,X4,Z4,AB4,AD4,AF4,AH4,AJ4,AL4,AN4,AP4,AR4,AT4,AV4,AX4,AZ4,BB4,BD4,BF4,BH4)</f>
        <v>11</v>
      </c>
      <c r="BM4" s="31">
        <f t="shared" ref="BM4:BM39" si="17">IF(SUM(B4,D4,F4,H4,J4,L4,N4,P4,R4,T4,V4,X4,Z4,AB4,AD4,AF4,AH4,AJ4,AL4,AN4,AP4,AR4,AT4,AV4,AX4,AZ4,BB4,BD4,BF4,BH4)&gt;0,MIN(B4,D4,F4,H4,J4,L4,N4,P4,R4,T4,V4,X4,Z4,AB4,AD4,AF4,AH4,AJ4,AL4,AN4,AP4,AR4,AT4,AV4,AX4,AZ4,BB4,BD4,BF4,BH4),"")</f>
        <v>38.200000000000003</v>
      </c>
      <c r="BN4" s="32" t="str">
        <f t="shared" ref="BN4:BN39" si="18">IF(COUNT(BM4)&gt;0,"–","?")</f>
        <v>–</v>
      </c>
      <c r="BO4" s="33">
        <f t="shared" ref="BO4:BO39" si="19">IF(SUM(B4,D4,F4,H4,J4,L4,N4,P4,R4,T4,V4,X4,Z4,AB4,AD4)&gt;0,MAX(B4,D4,F4,H4,J4,L4,N4,P4,R4,T4,V4,X4,Z4,AB4,AD4),"")</f>
        <v>66.599999999999994</v>
      </c>
      <c r="BP4" s="34" t="str">
        <f t="shared" ref="BP4:BP39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9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9" si="22">IF(SUM(B4,D4,F4,H4,J4,L4,N4,P4,R4,T4,V4,X4,Z4,AB4,AD4,AF4,AH4,AJ4,AL4,AN4,AP4,AR4,AT4,AV4,AX4,AZ4,BB4,BD4,BF4,BH4)&gt;0,AVERAGE(B4,D4,F4,H4,J4,L4,N4,P4,R4,T4,V4,X4,Z4,AB4,AD4,AF4,AH4,AJ4,AL4,AN4,AP4,AR4,AT4,AV4,AX4,AZ4,BB4,BD4,BF4,BH4),"?")</f>
        <v>52.118181818181817</v>
      </c>
      <c r="BT4" s="38" t="s">
        <v>3</v>
      </c>
      <c r="BU4" s="32">
        <f t="shared" ref="BU4:BV39" si="23">IF(COUNT(B4,D4,F4,H4,J4,L4,N4,P4,R4,T4,V4,X4,Z4,AB4,AD4,AF4,AH4,AJ4,AL4,AN4,AP4,AR4,AT4,AV4,AX4,AZ4,BB4,BD4,BF4,BH4)&gt;1,STDEV(B4,D4,F4,H4,J4,L4,N4,P4,R4,T4,V4,X4,Z4,AB4,AD4,AF4,AH4,AJ4,AL4,AN4,AP4,AR4,AT4,AV4,AX4,AZ4,BB4,BD4,BF4,BH4),"?")</f>
        <v>9.2745693357501242</v>
      </c>
      <c r="BV4" s="39" t="s">
        <v>3</v>
      </c>
    </row>
    <row r="5" spans="1:74" ht="16.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6.5" customHeight="1" x14ac:dyDescent="0.2">
      <c r="A6" s="10" t="s">
        <v>16</v>
      </c>
      <c r="B6" s="18">
        <v>8.6</v>
      </c>
      <c r="C6" s="4">
        <f>IF(AND((B6&gt;0),(B$4&gt;0)),(B6/B$4*100),"")</f>
        <v>20.283018867924529</v>
      </c>
      <c r="D6" s="18">
        <v>10.3</v>
      </c>
      <c r="E6" s="4">
        <f>IF(AND((D6&gt;0),(D$4&gt;0)),(D6/D$4*100),"")</f>
        <v>20.558882235528944</v>
      </c>
      <c r="F6" s="18">
        <v>13.3</v>
      </c>
      <c r="G6" s="4">
        <f>IF(AND((F6&gt;0),(F$4&gt;0)),(F6/F$4*100),"")</f>
        <v>19.969969969969974</v>
      </c>
      <c r="H6" s="18">
        <v>8.1999999999999993</v>
      </c>
      <c r="I6" s="4">
        <f>IF(AND((H6&gt;0),(H$4&gt;0)),(H6/H$4*100),"")</f>
        <v>17.864923747276688</v>
      </c>
      <c r="J6" s="18">
        <v>6.9</v>
      </c>
      <c r="K6" s="4">
        <f>IF(AND((J6&gt;0),(J$4&gt;0)),(J6/J$4*100),"")</f>
        <v>18.062827225130889</v>
      </c>
      <c r="L6" s="18">
        <v>10.8</v>
      </c>
      <c r="M6" s="4">
        <f>IF(AND((L6&gt;0),(L$4&gt;0)),(L6/L$4*100),"")</f>
        <v>21.643286573146295</v>
      </c>
      <c r="N6" s="18">
        <v>9</v>
      </c>
      <c r="O6" s="4">
        <f>IF(AND((N6&gt;0),(N$4&gt;0)),(N6/N$4*100),"")</f>
        <v>16.187050359712231</v>
      </c>
      <c r="P6" s="18">
        <v>9.6</v>
      </c>
      <c r="Q6" s="4">
        <f>IF(AND((P6&gt;0),(P$4&gt;0)),(P6/P$4*100),"")</f>
        <v>18.823529411764707</v>
      </c>
      <c r="R6" s="18">
        <v>7.1</v>
      </c>
      <c r="S6" s="4">
        <f>IF(AND((R6&gt;0),(R$4&gt;0)),(R6/R$4*100),"")</f>
        <v>15.33477321814255</v>
      </c>
      <c r="T6" s="18">
        <v>14.9</v>
      </c>
      <c r="U6" s="4">
        <f>IF(AND((T6&gt;0),(T$4&gt;0)),(T6/T$4*100),"")</f>
        <v>23.100775193798452</v>
      </c>
      <c r="V6" s="18">
        <v>13.3</v>
      </c>
      <c r="W6" s="4">
        <f>IF(AND((V6&gt;0),(V$4&gt;0)),(V6/V$4*100),"")</f>
        <v>21.178343949044589</v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16</v>
      </c>
      <c r="BL6" s="30">
        <f t="shared" si="16"/>
        <v>11</v>
      </c>
      <c r="BM6" s="31">
        <f t="shared" si="17"/>
        <v>6.9</v>
      </c>
      <c r="BN6" s="32" t="str">
        <f t="shared" si="18"/>
        <v>–</v>
      </c>
      <c r="BO6" s="33">
        <f t="shared" si="19"/>
        <v>14.9</v>
      </c>
      <c r="BP6" s="34">
        <f t="shared" si="20"/>
        <v>15.33477321814255</v>
      </c>
      <c r="BQ6" s="35" t="str">
        <f t="shared" ref="BQ6:BQ38" si="40">IF(COUNT(BP6)&gt;0,"–","?")</f>
        <v>–</v>
      </c>
      <c r="BR6" s="36">
        <f t="shared" si="21"/>
        <v>23.100775193798452</v>
      </c>
      <c r="BS6" s="37">
        <f t="shared" si="22"/>
        <v>10.181818181818182</v>
      </c>
      <c r="BT6" s="38">
        <f t="shared" si="22"/>
        <v>19.364307341039986</v>
      </c>
      <c r="BU6" s="32">
        <f t="shared" si="23"/>
        <v>2.655868288081392</v>
      </c>
      <c r="BV6" s="39">
        <f t="shared" si="23"/>
        <v>2.359027003525862</v>
      </c>
    </row>
    <row r="7" spans="1:74" ht="16.5" customHeight="1" x14ac:dyDescent="0.2">
      <c r="A7" s="10" t="s">
        <v>17</v>
      </c>
      <c r="B7" s="19">
        <v>6.3</v>
      </c>
      <c r="C7" s="4">
        <f>IF(AND((B7&gt;0),(B$4&gt;0)),(B7/B$4*100),"")</f>
        <v>14.858490566037736</v>
      </c>
      <c r="D7" s="19">
        <v>6.4</v>
      </c>
      <c r="E7" s="4">
        <f>IF(AND((D7&gt;0),(D$4&gt;0)),(D7/D$4*100),"")</f>
        <v>12.774451097804393</v>
      </c>
      <c r="F7" s="19">
        <v>9.1999999999999993</v>
      </c>
      <c r="G7" s="4">
        <f>IF(AND((F7&gt;0),(F$4&gt;0)),(F7/F$4*100),"")</f>
        <v>13.813813813813812</v>
      </c>
      <c r="H7" s="19">
        <v>5.9</v>
      </c>
      <c r="I7" s="4">
        <f>IF(AND((H7&gt;0),(H$4&gt;0)),(H7/H$4*100),"")</f>
        <v>12.854030501089325</v>
      </c>
      <c r="J7" s="19">
        <v>5.6</v>
      </c>
      <c r="K7" s="4">
        <f>IF(AND((J7&gt;0),(J$4&gt;0)),(J7/J$4*100),"")</f>
        <v>14.659685863874344</v>
      </c>
      <c r="L7" s="19">
        <v>7.3</v>
      </c>
      <c r="M7" s="4">
        <f>IF(AND((L7&gt;0),(L$4&gt;0)),(L7/L$4*100),"")</f>
        <v>14.629258517034069</v>
      </c>
      <c r="N7" s="19">
        <v>7.9</v>
      </c>
      <c r="O7" s="4">
        <f>IF(AND((N7&gt;0),(N$4&gt;0)),(N7/N$4*100),"")</f>
        <v>14.208633093525179</v>
      </c>
      <c r="P7" s="19">
        <v>6.8</v>
      </c>
      <c r="Q7" s="4">
        <f>IF(AND((P7&gt;0),(P$4&gt;0)),(P7/P$4*100),"")</f>
        <v>13.333333333333334</v>
      </c>
      <c r="R7" s="19">
        <v>6.5</v>
      </c>
      <c r="S7" s="4">
        <f>IF(AND((R7&gt;0),(R$4&gt;0)),(R7/R$4*100),"")</f>
        <v>14.038876889848813</v>
      </c>
      <c r="T7" s="19">
        <v>8.1999999999999993</v>
      </c>
      <c r="U7" s="4">
        <f>IF(AND((T7&gt;0),(T$4&gt;0)),(T7/T$4*100),"")</f>
        <v>12.713178294573643</v>
      </c>
      <c r="V7" s="19">
        <v>7.5</v>
      </c>
      <c r="W7" s="4">
        <f>IF(AND((V7&gt;0),(V$4&gt;0)),(V7/V$4*100),"")</f>
        <v>11.942675159235669</v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17</v>
      </c>
      <c r="BL7" s="30">
        <f t="shared" si="16"/>
        <v>11</v>
      </c>
      <c r="BM7" s="31">
        <f t="shared" si="17"/>
        <v>5.6</v>
      </c>
      <c r="BN7" s="32" t="str">
        <f t="shared" si="18"/>
        <v>–</v>
      </c>
      <c r="BO7" s="33">
        <f t="shared" si="19"/>
        <v>9.1999999999999993</v>
      </c>
      <c r="BP7" s="34">
        <f t="shared" si="20"/>
        <v>11.942675159235669</v>
      </c>
      <c r="BQ7" s="35" t="str">
        <f t="shared" si="40"/>
        <v>–</v>
      </c>
      <c r="BR7" s="36">
        <f t="shared" si="21"/>
        <v>14.858490566037736</v>
      </c>
      <c r="BS7" s="37">
        <f t="shared" si="22"/>
        <v>7.0545454545454538</v>
      </c>
      <c r="BT7" s="38">
        <f t="shared" si="22"/>
        <v>13.620584284560938</v>
      </c>
      <c r="BU7" s="32">
        <f t="shared" si="23"/>
        <v>1.0820015123498155</v>
      </c>
      <c r="BV7" s="39">
        <f t="shared" si="23"/>
        <v>0.9598176578197487</v>
      </c>
    </row>
    <row r="8" spans="1:74" ht="16.5" customHeight="1" x14ac:dyDescent="0.2">
      <c r="A8" s="10" t="s">
        <v>18</v>
      </c>
      <c r="B8" s="19">
        <v>15.4</v>
      </c>
      <c r="C8" s="4">
        <f>IF(AND((B8&gt;0),(B$4&gt;0)),(B8/B$4*100),"")</f>
        <v>36.320754716981135</v>
      </c>
      <c r="D8" s="19">
        <v>19.100000000000001</v>
      </c>
      <c r="E8" s="4">
        <f>IF(AND((D8&gt;0),(D$4&gt;0)),(D8/D$4*100),"")</f>
        <v>38.123752495009981</v>
      </c>
      <c r="F8" s="19">
        <v>18.8</v>
      </c>
      <c r="G8" s="4">
        <f>IF(AND((F8&gt;0),(F$4&gt;0)),(F8/F$4*100),"")</f>
        <v>28.228228228228229</v>
      </c>
      <c r="H8" s="19">
        <v>15.6</v>
      </c>
      <c r="I8" s="4">
        <f>IF(AND((H8&gt;0),(H$4&gt;0)),(H8/H$4*100),"")</f>
        <v>33.986928104575163</v>
      </c>
      <c r="J8" s="19">
        <v>11.4</v>
      </c>
      <c r="K8" s="4">
        <f>IF(AND((J8&gt;0),(J$4&gt;0)),(J8/J$4*100),"")</f>
        <v>29.842931937172771</v>
      </c>
      <c r="L8" s="19">
        <v>15.2</v>
      </c>
      <c r="M8" s="4">
        <f>IF(AND((L8&gt;0),(L$4&gt;0)),(L8/L$4*100),"")</f>
        <v>30.460921843687373</v>
      </c>
      <c r="N8" s="19">
        <v>17.399999999999999</v>
      </c>
      <c r="O8" s="4">
        <f>IF(AND((N8&gt;0),(N$4&gt;0)),(N8/N$4*100),"")</f>
        <v>31.294964028776974</v>
      </c>
      <c r="P8" s="19">
        <v>18.899999999999999</v>
      </c>
      <c r="Q8" s="4">
        <f>IF(AND((P8&gt;0),(P$4&gt;0)),(P8/P$4*100),"")</f>
        <v>37.058823529411761</v>
      </c>
      <c r="R8" s="19">
        <v>17.5</v>
      </c>
      <c r="S8" s="4">
        <f>IF(AND((R8&gt;0),(R$4&gt;0)),(R8/R$4*100),"")</f>
        <v>37.796976241900651</v>
      </c>
      <c r="T8" s="19">
        <v>25.3</v>
      </c>
      <c r="U8" s="4">
        <f>IF(AND((T8&gt;0),(T$4&gt;0)),(T8/T$4*100),"")</f>
        <v>39.224806201550386</v>
      </c>
      <c r="V8" s="19">
        <v>23</v>
      </c>
      <c r="W8" s="4">
        <f>IF(AND((V8&gt;0),(V$4&gt;0)),(V8/V$4*100),"")</f>
        <v>36.624203821656053</v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18</v>
      </c>
      <c r="BL8" s="30">
        <f t="shared" si="16"/>
        <v>11</v>
      </c>
      <c r="BM8" s="31">
        <f t="shared" si="17"/>
        <v>11.4</v>
      </c>
      <c r="BN8" s="32" t="str">
        <f t="shared" si="18"/>
        <v>–</v>
      </c>
      <c r="BO8" s="33">
        <f t="shared" si="19"/>
        <v>25.3</v>
      </c>
      <c r="BP8" s="34">
        <f t="shared" si="20"/>
        <v>28.228228228228229</v>
      </c>
      <c r="BQ8" s="35" t="str">
        <f t="shared" si="40"/>
        <v>–</v>
      </c>
      <c r="BR8" s="36">
        <f t="shared" si="21"/>
        <v>39.224806201550386</v>
      </c>
      <c r="BS8" s="37">
        <f t="shared" si="22"/>
        <v>17.963636363636365</v>
      </c>
      <c r="BT8" s="38">
        <f t="shared" si="22"/>
        <v>34.451208286268233</v>
      </c>
      <c r="BU8" s="32">
        <f t="shared" si="23"/>
        <v>3.8139933736892315</v>
      </c>
      <c r="BV8" s="39">
        <f t="shared" si="23"/>
        <v>3.8541829672560199</v>
      </c>
    </row>
    <row r="9" spans="1:74" ht="16.5" customHeight="1" x14ac:dyDescent="0.2">
      <c r="A9" s="10" t="s">
        <v>20</v>
      </c>
      <c r="B9" s="19">
        <v>6.4</v>
      </c>
      <c r="C9" s="4">
        <f>IF(AND((B9&gt;0),(B$4&gt;0)),(B9/B$4*100),"")</f>
        <v>15.094339622641511</v>
      </c>
      <c r="D9" s="19"/>
      <c r="E9" s="4" t="str">
        <f>IF(AND((D9&gt;0),(D$4&gt;0)),(D9/D$4*100),"")</f>
        <v/>
      </c>
      <c r="F9" s="19">
        <v>5.8</v>
      </c>
      <c r="G9" s="4">
        <f>IF(AND((F9&gt;0),(F$4&gt;0)),(F9/F$4*100),"")</f>
        <v>8.7087087087087092</v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>
        <v>5.4</v>
      </c>
      <c r="Q9" s="4">
        <f>IF(AND((P9&gt;0),(P$4&gt;0)),(P9/P$4*100),"")</f>
        <v>10.588235294117649</v>
      </c>
      <c r="R9" s="19"/>
      <c r="S9" s="4" t="str">
        <f>IF(AND((R9&gt;0),(R$4&gt;0)),(R9/R$4*100),"")</f>
        <v/>
      </c>
      <c r="T9" s="19">
        <v>4.8</v>
      </c>
      <c r="U9" s="4">
        <f>IF(AND((T9&gt;0),(T$4&gt;0)),(T9/T$4*100),"")</f>
        <v>7.441860465116279</v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20</v>
      </c>
      <c r="BL9" s="30">
        <f t="shared" si="16"/>
        <v>4</v>
      </c>
      <c r="BM9" s="31">
        <f t="shared" si="17"/>
        <v>4.8</v>
      </c>
      <c r="BN9" s="32" t="str">
        <f t="shared" si="18"/>
        <v>–</v>
      </c>
      <c r="BO9" s="33">
        <f t="shared" si="19"/>
        <v>6.4</v>
      </c>
      <c r="BP9" s="34">
        <f t="shared" si="20"/>
        <v>7.441860465116279</v>
      </c>
      <c r="BQ9" s="35" t="str">
        <f t="shared" si="40"/>
        <v>–</v>
      </c>
      <c r="BR9" s="36">
        <f t="shared" si="21"/>
        <v>15.094339622641511</v>
      </c>
      <c r="BS9" s="37">
        <f t="shared" si="22"/>
        <v>5.6000000000000005</v>
      </c>
      <c r="BT9" s="38">
        <f t="shared" si="22"/>
        <v>10.458286022646035</v>
      </c>
      <c r="BU9" s="32">
        <f t="shared" si="23"/>
        <v>0.67330032922413485</v>
      </c>
      <c r="BV9" s="39">
        <f t="shared" si="23"/>
        <v>3.3501106308473863</v>
      </c>
    </row>
    <row r="10" spans="1:74" ht="16.5" customHeight="1" x14ac:dyDescent="0.2">
      <c r="A10" s="10" t="s">
        <v>19</v>
      </c>
      <c r="B10" s="19"/>
      <c r="C10" s="4" t="str">
        <f>IF(AND((B10&gt;0),(B$4&gt;0)),(B10/B$4*100),"")</f>
        <v/>
      </c>
      <c r="D10" s="19">
        <v>64.2</v>
      </c>
      <c r="E10" s="4">
        <f>IF(AND((D10&gt;0),(D$4&gt;0)),(D10/D$4*100),"")</f>
        <v>128.1437125748503</v>
      </c>
      <c r="F10" s="19"/>
      <c r="G10" s="4" t="str">
        <f>IF(AND((F10&gt;0),(F$4&gt;0)),(F10/F$4*100),"")</f>
        <v/>
      </c>
      <c r="H10" s="19">
        <v>52.2</v>
      </c>
      <c r="I10" s="4">
        <f>IF(AND((H10&gt;0),(H$4&gt;0)),(H10/H$4*100),"")</f>
        <v>113.72549019607845</v>
      </c>
      <c r="J10" s="19">
        <v>41.8</v>
      </c>
      <c r="K10" s="4">
        <f>IF(AND((J10&gt;0),(J$4&gt;0)),(J10/J$4*100),"")</f>
        <v>109.42408376963348</v>
      </c>
      <c r="L10" s="19">
        <v>49.6</v>
      </c>
      <c r="M10" s="4">
        <f>IF(AND((L10&gt;0),(L$4&gt;0)),(L10/L$4*100),"")</f>
        <v>99.398797595190388</v>
      </c>
      <c r="N10" s="19">
        <v>47.3</v>
      </c>
      <c r="O10" s="4">
        <f>IF(AND((N10&gt;0),(N$4&gt;0)),(N10/N$4*100),"")</f>
        <v>85.071942446043153</v>
      </c>
      <c r="P10" s="19">
        <v>58</v>
      </c>
      <c r="Q10" s="4">
        <f>IF(AND((P10&gt;0),(P$4&gt;0)),(P10/P$4*100),"")</f>
        <v>113.72549019607843</v>
      </c>
      <c r="R10" s="19"/>
      <c r="S10" s="4" t="str">
        <f>IF(AND((R10&gt;0),(R$4&gt;0)),(R10/R$4*100),"")</f>
        <v/>
      </c>
      <c r="T10" s="19">
        <v>69.099999999999994</v>
      </c>
      <c r="U10" s="4">
        <f>IF(AND((T10&gt;0),(T$4&gt;0)),(T10/T$4*100),"")</f>
        <v>107.13178294573642</v>
      </c>
      <c r="V10" s="19">
        <v>69.3</v>
      </c>
      <c r="W10" s="4">
        <f>IF(AND((V10&gt;0),(V$4&gt;0)),(V10/V$4*100),"")</f>
        <v>110.35031847133759</v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19</v>
      </c>
      <c r="BL10" s="30">
        <f t="shared" si="16"/>
        <v>8</v>
      </c>
      <c r="BM10" s="31">
        <f t="shared" si="17"/>
        <v>41.8</v>
      </c>
      <c r="BN10" s="32" t="str">
        <f t="shared" si="18"/>
        <v>–</v>
      </c>
      <c r="BO10" s="33">
        <f t="shared" si="19"/>
        <v>69.3</v>
      </c>
      <c r="BP10" s="34">
        <f t="shared" si="20"/>
        <v>85.071942446043153</v>
      </c>
      <c r="BQ10" s="35" t="str">
        <f t="shared" si="40"/>
        <v>–</v>
      </c>
      <c r="BR10" s="36">
        <f t="shared" si="21"/>
        <v>128.1437125748503</v>
      </c>
      <c r="BS10" s="37">
        <f t="shared" si="22"/>
        <v>56.437499999999993</v>
      </c>
      <c r="BT10" s="38">
        <f t="shared" si="22"/>
        <v>108.37145227436852</v>
      </c>
      <c r="BU10" s="32">
        <f t="shared" si="23"/>
        <v>10.357459354770091</v>
      </c>
      <c r="BV10" s="39">
        <f t="shared" si="23"/>
        <v>12.410883105973278</v>
      </c>
    </row>
    <row r="11" spans="1:74" ht="16.5" customHeight="1" x14ac:dyDescent="0.2">
      <c r="A11" s="10" t="s">
        <v>33</v>
      </c>
      <c r="B11" s="68" t="str">
        <f>IF(AND((B10&gt;0),(B3&gt;0)),(B10/B3),"")</f>
        <v/>
      </c>
      <c r="C11" s="4" t="s">
        <v>3</v>
      </c>
      <c r="D11" s="68">
        <f>IF(AND((D10&gt;0),(D3&gt;0)),(D10/D3),"")</f>
        <v>0.28034934497816594</v>
      </c>
      <c r="E11" s="4" t="s">
        <v>3</v>
      </c>
      <c r="F11" s="68" t="str">
        <f>IF(AND((F10&gt;0),(F3&gt;0)),(F10/F3),"")</f>
        <v/>
      </c>
      <c r="G11" s="4" t="s">
        <v>3</v>
      </c>
      <c r="H11" s="68">
        <f>IF(AND((H10&gt;0),(H3&gt;0)),(H10/H3),"")</f>
        <v>0.22695652173913045</v>
      </c>
      <c r="I11" s="4" t="s">
        <v>3</v>
      </c>
      <c r="J11" s="68">
        <f>IF(AND((J10&gt;0),(J3&gt;0)),(J10/J3),"")</f>
        <v>0.25644171779141101</v>
      </c>
      <c r="K11" s="4" t="s">
        <v>3</v>
      </c>
      <c r="L11" s="68">
        <f>IF(AND((L10&gt;0),(L3&gt;0)),(L10/L3),"")</f>
        <v>0.20411522633744855</v>
      </c>
      <c r="M11" s="4" t="s">
        <v>3</v>
      </c>
      <c r="N11" s="68">
        <f>IF(AND((N10&gt;0),(N3&gt;0)),(N10/N3),"")</f>
        <v>0.17326007326007326</v>
      </c>
      <c r="O11" s="4" t="s">
        <v>3</v>
      </c>
      <c r="P11" s="68">
        <f>IF(AND((P10&gt;0),(P3&gt;0)),(P10/P3),"")</f>
        <v>0.23770491803278687</v>
      </c>
      <c r="Q11" s="4" t="s">
        <v>3</v>
      </c>
      <c r="R11" s="68" t="str">
        <f>IF(AND((R10&gt;0),(R3&gt;0)),(R10/R3),"")</f>
        <v/>
      </c>
      <c r="S11" s="4" t="s">
        <v>3</v>
      </c>
      <c r="T11" s="68">
        <f>IF(AND((T10&gt;0),(T3&gt;0)),(T10/T3),"")</f>
        <v>0.22956810631229235</v>
      </c>
      <c r="U11" s="4" t="s">
        <v>3</v>
      </c>
      <c r="V11" s="68">
        <f>IF(AND((V10&gt;0),(V3&gt;0)),(V10/V3),"")</f>
        <v>0.24661921708185053</v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33</v>
      </c>
      <c r="BL11" s="30">
        <f t="shared" si="16"/>
        <v>8</v>
      </c>
      <c r="BM11" s="40">
        <f t="shared" si="17"/>
        <v>0.17326007326007326</v>
      </c>
      <c r="BN11" s="22" t="str">
        <f t="shared" si="18"/>
        <v>–</v>
      </c>
      <c r="BO11" s="41">
        <f t="shared" si="19"/>
        <v>0.28034934497816594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0.23187689069164485</v>
      </c>
      <c r="BT11" s="28" t="s">
        <v>3</v>
      </c>
      <c r="BU11" s="43">
        <f t="shared" si="23"/>
        <v>3.2602571008489435E-2</v>
      </c>
      <c r="BV11" s="29" t="s">
        <v>3</v>
      </c>
    </row>
    <row r="12" spans="1:74" ht="16.5" customHeight="1" x14ac:dyDescent="0.2">
      <c r="A12" s="10" t="s">
        <v>34</v>
      </c>
      <c r="B12" s="68">
        <f>IF(AND((B6&gt;0),(B8&gt;0)),(B6/B8),"")</f>
        <v>0.55844155844155841</v>
      </c>
      <c r="C12" s="4" t="s">
        <v>3</v>
      </c>
      <c r="D12" s="68">
        <f>IF(AND((D6&gt;0),(D8&gt;0)),(D6/D8),"")</f>
        <v>0.53926701570680624</v>
      </c>
      <c r="E12" s="4" t="s">
        <v>3</v>
      </c>
      <c r="F12" s="68">
        <f>IF(AND((F6&gt;0),(F8&gt;0)),(F6/F8),"")</f>
        <v>0.70744680851063835</v>
      </c>
      <c r="G12" s="4" t="s">
        <v>3</v>
      </c>
      <c r="H12" s="68">
        <f>IF(AND((H6&gt;0),(H8&gt;0)),(H6/H8),"")</f>
        <v>0.52564102564102566</v>
      </c>
      <c r="I12" s="4" t="s">
        <v>3</v>
      </c>
      <c r="J12" s="68">
        <f>IF(AND((J6&gt;0),(J8&gt;0)),(J6/J8),"")</f>
        <v>0.60526315789473684</v>
      </c>
      <c r="K12" s="4" t="s">
        <v>3</v>
      </c>
      <c r="L12" s="68">
        <f>IF(AND((L6&gt;0),(L8&gt;0)),(L6/L8),"")</f>
        <v>0.71052631578947378</v>
      </c>
      <c r="M12" s="4" t="s">
        <v>3</v>
      </c>
      <c r="N12" s="68">
        <f>IF(AND((N6&gt;0),(N8&gt;0)),(N6/N8),"")</f>
        <v>0.51724137931034486</v>
      </c>
      <c r="O12" s="4" t="s">
        <v>3</v>
      </c>
      <c r="P12" s="68">
        <f>IF(AND((P6&gt;0),(P8&gt;0)),(P6/P8),"")</f>
        <v>0.50793650793650791</v>
      </c>
      <c r="Q12" s="4" t="s">
        <v>3</v>
      </c>
      <c r="R12" s="68">
        <f>IF(AND((R6&gt;0),(R8&gt;0)),(R6/R8),"")</f>
        <v>0.40571428571428569</v>
      </c>
      <c r="S12" s="4" t="s">
        <v>3</v>
      </c>
      <c r="T12" s="68">
        <f>IF(AND((T6&gt;0),(T8&gt;0)),(T6/T8),"")</f>
        <v>0.58893280632411071</v>
      </c>
      <c r="U12" s="4" t="s">
        <v>3</v>
      </c>
      <c r="V12" s="68">
        <f>IF(AND((V6&gt;0),(V8&gt;0)),(V6/V8),"")</f>
        <v>0.57826086956521738</v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57">IF(AND((AD6&gt;0),(AD8&gt;0)),(AD6/AD8),"")</f>
        <v/>
      </c>
      <c r="AE12" s="4" t="s">
        <v>3</v>
      </c>
      <c r="AF12" s="68" t="str">
        <f t="shared" ref="AF12" si="58">IF(AND((AF6&gt;0),(AF8&gt;0)),(AF6/AF8),"")</f>
        <v/>
      </c>
      <c r="AG12" s="4" t="s">
        <v>3</v>
      </c>
      <c r="AH12" s="68" t="str">
        <f t="shared" ref="AH12" si="59">IF(AND((AH6&gt;0),(AH8&gt;0)),(AH6/AH8),"")</f>
        <v/>
      </c>
      <c r="AI12" s="4" t="s">
        <v>3</v>
      </c>
      <c r="AJ12" s="68" t="str">
        <f t="shared" ref="AJ12" si="60">IF(AND((AJ6&gt;0),(AJ8&gt;0)),(AJ6/AJ8),"")</f>
        <v/>
      </c>
      <c r="AK12" s="4" t="s">
        <v>3</v>
      </c>
      <c r="AL12" s="68" t="str">
        <f t="shared" ref="AL12" si="61">IF(AND((AL6&gt;0),(AL8&gt;0)),(AL6/AL8),"")</f>
        <v/>
      </c>
      <c r="AM12" s="4" t="s">
        <v>3</v>
      </c>
      <c r="AN12" s="68" t="str">
        <f t="shared" ref="AN12" si="62">IF(AND((AN6&gt;0),(AN8&gt;0)),(AN6/AN8),"")</f>
        <v/>
      </c>
      <c r="AO12" s="4" t="s">
        <v>3</v>
      </c>
      <c r="AP12" s="68" t="str">
        <f t="shared" ref="AP12" si="63">IF(AND((AP6&gt;0),(AP8&gt;0)),(AP6/AP8),"")</f>
        <v/>
      </c>
      <c r="AQ12" s="4" t="s">
        <v>3</v>
      </c>
      <c r="AR12" s="68" t="str">
        <f t="shared" ref="AR12" si="64">IF(AND((AR6&gt;0),(AR8&gt;0)),(AR6/AR8),"")</f>
        <v/>
      </c>
      <c r="AS12" s="4" t="s">
        <v>3</v>
      </c>
      <c r="AT12" s="68" t="str">
        <f t="shared" ref="AT12" si="65">IF(AND((AT6&gt;0),(AT8&gt;0)),(AT6/AT8),"")</f>
        <v/>
      </c>
      <c r="AU12" s="4" t="s">
        <v>3</v>
      </c>
      <c r="AV12" s="68" t="str">
        <f t="shared" ref="AV12" si="66">IF(AND((AV6&gt;0),(AV8&gt;0)),(AV6/AV8),"")</f>
        <v/>
      </c>
      <c r="AW12" s="4" t="s">
        <v>3</v>
      </c>
      <c r="AX12" s="68" t="str">
        <f t="shared" ref="AX12" si="67">IF(AND((AX6&gt;0),(AX8&gt;0)),(AX6/AX8),"")</f>
        <v/>
      </c>
      <c r="AY12" s="4" t="s">
        <v>3</v>
      </c>
      <c r="AZ12" s="68" t="str">
        <f t="shared" ref="AZ12" si="68">IF(AND((AZ6&gt;0),(AZ8&gt;0)),(AZ6/AZ8),"")</f>
        <v/>
      </c>
      <c r="BA12" s="4" t="s">
        <v>3</v>
      </c>
      <c r="BB12" s="68" t="str">
        <f t="shared" ref="BB12" si="69">IF(AND((BB6&gt;0),(BB8&gt;0)),(BB6/BB8),"")</f>
        <v/>
      </c>
      <c r="BC12" s="4" t="s">
        <v>3</v>
      </c>
      <c r="BD12" s="68" t="str">
        <f t="shared" ref="BD12" si="70">IF(AND((BD6&gt;0),(BD8&gt;0)),(BD6/BD8),"")</f>
        <v/>
      </c>
      <c r="BE12" s="4" t="s">
        <v>3</v>
      </c>
      <c r="BF12" s="68" t="str">
        <f t="shared" ref="BF12" si="71">IF(AND((BF6&gt;0),(BF8&gt;0)),(BF6/BF8),"")</f>
        <v/>
      </c>
      <c r="BG12" s="4" t="s">
        <v>3</v>
      </c>
      <c r="BH12" s="68" t="str">
        <f t="shared" ref="BH12" si="72">IF(AND((BH6&gt;0),(BH8&gt;0)),(BH6/BH8),"")</f>
        <v/>
      </c>
      <c r="BI12" s="4" t="s">
        <v>3</v>
      </c>
      <c r="BK12" s="57" t="s">
        <v>34</v>
      </c>
      <c r="BL12" s="30">
        <f t="shared" si="16"/>
        <v>11</v>
      </c>
      <c r="BM12" s="40">
        <f t="shared" si="17"/>
        <v>0.40571428571428569</v>
      </c>
      <c r="BN12" s="22" t="str">
        <f t="shared" si="18"/>
        <v>–</v>
      </c>
      <c r="BO12" s="41">
        <f t="shared" si="19"/>
        <v>0.71052631578947378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0.56769743007588236</v>
      </c>
      <c r="BT12" s="28" t="s">
        <v>3</v>
      </c>
      <c r="BU12" s="43">
        <f t="shared" si="23"/>
        <v>8.7705251517719518E-2</v>
      </c>
      <c r="BV12" s="29" t="s">
        <v>3</v>
      </c>
    </row>
    <row r="13" spans="1:74" ht="16.5" customHeight="1" x14ac:dyDescent="0.2">
      <c r="A13" s="15" t="s">
        <v>21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21</v>
      </c>
      <c r="BL13" s="30"/>
      <c r="BM13" s="21"/>
      <c r="BN13" s="22"/>
      <c r="BO13" s="23"/>
      <c r="BP13" s="24"/>
      <c r="BQ13" s="25"/>
      <c r="BR13" s="26"/>
      <c r="BS13" s="27"/>
      <c r="BT13" s="28"/>
      <c r="BU13" s="22"/>
      <c r="BV13" s="29"/>
    </row>
    <row r="14" spans="1:74" ht="16.5" customHeight="1" x14ac:dyDescent="0.2">
      <c r="A14" s="10" t="s">
        <v>58</v>
      </c>
      <c r="B14" s="19">
        <v>54.1</v>
      </c>
      <c r="C14" s="4">
        <f t="shared" ref="C14:C22" si="73">IF(AND((B14&gt;0),(B$4&gt;0)),(B14/B$4*100),"")</f>
        <v>127.59433962264151</v>
      </c>
      <c r="D14" s="19">
        <v>67.599999999999994</v>
      </c>
      <c r="E14" s="4">
        <f t="shared" ref="E14:E22" si="74">IF(AND((D14&gt;0),(D$4&gt;0)),(D14/D$4*100),"")</f>
        <v>134.93013972055888</v>
      </c>
      <c r="F14" s="19"/>
      <c r="G14" s="4" t="str">
        <f t="shared" ref="G14:G22" si="75">IF(AND((F14&gt;0),(F$4&gt;0)),(F14/F$4*100),"")</f>
        <v/>
      </c>
      <c r="H14" s="19"/>
      <c r="I14" s="4" t="str">
        <f t="shared" ref="I14:I22" si="76">IF(AND((H14&gt;0),(H$4&gt;0)),(H14/H$4*100),"")</f>
        <v/>
      </c>
      <c r="J14" s="19"/>
      <c r="K14" s="4" t="str">
        <f t="shared" ref="K14:K22" si="77">IF(AND((J14&gt;0),(J$4&gt;0)),(J14/J$4*100),"")</f>
        <v/>
      </c>
      <c r="L14" s="19"/>
      <c r="M14" s="4" t="str">
        <f t="shared" ref="M14:M22" si="78">IF(AND((L14&gt;0),(L$4&gt;0)),(L14/L$4*100),"")</f>
        <v/>
      </c>
      <c r="N14" s="19">
        <v>105.4</v>
      </c>
      <c r="O14" s="4">
        <f t="shared" ref="O14:O22" si="79">IF(AND((N14&gt;0),(N$4&gt;0)),(N14/N$4*100),"")</f>
        <v>189.568345323741</v>
      </c>
      <c r="P14" s="19">
        <v>117.6</v>
      </c>
      <c r="Q14" s="4">
        <f t="shared" ref="Q14:Q22" si="80">IF(AND((P14&gt;0),(P$4&gt;0)),(P14/P$4*100),"")</f>
        <v>230.58823529411762</v>
      </c>
      <c r="R14" s="19"/>
      <c r="S14" s="4" t="str">
        <f t="shared" ref="S14:S22" si="81">IF(AND((R14&gt;0),(R$4&gt;0)),(R14/R$4*100),"")</f>
        <v/>
      </c>
      <c r="T14" s="19">
        <v>123.2</v>
      </c>
      <c r="U14" s="4">
        <f t="shared" ref="U14:U22" si="82">IF(AND((T14&gt;0),(T$4&gt;0)),(T14/T$4*100),"")</f>
        <v>191.00775193798449</v>
      </c>
      <c r="V14" s="19">
        <v>151.19999999999999</v>
      </c>
      <c r="W14" s="4">
        <f t="shared" ref="W14:W22" si="83">IF(AND((V14&gt;0),(V$4&gt;0)),(V14/V$4*100),"")</f>
        <v>240.76433121019107</v>
      </c>
      <c r="X14" s="19"/>
      <c r="Y14" s="4" t="str">
        <f t="shared" ref="Y14:Y22" si="84">IF(AND((X14&gt;0),(X$4&gt;0)),(X14/X$4*100),"")</f>
        <v/>
      </c>
      <c r="Z14" s="19"/>
      <c r="AA14" s="4" t="str">
        <f t="shared" ref="AA14:AA22" si="85">IF(AND((Z14&gt;0),(Z$4&gt;0)),(Z14/Z$4*100),"")</f>
        <v/>
      </c>
      <c r="AB14" s="19"/>
      <c r="AC14" s="4" t="str">
        <f t="shared" ref="AC14:AC22" si="86">IF(AND((AB14&gt;0),(AB$4&gt;0)),(AB14/AB$4*100),"")</f>
        <v/>
      </c>
      <c r="AD14" s="19"/>
      <c r="AE14" s="4" t="str">
        <f t="shared" ref="AE14:AE22" si="87">IF(AND((AD14&gt;0),(AD$4&gt;0)),(AD14/AD$4*100),"")</f>
        <v/>
      </c>
      <c r="AF14" s="19"/>
      <c r="AG14" s="4" t="str">
        <f t="shared" ref="AG14:AG22" si="88">IF(AND((AF14&gt;0),(AF$4&gt;0)),(AF14/AF$4*100),"")</f>
        <v/>
      </c>
      <c r="AH14" s="19"/>
      <c r="AI14" s="4" t="str">
        <f t="shared" ref="AI14:AI22" si="89">IF(AND((AH14&gt;0),(AH$4&gt;0)),(AH14/AH$4*100),"")</f>
        <v/>
      </c>
      <c r="AJ14" s="19"/>
      <c r="AK14" s="4" t="str">
        <f t="shared" ref="AK14:AK22" si="90">IF(AND((AJ14&gt;0),(AJ$4&gt;0)),(AJ14/AJ$4*100),"")</f>
        <v/>
      </c>
      <c r="AL14" s="19"/>
      <c r="AM14" s="4" t="str">
        <f t="shared" ref="AM14:AM22" si="91">IF(AND((AL14&gt;0),(AL$4&gt;0)),(AL14/AL$4*100),"")</f>
        <v/>
      </c>
      <c r="AN14" s="19"/>
      <c r="AO14" s="4" t="str">
        <f t="shared" ref="AO14:AO22" si="92">IF(AND((AN14&gt;0),(AN$4&gt;0)),(AN14/AN$4*100),"")</f>
        <v/>
      </c>
      <c r="AP14" s="19"/>
      <c r="AQ14" s="4" t="str">
        <f t="shared" ref="AQ14:AQ22" si="93">IF(AND((AP14&gt;0),(AP$4&gt;0)),(AP14/AP$4*100),"")</f>
        <v/>
      </c>
      <c r="AR14" s="19"/>
      <c r="AS14" s="4" t="str">
        <f t="shared" ref="AS14:AS22" si="94">IF(AND((AR14&gt;0),(AR$4&gt;0)),(AR14/AR$4*100),"")</f>
        <v/>
      </c>
      <c r="AT14" s="19"/>
      <c r="AU14" s="4" t="str">
        <f t="shared" ref="AU14:AU22" si="95">IF(AND((AT14&gt;0),(AT$4&gt;0)),(AT14/AT$4*100),"")</f>
        <v/>
      </c>
      <c r="AV14" s="19"/>
      <c r="AW14" s="4" t="str">
        <f t="shared" ref="AW14:AW22" si="96">IF(AND((AV14&gt;0),(AV$4&gt;0)),(AV14/AV$4*100),"")</f>
        <v/>
      </c>
      <c r="AX14" s="19"/>
      <c r="AY14" s="4" t="str">
        <f t="shared" ref="AY14:AY22" si="97">IF(AND((AX14&gt;0),(AX$4&gt;0)),(AX14/AX$4*100),"")</f>
        <v/>
      </c>
      <c r="AZ14" s="19"/>
      <c r="BA14" s="4" t="str">
        <f t="shared" ref="BA14:BA22" si="98">IF(AND((AZ14&gt;0),(AZ$4&gt;0)),(AZ14/AZ$4*100),"")</f>
        <v/>
      </c>
      <c r="BB14" s="19"/>
      <c r="BC14" s="4" t="str">
        <f t="shared" ref="BC14:BC22" si="99">IF(AND((BB14&gt;0),(BB$4&gt;0)),(BB14/BB$4*100),"")</f>
        <v/>
      </c>
      <c r="BD14" s="19"/>
      <c r="BE14" s="4" t="str">
        <f t="shared" ref="BE14:BE22" si="100">IF(AND((BD14&gt;0),(BD$4&gt;0)),(BD14/BD$4*100),"")</f>
        <v/>
      </c>
      <c r="BF14" s="19"/>
      <c r="BG14" s="4" t="str">
        <f t="shared" ref="BG14:BG22" si="101">IF(AND((BF14&gt;0),(BF$4&gt;0)),(BF14/BF$4*100),"")</f>
        <v/>
      </c>
      <c r="BH14" s="19"/>
      <c r="BI14" s="4" t="str">
        <f t="shared" ref="BI14:BI22" si="102">IF(AND((BH14&gt;0),(BH$4&gt;0)),(BH14/BH$4*100),"")</f>
        <v/>
      </c>
      <c r="BK14" s="57" t="s">
        <v>26</v>
      </c>
      <c r="BL14" s="30">
        <f t="shared" si="16"/>
        <v>6</v>
      </c>
      <c r="BM14" s="31">
        <f t="shared" si="17"/>
        <v>54.1</v>
      </c>
      <c r="BN14" s="32" t="str">
        <f t="shared" si="18"/>
        <v>–</v>
      </c>
      <c r="BO14" s="33">
        <f t="shared" si="19"/>
        <v>151.19999999999999</v>
      </c>
      <c r="BP14" s="34">
        <f t="shared" si="20"/>
        <v>127.59433962264151</v>
      </c>
      <c r="BQ14" s="35" t="str">
        <f t="shared" si="40"/>
        <v>–</v>
      </c>
      <c r="BR14" s="36">
        <f t="shared" si="21"/>
        <v>240.76433121019107</v>
      </c>
      <c r="BS14" s="37">
        <f t="shared" si="22"/>
        <v>103.18333333333332</v>
      </c>
      <c r="BT14" s="38">
        <f t="shared" si="22"/>
        <v>185.74219051820577</v>
      </c>
      <c r="BU14" s="32">
        <f t="shared" si="23"/>
        <v>36.316300288805174</v>
      </c>
      <c r="BV14" s="39">
        <f t="shared" si="23"/>
        <v>46.997885837702313</v>
      </c>
    </row>
    <row r="15" spans="1:74" ht="16.5" customHeight="1" x14ac:dyDescent="0.2">
      <c r="A15" s="10" t="s">
        <v>59</v>
      </c>
      <c r="B15" s="19">
        <v>91.7</v>
      </c>
      <c r="C15" s="4">
        <f t="shared" si="73"/>
        <v>216.27358490566039</v>
      </c>
      <c r="D15" s="19">
        <v>77.7</v>
      </c>
      <c r="E15" s="4">
        <f t="shared" si="74"/>
        <v>155.08982035928145</v>
      </c>
      <c r="F15" s="19">
        <v>232.1</v>
      </c>
      <c r="G15" s="4">
        <f t="shared" si="75"/>
        <v>348.49849849849852</v>
      </c>
      <c r="H15" s="19">
        <v>120.3</v>
      </c>
      <c r="I15" s="4">
        <f t="shared" si="76"/>
        <v>262.09150326797385</v>
      </c>
      <c r="J15" s="19"/>
      <c r="K15" s="4" t="str">
        <f t="shared" si="77"/>
        <v/>
      </c>
      <c r="L15" s="19">
        <v>91.4</v>
      </c>
      <c r="M15" s="4">
        <f t="shared" si="78"/>
        <v>183.16633266533069</v>
      </c>
      <c r="N15" s="19">
        <v>140.5</v>
      </c>
      <c r="O15" s="4">
        <f t="shared" si="79"/>
        <v>252.69784172661872</v>
      </c>
      <c r="P15" s="19"/>
      <c r="Q15" s="4" t="str">
        <f t="shared" si="80"/>
        <v/>
      </c>
      <c r="R15" s="19"/>
      <c r="S15" s="4" t="str">
        <f t="shared" si="81"/>
        <v/>
      </c>
      <c r="T15" s="19">
        <v>121.8</v>
      </c>
      <c r="U15" s="4">
        <f t="shared" si="82"/>
        <v>188.83720930232556</v>
      </c>
      <c r="V15" s="19"/>
      <c r="W15" s="4" t="str">
        <f t="shared" si="83"/>
        <v/>
      </c>
      <c r="X15" s="19"/>
      <c r="Y15" s="4" t="str">
        <f t="shared" si="84"/>
        <v/>
      </c>
      <c r="Z15" s="19"/>
      <c r="AA15" s="4" t="str">
        <f t="shared" si="85"/>
        <v/>
      </c>
      <c r="AB15" s="19"/>
      <c r="AC15" s="4" t="str">
        <f t="shared" si="86"/>
        <v/>
      </c>
      <c r="AD15" s="19"/>
      <c r="AE15" s="4" t="str">
        <f t="shared" si="87"/>
        <v/>
      </c>
      <c r="AF15" s="19"/>
      <c r="AG15" s="4" t="str">
        <f t="shared" si="88"/>
        <v/>
      </c>
      <c r="AH15" s="19"/>
      <c r="AI15" s="4" t="str">
        <f t="shared" si="89"/>
        <v/>
      </c>
      <c r="AJ15" s="19"/>
      <c r="AK15" s="4" t="str">
        <f t="shared" si="90"/>
        <v/>
      </c>
      <c r="AL15" s="19"/>
      <c r="AM15" s="4" t="str">
        <f t="shared" si="91"/>
        <v/>
      </c>
      <c r="AN15" s="19"/>
      <c r="AO15" s="4" t="str">
        <f t="shared" si="92"/>
        <v/>
      </c>
      <c r="AP15" s="19"/>
      <c r="AQ15" s="4" t="str">
        <f t="shared" si="93"/>
        <v/>
      </c>
      <c r="AR15" s="19"/>
      <c r="AS15" s="4" t="str">
        <f t="shared" si="94"/>
        <v/>
      </c>
      <c r="AT15" s="19"/>
      <c r="AU15" s="4" t="str">
        <f t="shared" si="95"/>
        <v/>
      </c>
      <c r="AV15" s="19"/>
      <c r="AW15" s="4" t="str">
        <f t="shared" si="96"/>
        <v/>
      </c>
      <c r="AX15" s="19"/>
      <c r="AY15" s="4" t="str">
        <f t="shared" si="97"/>
        <v/>
      </c>
      <c r="AZ15" s="19"/>
      <c r="BA15" s="4" t="str">
        <f t="shared" si="98"/>
        <v/>
      </c>
      <c r="BB15" s="19"/>
      <c r="BC15" s="4" t="str">
        <f t="shared" si="99"/>
        <v/>
      </c>
      <c r="BD15" s="19"/>
      <c r="BE15" s="4" t="str">
        <f t="shared" si="100"/>
        <v/>
      </c>
      <c r="BF15" s="19"/>
      <c r="BG15" s="4" t="str">
        <f t="shared" si="101"/>
        <v/>
      </c>
      <c r="BH15" s="19"/>
      <c r="BI15" s="4" t="str">
        <f t="shared" si="102"/>
        <v/>
      </c>
      <c r="BK15" s="57" t="s">
        <v>27</v>
      </c>
      <c r="BL15" s="30">
        <f t="shared" si="16"/>
        <v>7</v>
      </c>
      <c r="BM15" s="31">
        <f t="shared" si="17"/>
        <v>77.7</v>
      </c>
      <c r="BN15" s="32" t="str">
        <f t="shared" si="18"/>
        <v>–</v>
      </c>
      <c r="BO15" s="33">
        <f t="shared" si="19"/>
        <v>232.1</v>
      </c>
      <c r="BP15" s="34">
        <f t="shared" si="20"/>
        <v>155.08982035928145</v>
      </c>
      <c r="BQ15" s="35" t="str">
        <f t="shared" si="40"/>
        <v>–</v>
      </c>
      <c r="BR15" s="36">
        <f t="shared" si="21"/>
        <v>348.49849849849852</v>
      </c>
      <c r="BS15" s="37">
        <f t="shared" si="22"/>
        <v>125.07142857142856</v>
      </c>
      <c r="BT15" s="38">
        <f t="shared" si="22"/>
        <v>229.52211296081273</v>
      </c>
      <c r="BU15" s="32">
        <f t="shared" si="23"/>
        <v>51.990534852852981</v>
      </c>
      <c r="BV15" s="39">
        <f t="shared" si="23"/>
        <v>64.901295999476474</v>
      </c>
    </row>
    <row r="16" spans="1:74" ht="16.5" customHeight="1" x14ac:dyDescent="0.2">
      <c r="A16" s="10" t="s">
        <v>73</v>
      </c>
      <c r="B16" s="19"/>
      <c r="C16" s="4" t="str">
        <f t="shared" si="73"/>
        <v/>
      </c>
      <c r="D16" s="19">
        <v>6</v>
      </c>
      <c r="E16" s="4">
        <f t="shared" si="74"/>
        <v>11.976047904191617</v>
      </c>
      <c r="F16" s="19">
        <v>3.9</v>
      </c>
      <c r="G16" s="4">
        <f t="shared" si="75"/>
        <v>5.8558558558558564</v>
      </c>
      <c r="H16" s="19"/>
      <c r="I16" s="4" t="str">
        <f t="shared" si="76"/>
        <v/>
      </c>
      <c r="J16" s="19">
        <v>3.1</v>
      </c>
      <c r="K16" s="4">
        <f t="shared" si="77"/>
        <v>8.1151832460732987</v>
      </c>
      <c r="L16" s="19"/>
      <c r="M16" s="4" t="str">
        <f t="shared" si="78"/>
        <v/>
      </c>
      <c r="N16" s="19"/>
      <c r="O16" s="4" t="str">
        <f t="shared" si="79"/>
        <v/>
      </c>
      <c r="P16" s="19"/>
      <c r="Q16" s="4" t="str">
        <f t="shared" si="80"/>
        <v/>
      </c>
      <c r="R16" s="19">
        <v>4.0999999999999996</v>
      </c>
      <c r="S16" s="4">
        <f t="shared" si="81"/>
        <v>8.8552915766738654</v>
      </c>
      <c r="T16" s="19">
        <v>4.5999999999999996</v>
      </c>
      <c r="U16" s="4">
        <f t="shared" si="82"/>
        <v>7.1317829457364343</v>
      </c>
      <c r="V16" s="19"/>
      <c r="W16" s="4" t="str">
        <f t="shared" si="83"/>
        <v/>
      </c>
      <c r="X16" s="19"/>
      <c r="Y16" s="4" t="str">
        <f t="shared" si="84"/>
        <v/>
      </c>
      <c r="Z16" s="19"/>
      <c r="AA16" s="4" t="str">
        <f t="shared" si="85"/>
        <v/>
      </c>
      <c r="AB16" s="19"/>
      <c r="AC16" s="4" t="str">
        <f t="shared" si="86"/>
        <v/>
      </c>
      <c r="AD16" s="19"/>
      <c r="AE16" s="4" t="str">
        <f t="shared" si="87"/>
        <v/>
      </c>
      <c r="AF16" s="19"/>
      <c r="AG16" s="4" t="str">
        <f t="shared" si="88"/>
        <v/>
      </c>
      <c r="AH16" s="19"/>
      <c r="AI16" s="4" t="str">
        <f t="shared" si="89"/>
        <v/>
      </c>
      <c r="AJ16" s="19"/>
      <c r="AK16" s="4" t="str">
        <f t="shared" si="90"/>
        <v/>
      </c>
      <c r="AL16" s="19"/>
      <c r="AM16" s="4" t="str">
        <f t="shared" si="91"/>
        <v/>
      </c>
      <c r="AN16" s="19"/>
      <c r="AO16" s="4" t="str">
        <f t="shared" si="92"/>
        <v/>
      </c>
      <c r="AP16" s="19"/>
      <c r="AQ16" s="4" t="str">
        <f t="shared" si="93"/>
        <v/>
      </c>
      <c r="AR16" s="19"/>
      <c r="AS16" s="4" t="str">
        <f t="shared" si="94"/>
        <v/>
      </c>
      <c r="AT16" s="19"/>
      <c r="AU16" s="4" t="str">
        <f t="shared" si="95"/>
        <v/>
      </c>
      <c r="AV16" s="19"/>
      <c r="AW16" s="4" t="str">
        <f t="shared" si="96"/>
        <v/>
      </c>
      <c r="AX16" s="19"/>
      <c r="AY16" s="4" t="str">
        <f t="shared" si="97"/>
        <v/>
      </c>
      <c r="AZ16" s="19"/>
      <c r="BA16" s="4" t="str">
        <f t="shared" si="98"/>
        <v/>
      </c>
      <c r="BB16" s="19"/>
      <c r="BC16" s="4" t="str">
        <f t="shared" si="99"/>
        <v/>
      </c>
      <c r="BD16" s="19"/>
      <c r="BE16" s="4" t="str">
        <f t="shared" si="100"/>
        <v/>
      </c>
      <c r="BF16" s="19"/>
      <c r="BG16" s="4" t="str">
        <f t="shared" si="101"/>
        <v/>
      </c>
      <c r="BH16" s="19"/>
      <c r="BI16" s="4" t="str">
        <f t="shared" si="102"/>
        <v/>
      </c>
      <c r="BK16" s="57" t="s">
        <v>75</v>
      </c>
      <c r="BL16" s="30">
        <f t="shared" si="16"/>
        <v>5</v>
      </c>
      <c r="BM16" s="31">
        <f t="shared" si="17"/>
        <v>3.1</v>
      </c>
      <c r="BN16" s="32" t="str">
        <f t="shared" si="18"/>
        <v>–</v>
      </c>
      <c r="BO16" s="33">
        <f t="shared" si="19"/>
        <v>6</v>
      </c>
      <c r="BP16" s="34">
        <f t="shared" si="20"/>
        <v>5.8558558558558564</v>
      </c>
      <c r="BQ16" s="35" t="str">
        <f t="shared" si="40"/>
        <v>–</v>
      </c>
      <c r="BR16" s="36">
        <f t="shared" si="21"/>
        <v>11.976047904191617</v>
      </c>
      <c r="BS16" s="37">
        <f t="shared" si="22"/>
        <v>4.3400000000000007</v>
      </c>
      <c r="BT16" s="38">
        <f t="shared" si="22"/>
        <v>8.3868323057062142</v>
      </c>
      <c r="BU16" s="32">
        <f t="shared" si="23"/>
        <v>1.0737783756436854</v>
      </c>
      <c r="BV16" s="39">
        <f t="shared" si="23"/>
        <v>2.2998210038078799</v>
      </c>
    </row>
    <row r="17" spans="1:74" ht="16.5" customHeight="1" x14ac:dyDescent="0.2">
      <c r="A17" s="10" t="s">
        <v>61</v>
      </c>
      <c r="B17" s="19">
        <v>66.3</v>
      </c>
      <c r="C17" s="4">
        <f t="shared" si="73"/>
        <v>156.36792452830187</v>
      </c>
      <c r="D17" s="19">
        <v>60.5</v>
      </c>
      <c r="E17" s="4">
        <f t="shared" si="74"/>
        <v>120.75848303393212</v>
      </c>
      <c r="F17" s="19">
        <v>89.5</v>
      </c>
      <c r="G17" s="4">
        <f t="shared" si="75"/>
        <v>134.38438438438439</v>
      </c>
      <c r="H17" s="19">
        <v>102.2</v>
      </c>
      <c r="I17" s="4">
        <f t="shared" si="76"/>
        <v>222.65795206971677</v>
      </c>
      <c r="J17" s="19"/>
      <c r="K17" s="4" t="str">
        <f t="shared" si="77"/>
        <v/>
      </c>
      <c r="L17" s="19">
        <v>83.8</v>
      </c>
      <c r="M17" s="4">
        <f t="shared" si="78"/>
        <v>167.93587174348696</v>
      </c>
      <c r="N17" s="19">
        <v>82.1</v>
      </c>
      <c r="O17" s="4">
        <f t="shared" si="79"/>
        <v>147.66187050359713</v>
      </c>
      <c r="P17" s="19">
        <v>118.3</v>
      </c>
      <c r="Q17" s="4">
        <f t="shared" si="80"/>
        <v>231.96078431372547</v>
      </c>
      <c r="R17" s="19">
        <v>88.5</v>
      </c>
      <c r="S17" s="4">
        <f t="shared" si="81"/>
        <v>191.14470842332614</v>
      </c>
      <c r="T17" s="19"/>
      <c r="U17" s="4" t="str">
        <f t="shared" si="82"/>
        <v/>
      </c>
      <c r="V17" s="19"/>
      <c r="W17" s="4" t="str">
        <f t="shared" si="83"/>
        <v/>
      </c>
      <c r="X17" s="19"/>
      <c r="Y17" s="4" t="str">
        <f t="shared" si="84"/>
        <v/>
      </c>
      <c r="Z17" s="19"/>
      <c r="AA17" s="4" t="str">
        <f t="shared" si="85"/>
        <v/>
      </c>
      <c r="AB17" s="19"/>
      <c r="AC17" s="4" t="str">
        <f t="shared" si="86"/>
        <v/>
      </c>
      <c r="AD17" s="19"/>
      <c r="AE17" s="4" t="str">
        <f t="shared" si="87"/>
        <v/>
      </c>
      <c r="AF17" s="19"/>
      <c r="AG17" s="4" t="str">
        <f t="shared" si="88"/>
        <v/>
      </c>
      <c r="AH17" s="19"/>
      <c r="AI17" s="4" t="str">
        <f t="shared" si="89"/>
        <v/>
      </c>
      <c r="AJ17" s="19"/>
      <c r="AK17" s="4" t="str">
        <f t="shared" si="90"/>
        <v/>
      </c>
      <c r="AL17" s="19"/>
      <c r="AM17" s="4" t="str">
        <f t="shared" si="91"/>
        <v/>
      </c>
      <c r="AN17" s="19"/>
      <c r="AO17" s="4" t="str">
        <f t="shared" si="92"/>
        <v/>
      </c>
      <c r="AP17" s="19"/>
      <c r="AQ17" s="4" t="str">
        <f t="shared" si="93"/>
        <v/>
      </c>
      <c r="AR17" s="19"/>
      <c r="AS17" s="4" t="str">
        <f t="shared" si="94"/>
        <v/>
      </c>
      <c r="AT17" s="19"/>
      <c r="AU17" s="4" t="str">
        <f t="shared" si="95"/>
        <v/>
      </c>
      <c r="AV17" s="19"/>
      <c r="AW17" s="4" t="str">
        <f t="shared" si="96"/>
        <v/>
      </c>
      <c r="AX17" s="19"/>
      <c r="AY17" s="4" t="str">
        <f t="shared" si="97"/>
        <v/>
      </c>
      <c r="AZ17" s="19"/>
      <c r="BA17" s="4" t="str">
        <f t="shared" si="98"/>
        <v/>
      </c>
      <c r="BB17" s="19"/>
      <c r="BC17" s="4" t="str">
        <f t="shared" si="99"/>
        <v/>
      </c>
      <c r="BD17" s="19"/>
      <c r="BE17" s="4" t="str">
        <f t="shared" si="100"/>
        <v/>
      </c>
      <c r="BF17" s="19"/>
      <c r="BG17" s="4" t="str">
        <f t="shared" si="101"/>
        <v/>
      </c>
      <c r="BH17" s="19"/>
      <c r="BI17" s="4" t="str">
        <f t="shared" si="102"/>
        <v/>
      </c>
      <c r="BK17" s="57" t="s">
        <v>29</v>
      </c>
      <c r="BL17" s="30">
        <f t="shared" si="16"/>
        <v>8</v>
      </c>
      <c r="BM17" s="31">
        <f t="shared" si="17"/>
        <v>60.5</v>
      </c>
      <c r="BN17" s="32" t="str">
        <f t="shared" si="18"/>
        <v>–</v>
      </c>
      <c r="BO17" s="33">
        <f t="shared" si="19"/>
        <v>118.3</v>
      </c>
      <c r="BP17" s="34">
        <f t="shared" si="20"/>
        <v>120.75848303393212</v>
      </c>
      <c r="BQ17" s="35" t="str">
        <f t="shared" si="40"/>
        <v>–</v>
      </c>
      <c r="BR17" s="36">
        <f t="shared" si="21"/>
        <v>231.96078431372547</v>
      </c>
      <c r="BS17" s="37">
        <f t="shared" si="22"/>
        <v>86.399999999999991</v>
      </c>
      <c r="BT17" s="38">
        <f t="shared" si="22"/>
        <v>171.60899737505886</v>
      </c>
      <c r="BU17" s="32">
        <f t="shared" si="23"/>
        <v>18.444279020103501</v>
      </c>
      <c r="BV17" s="39">
        <f t="shared" si="23"/>
        <v>40.392134361875783</v>
      </c>
    </row>
    <row r="18" spans="1:74" ht="16.5" customHeight="1" x14ac:dyDescent="0.2">
      <c r="A18" s="10" t="s">
        <v>60</v>
      </c>
      <c r="B18" s="19">
        <v>83.9</v>
      </c>
      <c r="C18" s="4">
        <f t="shared" si="73"/>
        <v>197.87735849056608</v>
      </c>
      <c r="D18" s="19">
        <v>101.2</v>
      </c>
      <c r="E18" s="4">
        <f t="shared" si="74"/>
        <v>201.99600798403193</v>
      </c>
      <c r="F18" s="19">
        <v>184.8</v>
      </c>
      <c r="G18" s="4">
        <f t="shared" si="75"/>
        <v>277.47747747747752</v>
      </c>
      <c r="H18" s="19">
        <v>142.1</v>
      </c>
      <c r="I18" s="4">
        <f t="shared" si="76"/>
        <v>309.58605664488016</v>
      </c>
      <c r="J18" s="19">
        <v>70.7</v>
      </c>
      <c r="K18" s="4">
        <f t="shared" si="77"/>
        <v>185.0785340314136</v>
      </c>
      <c r="L18" s="19"/>
      <c r="M18" s="4" t="str">
        <f t="shared" si="78"/>
        <v/>
      </c>
      <c r="N18" s="19"/>
      <c r="O18" s="4" t="str">
        <f t="shared" si="79"/>
        <v/>
      </c>
      <c r="P18" s="19"/>
      <c r="Q18" s="4" t="str">
        <f t="shared" si="80"/>
        <v/>
      </c>
      <c r="R18" s="19">
        <v>131.30000000000001</v>
      </c>
      <c r="S18" s="4">
        <f t="shared" si="81"/>
        <v>283.58531317494607</v>
      </c>
      <c r="T18" s="19">
        <v>222</v>
      </c>
      <c r="U18" s="4">
        <f t="shared" si="82"/>
        <v>344.18604651162792</v>
      </c>
      <c r="V18" s="19"/>
      <c r="W18" s="4" t="str">
        <f t="shared" si="83"/>
        <v/>
      </c>
      <c r="X18" s="19"/>
      <c r="Y18" s="4" t="str">
        <f t="shared" si="84"/>
        <v/>
      </c>
      <c r="Z18" s="19"/>
      <c r="AA18" s="4" t="str">
        <f t="shared" si="85"/>
        <v/>
      </c>
      <c r="AB18" s="19"/>
      <c r="AC18" s="4" t="str">
        <f t="shared" si="86"/>
        <v/>
      </c>
      <c r="AD18" s="19"/>
      <c r="AE18" s="4" t="str">
        <f t="shared" si="87"/>
        <v/>
      </c>
      <c r="AF18" s="19"/>
      <c r="AG18" s="4" t="str">
        <f t="shared" si="88"/>
        <v/>
      </c>
      <c r="AH18" s="19"/>
      <c r="AI18" s="4" t="str">
        <f t="shared" si="89"/>
        <v/>
      </c>
      <c r="AJ18" s="19"/>
      <c r="AK18" s="4" t="str">
        <f t="shared" si="90"/>
        <v/>
      </c>
      <c r="AL18" s="19"/>
      <c r="AM18" s="4" t="str">
        <f t="shared" si="91"/>
        <v/>
      </c>
      <c r="AN18" s="19"/>
      <c r="AO18" s="4" t="str">
        <f t="shared" si="92"/>
        <v/>
      </c>
      <c r="AP18" s="19"/>
      <c r="AQ18" s="4" t="str">
        <f t="shared" si="93"/>
        <v/>
      </c>
      <c r="AR18" s="19"/>
      <c r="AS18" s="4" t="str">
        <f t="shared" si="94"/>
        <v/>
      </c>
      <c r="AT18" s="19"/>
      <c r="AU18" s="4" t="str">
        <f t="shared" si="95"/>
        <v/>
      </c>
      <c r="AV18" s="19"/>
      <c r="AW18" s="4" t="str">
        <f t="shared" si="96"/>
        <v/>
      </c>
      <c r="AX18" s="19"/>
      <c r="AY18" s="4" t="str">
        <f t="shared" si="97"/>
        <v/>
      </c>
      <c r="AZ18" s="19"/>
      <c r="BA18" s="4" t="str">
        <f t="shared" si="98"/>
        <v/>
      </c>
      <c r="BB18" s="19"/>
      <c r="BC18" s="4" t="str">
        <f t="shared" si="99"/>
        <v/>
      </c>
      <c r="BD18" s="19"/>
      <c r="BE18" s="4" t="str">
        <f t="shared" si="100"/>
        <v/>
      </c>
      <c r="BF18" s="19"/>
      <c r="BG18" s="4" t="str">
        <f t="shared" si="101"/>
        <v/>
      </c>
      <c r="BH18" s="19"/>
      <c r="BI18" s="4" t="str">
        <f t="shared" si="102"/>
        <v/>
      </c>
      <c r="BK18" s="57" t="s">
        <v>30</v>
      </c>
      <c r="BL18" s="30">
        <f t="shared" si="16"/>
        <v>7</v>
      </c>
      <c r="BM18" s="31">
        <f t="shared" si="17"/>
        <v>70.7</v>
      </c>
      <c r="BN18" s="32" t="str">
        <f t="shared" si="18"/>
        <v>–</v>
      </c>
      <c r="BO18" s="33">
        <f t="shared" si="19"/>
        <v>222</v>
      </c>
      <c r="BP18" s="34">
        <f t="shared" si="20"/>
        <v>185.0785340314136</v>
      </c>
      <c r="BQ18" s="35" t="str">
        <f t="shared" si="40"/>
        <v>–</v>
      </c>
      <c r="BR18" s="36">
        <f t="shared" si="21"/>
        <v>344.18604651162792</v>
      </c>
      <c r="BS18" s="37">
        <f t="shared" si="22"/>
        <v>133.71428571428572</v>
      </c>
      <c r="BT18" s="38">
        <f t="shared" si="22"/>
        <v>257.11239918784906</v>
      </c>
      <c r="BU18" s="32">
        <f t="shared" si="23"/>
        <v>54.756595601852069</v>
      </c>
      <c r="BV18" s="39">
        <f t="shared" si="23"/>
        <v>62.164218980872278</v>
      </c>
    </row>
    <row r="19" spans="1:74" ht="16.5" customHeight="1" x14ac:dyDescent="0.2">
      <c r="A19" s="10" t="s">
        <v>74</v>
      </c>
      <c r="B19" s="19"/>
      <c r="C19" s="4" t="str">
        <f t="shared" si="73"/>
        <v/>
      </c>
      <c r="D19" s="19">
        <v>5.3</v>
      </c>
      <c r="E19" s="4">
        <f t="shared" si="74"/>
        <v>10.578842315369261</v>
      </c>
      <c r="F19" s="19">
        <v>3.8</v>
      </c>
      <c r="G19" s="4">
        <f t="shared" si="75"/>
        <v>5.7057057057057063</v>
      </c>
      <c r="H19" s="19"/>
      <c r="I19" s="4" t="str">
        <f t="shared" si="76"/>
        <v/>
      </c>
      <c r="J19" s="19"/>
      <c r="K19" s="4" t="str">
        <f t="shared" si="77"/>
        <v/>
      </c>
      <c r="L19" s="19">
        <v>2.9</v>
      </c>
      <c r="M19" s="4">
        <f t="shared" si="78"/>
        <v>5.811623246492986</v>
      </c>
      <c r="N19" s="19">
        <v>3.1</v>
      </c>
      <c r="O19" s="4">
        <f t="shared" si="79"/>
        <v>5.5755395683453237</v>
      </c>
      <c r="P19" s="19">
        <v>3.2</v>
      </c>
      <c r="Q19" s="4">
        <f t="shared" si="80"/>
        <v>6.2745098039215685</v>
      </c>
      <c r="R19" s="19"/>
      <c r="S19" s="4" t="str">
        <f t="shared" si="81"/>
        <v/>
      </c>
      <c r="T19" s="19">
        <v>6.9</v>
      </c>
      <c r="U19" s="4">
        <f t="shared" si="82"/>
        <v>10.697674418604652</v>
      </c>
      <c r="V19" s="19">
        <v>6.2</v>
      </c>
      <c r="W19" s="4">
        <f t="shared" si="83"/>
        <v>9.8726114649681538</v>
      </c>
      <c r="X19" s="19"/>
      <c r="Y19" s="4" t="str">
        <f t="shared" si="84"/>
        <v/>
      </c>
      <c r="Z19" s="19"/>
      <c r="AA19" s="4" t="str">
        <f t="shared" si="85"/>
        <v/>
      </c>
      <c r="AB19" s="19"/>
      <c r="AC19" s="4" t="str">
        <f t="shared" si="86"/>
        <v/>
      </c>
      <c r="AD19" s="19"/>
      <c r="AE19" s="4" t="str">
        <f t="shared" si="87"/>
        <v/>
      </c>
      <c r="AF19" s="19"/>
      <c r="AG19" s="4" t="str">
        <f t="shared" si="88"/>
        <v/>
      </c>
      <c r="AH19" s="19"/>
      <c r="AI19" s="4" t="str">
        <f t="shared" si="89"/>
        <v/>
      </c>
      <c r="AJ19" s="19"/>
      <c r="AK19" s="4" t="str">
        <f t="shared" si="90"/>
        <v/>
      </c>
      <c r="AL19" s="19"/>
      <c r="AM19" s="4" t="str">
        <f t="shared" si="91"/>
        <v/>
      </c>
      <c r="AN19" s="19"/>
      <c r="AO19" s="4" t="str">
        <f t="shared" si="92"/>
        <v/>
      </c>
      <c r="AP19" s="19"/>
      <c r="AQ19" s="4" t="str">
        <f t="shared" si="93"/>
        <v/>
      </c>
      <c r="AR19" s="19"/>
      <c r="AS19" s="4" t="str">
        <f t="shared" si="94"/>
        <v/>
      </c>
      <c r="AT19" s="19"/>
      <c r="AU19" s="4" t="str">
        <f t="shared" si="95"/>
        <v/>
      </c>
      <c r="AV19" s="19"/>
      <c r="AW19" s="4" t="str">
        <f t="shared" si="96"/>
        <v/>
      </c>
      <c r="AX19" s="19"/>
      <c r="AY19" s="4" t="str">
        <f t="shared" si="97"/>
        <v/>
      </c>
      <c r="AZ19" s="19"/>
      <c r="BA19" s="4" t="str">
        <f t="shared" si="98"/>
        <v/>
      </c>
      <c r="BB19" s="19"/>
      <c r="BC19" s="4" t="str">
        <f t="shared" si="99"/>
        <v/>
      </c>
      <c r="BD19" s="19"/>
      <c r="BE19" s="4" t="str">
        <f t="shared" si="100"/>
        <v/>
      </c>
      <c r="BF19" s="19"/>
      <c r="BG19" s="4" t="str">
        <f t="shared" si="101"/>
        <v/>
      </c>
      <c r="BH19" s="19"/>
      <c r="BI19" s="4" t="str">
        <f t="shared" si="102"/>
        <v/>
      </c>
      <c r="BK19" s="57" t="s">
        <v>76</v>
      </c>
      <c r="BL19" s="30">
        <f t="shared" si="16"/>
        <v>7</v>
      </c>
      <c r="BM19" s="31">
        <f t="shared" si="17"/>
        <v>2.9</v>
      </c>
      <c r="BN19" s="32" t="str">
        <f t="shared" si="18"/>
        <v>–</v>
      </c>
      <c r="BO19" s="33">
        <f t="shared" si="19"/>
        <v>6.9</v>
      </c>
      <c r="BP19" s="34">
        <f t="shared" si="20"/>
        <v>5.5755395683453237</v>
      </c>
      <c r="BQ19" s="35" t="str">
        <f t="shared" si="40"/>
        <v>–</v>
      </c>
      <c r="BR19" s="36">
        <f t="shared" si="21"/>
        <v>10.697674418604652</v>
      </c>
      <c r="BS19" s="37">
        <f t="shared" si="22"/>
        <v>4.4857142857142858</v>
      </c>
      <c r="BT19" s="38">
        <f t="shared" si="22"/>
        <v>7.7880723604868072</v>
      </c>
      <c r="BU19" s="32">
        <f t="shared" si="23"/>
        <v>1.6324098458297485</v>
      </c>
      <c r="BV19" s="39">
        <f t="shared" si="23"/>
        <v>2.4504509554324572</v>
      </c>
    </row>
    <row r="20" spans="1:74" ht="16.5" customHeight="1" x14ac:dyDescent="0.2">
      <c r="A20" s="10" t="s">
        <v>79</v>
      </c>
      <c r="B20" s="19">
        <v>6.7</v>
      </c>
      <c r="C20" s="4">
        <f t="shared" si="73"/>
        <v>15.801886792452832</v>
      </c>
      <c r="D20" s="19">
        <v>17.8</v>
      </c>
      <c r="E20" s="4">
        <f t="shared" si="74"/>
        <v>35.528942115768466</v>
      </c>
      <c r="F20" s="19">
        <v>58.5</v>
      </c>
      <c r="G20" s="4">
        <f t="shared" si="75"/>
        <v>87.837837837837839</v>
      </c>
      <c r="H20" s="19">
        <v>7.7</v>
      </c>
      <c r="I20" s="4">
        <f t="shared" si="76"/>
        <v>16.775599128540307</v>
      </c>
      <c r="J20" s="19"/>
      <c r="K20" s="4" t="str">
        <f t="shared" si="77"/>
        <v/>
      </c>
      <c r="L20" s="19">
        <v>5.3</v>
      </c>
      <c r="M20" s="4">
        <f t="shared" si="78"/>
        <v>10.62124248496994</v>
      </c>
      <c r="N20" s="19">
        <v>7.1</v>
      </c>
      <c r="O20" s="4">
        <f t="shared" si="79"/>
        <v>12.769784172661868</v>
      </c>
      <c r="P20" s="19">
        <v>8.6999999999999993</v>
      </c>
      <c r="Q20" s="4">
        <f t="shared" si="80"/>
        <v>17.058823529411761</v>
      </c>
      <c r="R20" s="19">
        <v>6.9</v>
      </c>
      <c r="S20" s="4">
        <f t="shared" si="81"/>
        <v>14.902807775377971</v>
      </c>
      <c r="T20" s="19">
        <v>9.8000000000000007</v>
      </c>
      <c r="U20" s="4">
        <f t="shared" si="82"/>
        <v>15.193798449612403</v>
      </c>
      <c r="V20" s="19">
        <v>78.3</v>
      </c>
      <c r="W20" s="4">
        <f t="shared" si="83"/>
        <v>124.68152866242039</v>
      </c>
      <c r="X20" s="19"/>
      <c r="Y20" s="4" t="str">
        <f t="shared" si="84"/>
        <v/>
      </c>
      <c r="Z20" s="19"/>
      <c r="AA20" s="4" t="str">
        <f t="shared" si="85"/>
        <v/>
      </c>
      <c r="AB20" s="19"/>
      <c r="AC20" s="4" t="str">
        <f t="shared" si="86"/>
        <v/>
      </c>
      <c r="AD20" s="19"/>
      <c r="AE20" s="4" t="str">
        <f t="shared" si="87"/>
        <v/>
      </c>
      <c r="AF20" s="19"/>
      <c r="AG20" s="4" t="str">
        <f t="shared" si="88"/>
        <v/>
      </c>
      <c r="AH20" s="19"/>
      <c r="AI20" s="4" t="str">
        <f t="shared" si="89"/>
        <v/>
      </c>
      <c r="AJ20" s="19"/>
      <c r="AK20" s="4" t="str">
        <f t="shared" si="90"/>
        <v/>
      </c>
      <c r="AL20" s="19"/>
      <c r="AM20" s="4" t="str">
        <f t="shared" si="91"/>
        <v/>
      </c>
      <c r="AN20" s="19"/>
      <c r="AO20" s="4" t="str">
        <f t="shared" si="92"/>
        <v/>
      </c>
      <c r="AP20" s="19"/>
      <c r="AQ20" s="4" t="str">
        <f t="shared" si="93"/>
        <v/>
      </c>
      <c r="AR20" s="19"/>
      <c r="AS20" s="4" t="str">
        <f t="shared" si="94"/>
        <v/>
      </c>
      <c r="AT20" s="19"/>
      <c r="AU20" s="4" t="str">
        <f t="shared" si="95"/>
        <v/>
      </c>
      <c r="AV20" s="19"/>
      <c r="AW20" s="4" t="str">
        <f t="shared" si="96"/>
        <v/>
      </c>
      <c r="AX20" s="19"/>
      <c r="AY20" s="4" t="str">
        <f t="shared" si="97"/>
        <v/>
      </c>
      <c r="AZ20" s="19"/>
      <c r="BA20" s="4" t="str">
        <f t="shared" si="98"/>
        <v/>
      </c>
      <c r="BB20" s="19"/>
      <c r="BC20" s="4" t="str">
        <f t="shared" si="99"/>
        <v/>
      </c>
      <c r="BD20" s="19"/>
      <c r="BE20" s="4" t="str">
        <f t="shared" si="100"/>
        <v/>
      </c>
      <c r="BF20" s="19"/>
      <c r="BG20" s="4" t="str">
        <f t="shared" si="101"/>
        <v/>
      </c>
      <c r="BH20" s="19"/>
      <c r="BI20" s="4" t="str">
        <f t="shared" si="102"/>
        <v/>
      </c>
      <c r="BK20" s="57" t="s">
        <v>80</v>
      </c>
      <c r="BL20" s="30">
        <f t="shared" si="16"/>
        <v>10</v>
      </c>
      <c r="BM20" s="31">
        <f t="shared" si="17"/>
        <v>5.3</v>
      </c>
      <c r="BN20" s="32" t="str">
        <f t="shared" si="18"/>
        <v>–</v>
      </c>
      <c r="BO20" s="33">
        <f t="shared" si="19"/>
        <v>78.3</v>
      </c>
      <c r="BP20" s="34">
        <f t="shared" si="20"/>
        <v>10.62124248496994</v>
      </c>
      <c r="BQ20" s="35" t="str">
        <f t="shared" si="40"/>
        <v>–</v>
      </c>
      <c r="BR20" s="36">
        <f t="shared" si="21"/>
        <v>124.68152866242039</v>
      </c>
      <c r="BS20" s="37">
        <f t="shared" si="22"/>
        <v>20.68</v>
      </c>
      <c r="BT20" s="38">
        <f t="shared" si="22"/>
        <v>35.117225094905379</v>
      </c>
      <c r="BU20" s="32">
        <f t="shared" si="23"/>
        <v>25.809937793200682</v>
      </c>
      <c r="BV20" s="39">
        <f t="shared" si="23"/>
        <v>39.075464414693997</v>
      </c>
    </row>
    <row r="21" spans="1:74" ht="16.5" customHeight="1" x14ac:dyDescent="0.2">
      <c r="A21" s="10" t="s">
        <v>72</v>
      </c>
      <c r="B21" s="19"/>
      <c r="C21" s="4" t="str">
        <f t="shared" si="73"/>
        <v/>
      </c>
      <c r="D21" s="19">
        <v>5</v>
      </c>
      <c r="E21" s="4">
        <f t="shared" si="74"/>
        <v>9.9800399201596814</v>
      </c>
      <c r="F21" s="19">
        <v>7.2</v>
      </c>
      <c r="G21" s="4">
        <f t="shared" si="75"/>
        <v>10.810810810810811</v>
      </c>
      <c r="H21" s="19">
        <v>5.2</v>
      </c>
      <c r="I21" s="4">
        <f t="shared" si="76"/>
        <v>11.328976034858389</v>
      </c>
      <c r="J21" s="19"/>
      <c r="K21" s="4" t="str">
        <f t="shared" si="77"/>
        <v/>
      </c>
      <c r="L21" s="19">
        <v>5.2</v>
      </c>
      <c r="M21" s="4">
        <f t="shared" si="78"/>
        <v>10.420841683366735</v>
      </c>
      <c r="N21" s="19">
        <v>6.2</v>
      </c>
      <c r="O21" s="4">
        <f t="shared" si="79"/>
        <v>11.151079136690647</v>
      </c>
      <c r="P21" s="19">
        <v>5.2</v>
      </c>
      <c r="Q21" s="4">
        <f t="shared" si="80"/>
        <v>10.196078431372548</v>
      </c>
      <c r="R21" s="19">
        <v>5.0999999999999996</v>
      </c>
      <c r="S21" s="4">
        <f t="shared" si="81"/>
        <v>11.015118790496761</v>
      </c>
      <c r="T21" s="19">
        <v>8.8000000000000007</v>
      </c>
      <c r="U21" s="4">
        <f t="shared" si="82"/>
        <v>13.643410852713178</v>
      </c>
      <c r="V21" s="19">
        <v>8.4</v>
      </c>
      <c r="W21" s="4">
        <f t="shared" si="83"/>
        <v>13.375796178343949</v>
      </c>
      <c r="X21" s="19"/>
      <c r="Y21" s="4" t="str">
        <f t="shared" si="84"/>
        <v/>
      </c>
      <c r="Z21" s="19"/>
      <c r="AA21" s="4" t="str">
        <f t="shared" si="85"/>
        <v/>
      </c>
      <c r="AB21" s="19"/>
      <c r="AC21" s="4" t="str">
        <f t="shared" si="86"/>
        <v/>
      </c>
      <c r="AD21" s="19"/>
      <c r="AE21" s="4" t="str">
        <f t="shared" si="87"/>
        <v/>
      </c>
      <c r="AF21" s="19"/>
      <c r="AG21" s="4" t="str">
        <f t="shared" si="88"/>
        <v/>
      </c>
      <c r="AH21" s="19"/>
      <c r="AI21" s="4" t="str">
        <f t="shared" si="89"/>
        <v/>
      </c>
      <c r="AJ21" s="19"/>
      <c r="AK21" s="4" t="str">
        <f t="shared" si="90"/>
        <v/>
      </c>
      <c r="AL21" s="19"/>
      <c r="AM21" s="4" t="str">
        <f t="shared" si="91"/>
        <v/>
      </c>
      <c r="AN21" s="19"/>
      <c r="AO21" s="4" t="str">
        <f t="shared" si="92"/>
        <v/>
      </c>
      <c r="AP21" s="19"/>
      <c r="AQ21" s="4" t="str">
        <f t="shared" si="93"/>
        <v/>
      </c>
      <c r="AR21" s="19"/>
      <c r="AS21" s="4" t="str">
        <f t="shared" si="94"/>
        <v/>
      </c>
      <c r="AT21" s="19"/>
      <c r="AU21" s="4" t="str">
        <f t="shared" si="95"/>
        <v/>
      </c>
      <c r="AV21" s="19"/>
      <c r="AW21" s="4" t="str">
        <f t="shared" si="96"/>
        <v/>
      </c>
      <c r="AX21" s="19"/>
      <c r="AY21" s="4" t="str">
        <f t="shared" si="97"/>
        <v/>
      </c>
      <c r="AZ21" s="19"/>
      <c r="BA21" s="4" t="str">
        <f t="shared" si="98"/>
        <v/>
      </c>
      <c r="BB21" s="19"/>
      <c r="BC21" s="4" t="str">
        <f t="shared" si="99"/>
        <v/>
      </c>
      <c r="BD21" s="19"/>
      <c r="BE21" s="4" t="str">
        <f t="shared" si="100"/>
        <v/>
      </c>
      <c r="BF21" s="19"/>
      <c r="BG21" s="4" t="str">
        <f t="shared" si="101"/>
        <v/>
      </c>
      <c r="BH21" s="19"/>
      <c r="BI21" s="4" t="str">
        <f t="shared" si="102"/>
        <v/>
      </c>
      <c r="BK21" s="57" t="s">
        <v>72</v>
      </c>
      <c r="BL21" s="30">
        <f t="shared" si="16"/>
        <v>9</v>
      </c>
      <c r="BM21" s="31">
        <f t="shared" si="17"/>
        <v>5</v>
      </c>
      <c r="BN21" s="32" t="str">
        <f t="shared" si="18"/>
        <v>–</v>
      </c>
      <c r="BO21" s="33">
        <f t="shared" si="19"/>
        <v>8.8000000000000007</v>
      </c>
      <c r="BP21" s="34">
        <f t="shared" si="20"/>
        <v>9.9800399201596814</v>
      </c>
      <c r="BQ21" s="35" t="str">
        <f t="shared" si="40"/>
        <v>–</v>
      </c>
      <c r="BR21" s="36">
        <f t="shared" si="21"/>
        <v>13.643410852713178</v>
      </c>
      <c r="BS21" s="37">
        <f t="shared" si="22"/>
        <v>6.2555555555555564</v>
      </c>
      <c r="BT21" s="38">
        <f t="shared" si="22"/>
        <v>11.324683537645853</v>
      </c>
      <c r="BU21" s="32">
        <f t="shared" si="23"/>
        <v>1.509230856356234</v>
      </c>
      <c r="BV21" s="39">
        <f t="shared" si="23"/>
        <v>1.3168313243158754</v>
      </c>
    </row>
    <row r="22" spans="1:74" ht="16.5" customHeight="1" x14ac:dyDescent="0.2">
      <c r="A22" s="10" t="s">
        <v>5</v>
      </c>
      <c r="B22" s="19">
        <v>3.3</v>
      </c>
      <c r="C22" s="4">
        <f t="shared" si="73"/>
        <v>7.783018867924528</v>
      </c>
      <c r="D22" s="19"/>
      <c r="E22" s="4" t="str">
        <f t="shared" si="74"/>
        <v/>
      </c>
      <c r="F22" s="19">
        <v>4</v>
      </c>
      <c r="G22" s="4">
        <f t="shared" si="75"/>
        <v>6.0060060060060065</v>
      </c>
      <c r="H22" s="19"/>
      <c r="I22" s="4" t="str">
        <f t="shared" si="76"/>
        <v/>
      </c>
      <c r="J22" s="19"/>
      <c r="K22" s="4" t="str">
        <f t="shared" si="77"/>
        <v/>
      </c>
      <c r="L22" s="19">
        <v>3.3</v>
      </c>
      <c r="M22" s="4">
        <f t="shared" si="78"/>
        <v>6.6132264529058116</v>
      </c>
      <c r="N22" s="19"/>
      <c r="O22" s="4" t="str">
        <f t="shared" si="79"/>
        <v/>
      </c>
      <c r="P22" s="19">
        <v>3.2</v>
      </c>
      <c r="Q22" s="4">
        <f t="shared" si="80"/>
        <v>6.2745098039215685</v>
      </c>
      <c r="R22" s="19"/>
      <c r="S22" s="4" t="str">
        <f t="shared" si="81"/>
        <v/>
      </c>
      <c r="T22" s="19">
        <v>4</v>
      </c>
      <c r="U22" s="4">
        <f t="shared" si="82"/>
        <v>6.2015503875968996</v>
      </c>
      <c r="V22" s="19">
        <v>4.4000000000000004</v>
      </c>
      <c r="W22" s="4">
        <f t="shared" si="83"/>
        <v>7.0063694267515935</v>
      </c>
      <c r="X22" s="19"/>
      <c r="Y22" s="4" t="str">
        <f t="shared" si="84"/>
        <v/>
      </c>
      <c r="Z22" s="19"/>
      <c r="AA22" s="4" t="str">
        <f t="shared" si="85"/>
        <v/>
      </c>
      <c r="AB22" s="19"/>
      <c r="AC22" s="4" t="str">
        <f t="shared" si="86"/>
        <v/>
      </c>
      <c r="AD22" s="19"/>
      <c r="AE22" s="4" t="str">
        <f t="shared" si="87"/>
        <v/>
      </c>
      <c r="AF22" s="19"/>
      <c r="AG22" s="4" t="str">
        <f t="shared" si="88"/>
        <v/>
      </c>
      <c r="AH22" s="19"/>
      <c r="AI22" s="4" t="str">
        <f t="shared" si="89"/>
        <v/>
      </c>
      <c r="AJ22" s="19"/>
      <c r="AK22" s="4" t="str">
        <f t="shared" si="90"/>
        <v/>
      </c>
      <c r="AL22" s="19"/>
      <c r="AM22" s="4" t="str">
        <f t="shared" si="91"/>
        <v/>
      </c>
      <c r="AN22" s="19"/>
      <c r="AO22" s="4" t="str">
        <f t="shared" si="92"/>
        <v/>
      </c>
      <c r="AP22" s="19"/>
      <c r="AQ22" s="4" t="str">
        <f t="shared" si="93"/>
        <v/>
      </c>
      <c r="AR22" s="19"/>
      <c r="AS22" s="4" t="str">
        <f t="shared" si="94"/>
        <v/>
      </c>
      <c r="AT22" s="19"/>
      <c r="AU22" s="4" t="str">
        <f t="shared" si="95"/>
        <v/>
      </c>
      <c r="AV22" s="19"/>
      <c r="AW22" s="4" t="str">
        <f t="shared" si="96"/>
        <v/>
      </c>
      <c r="AX22" s="19"/>
      <c r="AY22" s="4" t="str">
        <f t="shared" si="97"/>
        <v/>
      </c>
      <c r="AZ22" s="19"/>
      <c r="BA22" s="4" t="str">
        <f t="shared" si="98"/>
        <v/>
      </c>
      <c r="BB22" s="19"/>
      <c r="BC22" s="4" t="str">
        <f t="shared" si="99"/>
        <v/>
      </c>
      <c r="BD22" s="19"/>
      <c r="BE22" s="4" t="str">
        <f t="shared" si="100"/>
        <v/>
      </c>
      <c r="BF22" s="19"/>
      <c r="BG22" s="4" t="str">
        <f t="shared" si="101"/>
        <v/>
      </c>
      <c r="BH22" s="19"/>
      <c r="BI22" s="4" t="str">
        <f t="shared" si="102"/>
        <v/>
      </c>
      <c r="BK22" s="57" t="s">
        <v>5</v>
      </c>
      <c r="BL22" s="30">
        <f t="shared" si="16"/>
        <v>6</v>
      </c>
      <c r="BM22" s="31">
        <f t="shared" si="17"/>
        <v>3.2</v>
      </c>
      <c r="BN22" s="32" t="str">
        <f t="shared" si="18"/>
        <v>–</v>
      </c>
      <c r="BO22" s="33">
        <f t="shared" si="19"/>
        <v>4.4000000000000004</v>
      </c>
      <c r="BP22" s="34">
        <f t="shared" si="20"/>
        <v>6.0060060060060065</v>
      </c>
      <c r="BQ22" s="35" t="str">
        <f t="shared" si="40"/>
        <v>–</v>
      </c>
      <c r="BR22" s="36">
        <f t="shared" si="21"/>
        <v>7.783018867924528</v>
      </c>
      <c r="BS22" s="37">
        <f t="shared" si="22"/>
        <v>3.7000000000000006</v>
      </c>
      <c r="BT22" s="38">
        <f t="shared" si="22"/>
        <v>6.647446824184402</v>
      </c>
      <c r="BU22" s="32">
        <f t="shared" si="23"/>
        <v>0.49799598391954542</v>
      </c>
      <c r="BV22" s="39">
        <f t="shared" si="23"/>
        <v>0.6586155648688391</v>
      </c>
    </row>
    <row r="23" spans="1:74" ht="16.5" customHeight="1" x14ac:dyDescent="0.2">
      <c r="A23" s="10" t="s">
        <v>6</v>
      </c>
      <c r="B23" s="19">
        <v>5</v>
      </c>
      <c r="C23" s="4" t="s">
        <v>3</v>
      </c>
      <c r="D23" s="19">
        <v>5</v>
      </c>
      <c r="E23" s="4" t="s">
        <v>3</v>
      </c>
      <c r="F23" s="19">
        <v>5</v>
      </c>
      <c r="G23" s="4" t="s">
        <v>3</v>
      </c>
      <c r="H23" s="19">
        <v>4</v>
      </c>
      <c r="I23" s="4" t="s">
        <v>3</v>
      </c>
      <c r="J23" s="19">
        <v>4</v>
      </c>
      <c r="K23" s="4" t="s">
        <v>3</v>
      </c>
      <c r="L23" s="19">
        <v>4</v>
      </c>
      <c r="M23" s="4" t="s">
        <v>3</v>
      </c>
      <c r="N23" s="19">
        <v>6</v>
      </c>
      <c r="O23" s="4" t="s">
        <v>3</v>
      </c>
      <c r="P23" s="19">
        <v>5</v>
      </c>
      <c r="Q23" s="4" t="s">
        <v>3</v>
      </c>
      <c r="R23" s="19">
        <v>4</v>
      </c>
      <c r="S23" s="4" t="s">
        <v>3</v>
      </c>
      <c r="T23" s="19">
        <v>7</v>
      </c>
      <c r="U23" s="4" t="s">
        <v>3</v>
      </c>
      <c r="V23" s="19">
        <v>4</v>
      </c>
      <c r="W23" s="4" t="s">
        <v>3</v>
      </c>
      <c r="X23" s="19"/>
      <c r="Y23" s="4" t="s">
        <v>3</v>
      </c>
      <c r="Z23" s="19"/>
      <c r="AA23" s="4" t="s">
        <v>3</v>
      </c>
      <c r="AB23" s="19"/>
      <c r="AC23" s="4" t="s">
        <v>3</v>
      </c>
      <c r="AD23" s="19"/>
      <c r="AE23" s="4" t="s">
        <v>3</v>
      </c>
      <c r="AF23" s="19"/>
      <c r="AG23" s="4" t="s">
        <v>3</v>
      </c>
      <c r="AH23" s="19"/>
      <c r="AI23" s="4" t="s">
        <v>3</v>
      </c>
      <c r="AJ23" s="19"/>
      <c r="AK23" s="4" t="s">
        <v>3</v>
      </c>
      <c r="AL23" s="19"/>
      <c r="AM23" s="4" t="s">
        <v>3</v>
      </c>
      <c r="AN23" s="19"/>
      <c r="AO23" s="4" t="s">
        <v>3</v>
      </c>
      <c r="AP23" s="19"/>
      <c r="AQ23" s="4" t="s">
        <v>3</v>
      </c>
      <c r="AR23" s="19"/>
      <c r="AS23" s="4" t="s">
        <v>3</v>
      </c>
      <c r="AT23" s="19"/>
      <c r="AU23" s="4" t="s">
        <v>3</v>
      </c>
      <c r="AV23" s="19"/>
      <c r="AW23" s="4" t="s">
        <v>3</v>
      </c>
      <c r="AX23" s="19"/>
      <c r="AY23" s="4" t="s">
        <v>3</v>
      </c>
      <c r="AZ23" s="19"/>
      <c r="BA23" s="4" t="s">
        <v>3</v>
      </c>
      <c r="BB23" s="19"/>
      <c r="BC23" s="4" t="s">
        <v>3</v>
      </c>
      <c r="BD23" s="19"/>
      <c r="BE23" s="4" t="s">
        <v>3</v>
      </c>
      <c r="BF23" s="19"/>
      <c r="BG23" s="4" t="s">
        <v>3</v>
      </c>
      <c r="BH23" s="19"/>
      <c r="BI23" s="4" t="s">
        <v>3</v>
      </c>
      <c r="BK23" s="57" t="s">
        <v>6</v>
      </c>
      <c r="BL23" s="30">
        <f t="shared" si="16"/>
        <v>11</v>
      </c>
      <c r="BM23" s="21">
        <f t="shared" si="17"/>
        <v>4</v>
      </c>
      <c r="BN23" s="22" t="str">
        <f t="shared" si="18"/>
        <v>–</v>
      </c>
      <c r="BO23" s="23">
        <f t="shared" si="19"/>
        <v>7</v>
      </c>
      <c r="BP23" s="24" t="str">
        <f t="shared" si="20"/>
        <v/>
      </c>
      <c r="BQ23" s="6" t="s">
        <v>3</v>
      </c>
      <c r="BR23" s="26" t="str">
        <f t="shared" si="21"/>
        <v/>
      </c>
      <c r="BS23" s="37">
        <f t="shared" si="22"/>
        <v>4.8181818181818183</v>
      </c>
      <c r="BT23" s="28" t="s">
        <v>3</v>
      </c>
      <c r="BU23" s="32">
        <f t="shared" si="23"/>
        <v>0.98164981721404232</v>
      </c>
      <c r="BV23" s="29" t="s">
        <v>3</v>
      </c>
    </row>
    <row r="24" spans="1:74" ht="16.5" customHeight="1" x14ac:dyDescent="0.2">
      <c r="A24" s="15" t="s">
        <v>11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11</v>
      </c>
      <c r="BL24" s="30"/>
      <c r="BM24" s="31"/>
      <c r="BN24" s="32"/>
      <c r="BO24" s="33"/>
      <c r="BP24" s="34"/>
      <c r="BQ24" s="35"/>
      <c r="BR24" s="36"/>
      <c r="BS24" s="37"/>
      <c r="BT24" s="38"/>
      <c r="BU24" s="32"/>
      <c r="BV24" s="39"/>
    </row>
    <row r="25" spans="1:74" ht="16.5" customHeight="1" x14ac:dyDescent="0.2">
      <c r="A25" s="10" t="s">
        <v>23</v>
      </c>
      <c r="B25" s="19">
        <v>17.2</v>
      </c>
      <c r="C25" s="4">
        <f>IF(AND((B25&gt;0),(B$4&gt;0)),(B25/B$4*100),"")</f>
        <v>40.566037735849058</v>
      </c>
      <c r="D25" s="19">
        <v>19</v>
      </c>
      <c r="E25" s="4">
        <f>IF(AND((D25&gt;0),(D$4&gt;0)),(D25/D$4*100),"")</f>
        <v>37.924151696606785</v>
      </c>
      <c r="F25" s="19">
        <v>20.100000000000001</v>
      </c>
      <c r="G25" s="4">
        <f>IF(AND((F25&gt;0),(F$4&gt;0)),(F25/F$4*100),"")</f>
        <v>30.180180180180184</v>
      </c>
      <c r="H25" s="19">
        <v>17.3</v>
      </c>
      <c r="I25" s="4">
        <f>IF(AND((H25&gt;0),(H$4&gt;0)),(H25/H$4*100),"")</f>
        <v>37.690631808278866</v>
      </c>
      <c r="J25" s="19"/>
      <c r="K25" s="4" t="str">
        <f>IF(AND((J25&gt;0),(J$4&gt;0)),(J25/J$4*100),"")</f>
        <v/>
      </c>
      <c r="L25" s="19">
        <v>16.7</v>
      </c>
      <c r="M25" s="4">
        <f>IF(AND((L25&gt;0),(L$4&gt;0)),(L25/L$4*100),"")</f>
        <v>33.46693386773547</v>
      </c>
      <c r="N25" s="19">
        <v>19.600000000000001</v>
      </c>
      <c r="O25" s="4">
        <f>IF(AND((N25&gt;0),(N$4&gt;0)),(N25/N$4*100),"")</f>
        <v>35.251798561151084</v>
      </c>
      <c r="P25" s="19">
        <v>18.7</v>
      </c>
      <c r="Q25" s="4">
        <f>IF(AND((P25&gt;0),(P$4&gt;0)),(P25/P$4*100),"")</f>
        <v>36.666666666666664</v>
      </c>
      <c r="R25" s="19"/>
      <c r="S25" s="4" t="str">
        <f>IF(AND((R25&gt;0),(R$4&gt;0)),(R25/R$4*100),"")</f>
        <v/>
      </c>
      <c r="T25" s="19">
        <v>22.7</v>
      </c>
      <c r="U25" s="4">
        <f>IF(AND((T25&gt;0),(T$4&gt;0)),(T25/T$4*100),"")</f>
        <v>35.193798449612402</v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ref="AE25:AE26" si="103">IF(AND((AD25&gt;0),(AD$4&gt;0)),(AD25/AD$4*100),"")</f>
        <v/>
      </c>
      <c r="AF25" s="19"/>
      <c r="AG25" s="4" t="str">
        <f t="shared" ref="AG25:AG26" si="104">IF(AND((AF25&gt;0),(AF$4&gt;0)),(AF25/AF$4*100),"")</f>
        <v/>
      </c>
      <c r="AH25" s="19"/>
      <c r="AI25" s="4" t="str">
        <f t="shared" ref="AI25:AI26" si="105">IF(AND((AH25&gt;0),(AH$4&gt;0)),(AH25/AH$4*100),"")</f>
        <v/>
      </c>
      <c r="AJ25" s="19"/>
      <c r="AK25" s="4" t="str">
        <f t="shared" ref="AK25:AK26" si="106">IF(AND((AJ25&gt;0),(AJ$4&gt;0)),(AJ25/AJ$4*100),"")</f>
        <v/>
      </c>
      <c r="AL25" s="19"/>
      <c r="AM25" s="4" t="str">
        <f t="shared" ref="AM25:AM26" si="107">IF(AND((AL25&gt;0),(AL$4&gt;0)),(AL25/AL$4*100),"")</f>
        <v/>
      </c>
      <c r="AN25" s="19"/>
      <c r="AO25" s="4" t="str">
        <f t="shared" ref="AO25:AO26" si="108">IF(AND((AN25&gt;0),(AN$4&gt;0)),(AN25/AN$4*100),"")</f>
        <v/>
      </c>
      <c r="AP25" s="19"/>
      <c r="AQ25" s="4" t="str">
        <f t="shared" ref="AQ25:AQ26" si="109">IF(AND((AP25&gt;0),(AP$4&gt;0)),(AP25/AP$4*100),"")</f>
        <v/>
      </c>
      <c r="AR25" s="19"/>
      <c r="AS25" s="4" t="str">
        <f t="shared" ref="AS25:AS26" si="110">IF(AND((AR25&gt;0),(AR$4&gt;0)),(AR25/AR$4*100),"")</f>
        <v/>
      </c>
      <c r="AT25" s="19"/>
      <c r="AU25" s="4" t="str">
        <f t="shared" ref="AU25:AU26" si="111">IF(AND((AT25&gt;0),(AT$4&gt;0)),(AT25/AT$4*100),"")</f>
        <v/>
      </c>
      <c r="AV25" s="19"/>
      <c r="AW25" s="4" t="str">
        <f t="shared" ref="AW25:AW26" si="112">IF(AND((AV25&gt;0),(AV$4&gt;0)),(AV25/AV$4*100),"")</f>
        <v/>
      </c>
      <c r="AX25" s="19"/>
      <c r="AY25" s="4" t="str">
        <f t="shared" ref="AY25:AY26" si="113">IF(AND((AX25&gt;0),(AX$4&gt;0)),(AX25/AX$4*100),"")</f>
        <v/>
      </c>
      <c r="AZ25" s="19"/>
      <c r="BA25" s="4" t="str">
        <f t="shared" ref="BA25:BA26" si="114">IF(AND((AZ25&gt;0),(AZ$4&gt;0)),(AZ25/AZ$4*100),"")</f>
        <v/>
      </c>
      <c r="BB25" s="19"/>
      <c r="BC25" s="4" t="str">
        <f t="shared" ref="BC25:BC26" si="115">IF(AND((BB25&gt;0),(BB$4&gt;0)),(BB25/BB$4*100),"")</f>
        <v/>
      </c>
      <c r="BD25" s="19"/>
      <c r="BE25" s="4" t="str">
        <f t="shared" ref="BE25:BE26" si="116">IF(AND((BD25&gt;0),(BD$4&gt;0)),(BD25/BD$4*100),"")</f>
        <v/>
      </c>
      <c r="BF25" s="19"/>
      <c r="BG25" s="4" t="str">
        <f t="shared" ref="BG25:BG26" si="117">IF(AND((BF25&gt;0),(BF$4&gt;0)),(BF25/BF$4*100),"")</f>
        <v/>
      </c>
      <c r="BH25" s="19"/>
      <c r="BI25" s="4" t="str">
        <f t="shared" ref="BI25:BI26" si="118">IF(AND((BH25&gt;0),(BH$4&gt;0)),(BH25/BH$4*100),"")</f>
        <v/>
      </c>
      <c r="BK25" s="57" t="s">
        <v>23</v>
      </c>
      <c r="BL25" s="30">
        <f t="shared" si="16"/>
        <v>8</v>
      </c>
      <c r="BM25" s="31">
        <f t="shared" si="17"/>
        <v>16.7</v>
      </c>
      <c r="BN25" s="32" t="str">
        <f t="shared" si="18"/>
        <v>–</v>
      </c>
      <c r="BO25" s="33">
        <f t="shared" si="19"/>
        <v>22.7</v>
      </c>
      <c r="BP25" s="34">
        <f t="shared" si="20"/>
        <v>30.180180180180184</v>
      </c>
      <c r="BQ25" s="35" t="str">
        <f t="shared" si="40"/>
        <v>–</v>
      </c>
      <c r="BR25" s="36">
        <f t="shared" si="21"/>
        <v>40.566037735849058</v>
      </c>
      <c r="BS25" s="37">
        <f t="shared" si="22"/>
        <v>18.912499999999998</v>
      </c>
      <c r="BT25" s="38">
        <f t="shared" si="22"/>
        <v>35.867524870760064</v>
      </c>
      <c r="BU25" s="32">
        <f t="shared" si="23"/>
        <v>1.9533396310641207</v>
      </c>
      <c r="BV25" s="39">
        <f t="shared" si="23"/>
        <v>3.144379033221937</v>
      </c>
    </row>
    <row r="26" spans="1:74" ht="16.5" customHeight="1" x14ac:dyDescent="0.2">
      <c r="A26" s="10" t="s">
        <v>24</v>
      </c>
      <c r="B26" s="19">
        <v>1.8</v>
      </c>
      <c r="C26" s="4">
        <f>IF(AND((B26&gt;0),(B$4&gt;0)),(B26/B$4*100),"")</f>
        <v>4.2452830188679247</v>
      </c>
      <c r="D26" s="19">
        <v>2.2999999999999998</v>
      </c>
      <c r="E26" s="4">
        <f>IF(AND((D26&gt;0),(D$4&gt;0)),(D26/D$4*100),"")</f>
        <v>4.5908183632734527</v>
      </c>
      <c r="F26" s="19">
        <v>2.4</v>
      </c>
      <c r="G26" s="4">
        <f>IF(AND((F26&gt;0),(F$4&gt;0)),(F26/F$4*100),"")</f>
        <v>3.6036036036036037</v>
      </c>
      <c r="H26" s="19">
        <v>1.8</v>
      </c>
      <c r="I26" s="4">
        <f>IF(AND((H26&gt;0),(H$4&gt;0)),(H26/H$4*100),"")</f>
        <v>3.9215686274509802</v>
      </c>
      <c r="J26" s="19"/>
      <c r="K26" s="4" t="str">
        <f>IF(AND((J26&gt;0),(J$4&gt;0)),(J26/J$4*100),"")</f>
        <v/>
      </c>
      <c r="L26" s="19">
        <v>2.1</v>
      </c>
      <c r="M26" s="4">
        <f>IF(AND((L26&gt;0),(L$4&gt;0)),(L26/L$4*100),"")</f>
        <v>4.2084168336673349</v>
      </c>
      <c r="N26" s="19">
        <v>2.5</v>
      </c>
      <c r="O26" s="4">
        <f>IF(AND((N26&gt;0),(N$4&gt;0)),(N26/N$4*100),"")</f>
        <v>4.4964028776978413</v>
      </c>
      <c r="P26" s="19">
        <v>2</v>
      </c>
      <c r="Q26" s="4">
        <f>IF(AND((P26&gt;0),(P$4&gt;0)),(P26/P$4*100),"")</f>
        <v>3.9215686274509802</v>
      </c>
      <c r="R26" s="19"/>
      <c r="S26" s="4" t="str">
        <f>IF(AND((R26&gt;0),(R$4&gt;0)),(R26/R$4*100),"")</f>
        <v/>
      </c>
      <c r="T26" s="19">
        <v>2.2999999999999998</v>
      </c>
      <c r="U26" s="4">
        <f>IF(AND((T26&gt;0),(T$4&gt;0)),(T26/T$4*100),"")</f>
        <v>3.5658914728682172</v>
      </c>
      <c r="V26" s="19"/>
      <c r="W26" s="4" t="str">
        <f>IF(AND((V26&gt;0),(V$4&gt;0)),(V26/V$4*100),"")</f>
        <v/>
      </c>
      <c r="X26" s="19"/>
      <c r="Y26" s="4" t="str">
        <f>IF(AND((X26&gt;0),(X$4&gt;0)),(X26/X$4*100),"")</f>
        <v/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/>
      <c r="AE26" s="4" t="str">
        <f t="shared" si="103"/>
        <v/>
      </c>
      <c r="AF26" s="19"/>
      <c r="AG26" s="4" t="str">
        <f t="shared" si="104"/>
        <v/>
      </c>
      <c r="AH26" s="19"/>
      <c r="AI26" s="4" t="str">
        <f t="shared" si="105"/>
        <v/>
      </c>
      <c r="AJ26" s="19"/>
      <c r="AK26" s="4" t="str">
        <f t="shared" si="106"/>
        <v/>
      </c>
      <c r="AL26" s="19"/>
      <c r="AM26" s="4" t="str">
        <f t="shared" si="107"/>
        <v/>
      </c>
      <c r="AN26" s="19"/>
      <c r="AO26" s="4" t="str">
        <f t="shared" si="108"/>
        <v/>
      </c>
      <c r="AP26" s="19"/>
      <c r="AQ26" s="4" t="str">
        <f t="shared" si="109"/>
        <v/>
      </c>
      <c r="AR26" s="19"/>
      <c r="AS26" s="4" t="str">
        <f t="shared" si="110"/>
        <v/>
      </c>
      <c r="AT26" s="19"/>
      <c r="AU26" s="4" t="str">
        <f t="shared" si="111"/>
        <v/>
      </c>
      <c r="AV26" s="19"/>
      <c r="AW26" s="4" t="str">
        <f t="shared" si="112"/>
        <v/>
      </c>
      <c r="AX26" s="19"/>
      <c r="AY26" s="4" t="str">
        <f t="shared" si="113"/>
        <v/>
      </c>
      <c r="AZ26" s="19"/>
      <c r="BA26" s="4" t="str">
        <f t="shared" si="114"/>
        <v/>
      </c>
      <c r="BB26" s="19"/>
      <c r="BC26" s="4" t="str">
        <f t="shared" si="115"/>
        <v/>
      </c>
      <c r="BD26" s="19"/>
      <c r="BE26" s="4" t="str">
        <f t="shared" si="116"/>
        <v/>
      </c>
      <c r="BF26" s="19"/>
      <c r="BG26" s="4" t="str">
        <f t="shared" si="117"/>
        <v/>
      </c>
      <c r="BH26" s="19"/>
      <c r="BI26" s="4" t="str">
        <f t="shared" si="118"/>
        <v/>
      </c>
      <c r="BK26" s="57" t="s">
        <v>24</v>
      </c>
      <c r="BL26" s="30">
        <f t="shared" si="16"/>
        <v>8</v>
      </c>
      <c r="BM26" s="31">
        <f t="shared" si="17"/>
        <v>1.8</v>
      </c>
      <c r="BN26" s="32" t="str">
        <f t="shared" si="18"/>
        <v>–</v>
      </c>
      <c r="BO26" s="33">
        <f t="shared" si="19"/>
        <v>2.5</v>
      </c>
      <c r="BP26" s="34">
        <f t="shared" si="20"/>
        <v>3.5658914728682172</v>
      </c>
      <c r="BQ26" s="35" t="str">
        <f t="shared" si="40"/>
        <v>–</v>
      </c>
      <c r="BR26" s="36">
        <f t="shared" si="21"/>
        <v>4.5908183632734527</v>
      </c>
      <c r="BS26" s="37">
        <f t="shared" si="22"/>
        <v>2.15</v>
      </c>
      <c r="BT26" s="38">
        <f t="shared" si="22"/>
        <v>4.0691941781100418</v>
      </c>
      <c r="BU26" s="32">
        <f t="shared" si="23"/>
        <v>0.2672612419124244</v>
      </c>
      <c r="BV26" s="39">
        <f t="shared" si="23"/>
        <v>0.38147534910032943</v>
      </c>
    </row>
    <row r="27" spans="1:74" ht="16.5" customHeight="1" x14ac:dyDescent="0.2">
      <c r="A27" s="10" t="s">
        <v>25</v>
      </c>
      <c r="B27" s="68">
        <f>IF(AND((B26&gt;0),(B25&gt;0)),(B26/B25),"")</f>
        <v>0.10465116279069768</v>
      </c>
      <c r="C27" s="4" t="s">
        <v>3</v>
      </c>
      <c r="D27" s="68">
        <f>IF(AND((D26&gt;0),(D25&gt;0)),(D26/D25),"")</f>
        <v>0.12105263157894736</v>
      </c>
      <c r="E27" s="4" t="s">
        <v>3</v>
      </c>
      <c r="F27" s="68">
        <f>IF(AND((F26&gt;0),(F25&gt;0)),(F26/F25),"")</f>
        <v>0.11940298507462685</v>
      </c>
      <c r="G27" s="4" t="s">
        <v>3</v>
      </c>
      <c r="H27" s="68">
        <f>IF(AND((H26&gt;0),(H25&gt;0)),(H26/H25),"")</f>
        <v>0.10404624277456648</v>
      </c>
      <c r="I27" s="4" t="s">
        <v>3</v>
      </c>
      <c r="J27" s="68" t="str">
        <f>IF(AND((J26&gt;0),(J25&gt;0)),(J26/J25),"")</f>
        <v/>
      </c>
      <c r="K27" s="4" t="s">
        <v>3</v>
      </c>
      <c r="L27" s="68">
        <f>IF(AND((L26&gt;0),(L25&gt;0)),(L26/L25),"")</f>
        <v>0.125748502994012</v>
      </c>
      <c r="M27" s="4" t="s">
        <v>3</v>
      </c>
      <c r="N27" s="68">
        <f>IF(AND((N26&gt;0),(N25&gt;0)),(N26/N25),"")</f>
        <v>0.12755102040816327</v>
      </c>
      <c r="O27" s="4" t="s">
        <v>3</v>
      </c>
      <c r="P27" s="68">
        <f>IF(AND((P26&gt;0),(P25&gt;0)),(P26/P25),"")</f>
        <v>0.10695187165775401</v>
      </c>
      <c r="Q27" s="4" t="s">
        <v>3</v>
      </c>
      <c r="R27" s="68" t="str">
        <f>IF(AND((R26&gt;0),(R25&gt;0)),(R26/R25),"")</f>
        <v/>
      </c>
      <c r="S27" s="4" t="s">
        <v>3</v>
      </c>
      <c r="T27" s="68">
        <f>IF(AND((T26&gt;0),(T25&gt;0)),(T26/T25),"")</f>
        <v>0.1013215859030837</v>
      </c>
      <c r="U27" s="4" t="s">
        <v>3</v>
      </c>
      <c r="V27" s="68" t="str">
        <f>IF(AND((V26&gt;0),(V25&gt;0)),(V26/V25),"")</f>
        <v/>
      </c>
      <c r="W27" s="4" t="s">
        <v>3</v>
      </c>
      <c r="X27" s="68" t="str">
        <f>IF(AND((X26&gt;0),(X25&gt;0)),(X26/X25),"")</f>
        <v/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 t="str">
        <f t="shared" ref="AD27" si="119">IF(AND((AD26&gt;0),(AD25&gt;0)),(AD26/AD25),"")</f>
        <v/>
      </c>
      <c r="AE27" s="4" t="s">
        <v>3</v>
      </c>
      <c r="AF27" s="68" t="str">
        <f t="shared" ref="AF27" si="120">IF(AND((AF26&gt;0),(AF25&gt;0)),(AF26/AF25),"")</f>
        <v/>
      </c>
      <c r="AG27" s="4" t="s">
        <v>3</v>
      </c>
      <c r="AH27" s="68" t="str">
        <f t="shared" ref="AH27" si="121">IF(AND((AH26&gt;0),(AH25&gt;0)),(AH26/AH25),"")</f>
        <v/>
      </c>
      <c r="AI27" s="4" t="s">
        <v>3</v>
      </c>
      <c r="AJ27" s="68" t="str">
        <f t="shared" ref="AJ27" si="122">IF(AND((AJ26&gt;0),(AJ25&gt;0)),(AJ26/AJ25),"")</f>
        <v/>
      </c>
      <c r="AK27" s="4" t="s">
        <v>3</v>
      </c>
      <c r="AL27" s="68" t="str">
        <f t="shared" ref="AL27" si="123">IF(AND((AL26&gt;0),(AL25&gt;0)),(AL26/AL25),"")</f>
        <v/>
      </c>
      <c r="AM27" s="4" t="s">
        <v>3</v>
      </c>
      <c r="AN27" s="68" t="str">
        <f t="shared" ref="AN27" si="124">IF(AND((AN26&gt;0),(AN25&gt;0)),(AN26/AN25),"")</f>
        <v/>
      </c>
      <c r="AO27" s="4" t="s">
        <v>3</v>
      </c>
      <c r="AP27" s="68" t="str">
        <f t="shared" ref="AP27" si="125">IF(AND((AP26&gt;0),(AP25&gt;0)),(AP26/AP25),"")</f>
        <v/>
      </c>
      <c r="AQ27" s="4" t="s">
        <v>3</v>
      </c>
      <c r="AR27" s="68" t="str">
        <f t="shared" ref="AR27" si="126">IF(AND((AR26&gt;0),(AR25&gt;0)),(AR26/AR25),"")</f>
        <v/>
      </c>
      <c r="AS27" s="4" t="s">
        <v>3</v>
      </c>
      <c r="AT27" s="68" t="str">
        <f t="shared" ref="AT27" si="127">IF(AND((AT26&gt;0),(AT25&gt;0)),(AT26/AT25),"")</f>
        <v/>
      </c>
      <c r="AU27" s="4" t="s">
        <v>3</v>
      </c>
      <c r="AV27" s="68" t="str">
        <f t="shared" ref="AV27" si="128">IF(AND((AV26&gt;0),(AV25&gt;0)),(AV26/AV25),"")</f>
        <v/>
      </c>
      <c r="AW27" s="4" t="s">
        <v>3</v>
      </c>
      <c r="AX27" s="68" t="str">
        <f t="shared" ref="AX27" si="129">IF(AND((AX26&gt;0),(AX25&gt;0)),(AX26/AX25),"")</f>
        <v/>
      </c>
      <c r="AY27" s="4" t="s">
        <v>3</v>
      </c>
      <c r="AZ27" s="68" t="str">
        <f t="shared" ref="AZ27" si="130">IF(AND((AZ26&gt;0),(AZ25&gt;0)),(AZ26/AZ25),"")</f>
        <v/>
      </c>
      <c r="BA27" s="4" t="s">
        <v>3</v>
      </c>
      <c r="BB27" s="68" t="str">
        <f t="shared" ref="BB27" si="131">IF(AND((BB26&gt;0),(BB25&gt;0)),(BB26/BB25),"")</f>
        <v/>
      </c>
      <c r="BC27" s="4" t="s">
        <v>3</v>
      </c>
      <c r="BD27" s="68" t="str">
        <f t="shared" ref="BD27" si="132">IF(AND((BD26&gt;0),(BD25&gt;0)),(BD26/BD25),"")</f>
        <v/>
      </c>
      <c r="BE27" s="4" t="s">
        <v>3</v>
      </c>
      <c r="BF27" s="68" t="str">
        <f t="shared" ref="BF27" si="133">IF(AND((BF26&gt;0),(BF25&gt;0)),(BF26/BF25),"")</f>
        <v/>
      </c>
      <c r="BG27" s="4" t="s">
        <v>3</v>
      </c>
      <c r="BH27" s="68" t="str">
        <f t="shared" ref="BH27" si="134">IF(AND((BH26&gt;0),(BH25&gt;0)),(BH26/BH25),"")</f>
        <v/>
      </c>
      <c r="BI27" s="4" t="s">
        <v>3</v>
      </c>
      <c r="BK27" s="57" t="s">
        <v>25</v>
      </c>
      <c r="BL27" s="30">
        <f t="shared" si="16"/>
        <v>8</v>
      </c>
      <c r="BM27" s="40">
        <f t="shared" si="17"/>
        <v>0.1013215859030837</v>
      </c>
      <c r="BN27" s="22" t="str">
        <f t="shared" si="18"/>
        <v>–</v>
      </c>
      <c r="BO27" s="41">
        <f t="shared" si="19"/>
        <v>0.12755102040816327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0.11384075039773142</v>
      </c>
      <c r="BT27" s="28" t="s">
        <v>3</v>
      </c>
      <c r="BU27" s="43">
        <f t="shared" si="23"/>
        <v>1.0672279113477345E-2</v>
      </c>
      <c r="BV27" s="29" t="s">
        <v>3</v>
      </c>
    </row>
    <row r="28" spans="1:74" ht="16.5" customHeight="1" x14ac:dyDescent="0.2">
      <c r="A28" s="15" t="s">
        <v>12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12</v>
      </c>
      <c r="BL28" s="30"/>
      <c r="BM28" s="21"/>
      <c r="BN28" s="22"/>
      <c r="BO28" s="23"/>
      <c r="BP28" s="24"/>
      <c r="BQ28" s="25"/>
      <c r="BR28" s="26"/>
      <c r="BS28" s="27"/>
      <c r="BT28" s="28"/>
      <c r="BU28" s="22"/>
      <c r="BV28" s="29"/>
    </row>
    <row r="29" spans="1:74" ht="16.5" customHeight="1" x14ac:dyDescent="0.2">
      <c r="A29" s="10" t="s">
        <v>23</v>
      </c>
      <c r="B29" s="19">
        <v>17.100000000000001</v>
      </c>
      <c r="C29" s="4">
        <f>IF(AND((B29&gt;0),(B$4&gt;0)),(B29/B$4*100),"")</f>
        <v>40.330188679245289</v>
      </c>
      <c r="D29" s="19">
        <v>17</v>
      </c>
      <c r="E29" s="4">
        <f>IF(AND((D29&gt;0),(D$4&gt;0)),(D29/D$4*100),"")</f>
        <v>33.93213572854291</v>
      </c>
      <c r="F29" s="19">
        <v>19.399999999999999</v>
      </c>
      <c r="G29" s="4">
        <f>IF(AND((F29&gt;0),(F$4&gt;0)),(F29/F$4*100),"")</f>
        <v>29.129129129129126</v>
      </c>
      <c r="H29" s="19">
        <v>16.399999999999999</v>
      </c>
      <c r="I29" s="4">
        <f>IF(AND((H29&gt;0),(H$4&gt;0)),(H29/H$4*100),"")</f>
        <v>35.729847494553375</v>
      </c>
      <c r="J29" s="19"/>
      <c r="K29" s="4" t="str">
        <f>IF(AND((J29&gt;0),(J$4&gt;0)),(J29/J$4*100),"")</f>
        <v/>
      </c>
      <c r="L29" s="19">
        <v>16.5</v>
      </c>
      <c r="M29" s="4">
        <f>IF(AND((L29&gt;0),(L$4&gt;0)),(L29/L$4*100),"")</f>
        <v>33.06613226452906</v>
      </c>
      <c r="N29" s="19">
        <v>18.3</v>
      </c>
      <c r="O29" s="4">
        <f>IF(AND((N29&gt;0),(N$4&gt;0)),(N29/N$4*100),"")</f>
        <v>32.913669064748206</v>
      </c>
      <c r="P29" s="19">
        <v>17.600000000000001</v>
      </c>
      <c r="Q29" s="4">
        <f>IF(AND((P29&gt;0),(P$4&gt;0)),(P29/P$4*100),"")</f>
        <v>34.509803921568633</v>
      </c>
      <c r="R29" s="19"/>
      <c r="S29" s="4" t="str">
        <f>IF(AND((R29&gt;0),(R$4&gt;0)),(R29/R$4*100),"")</f>
        <v/>
      </c>
      <c r="T29" s="19">
        <v>23.1</v>
      </c>
      <c r="U29" s="4">
        <f>IF(AND((T29&gt;0),(T$4&gt;0)),(T29/T$4*100),"")</f>
        <v>35.8139534883721</v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:AE30" si="135">IF(AND((AD29&gt;0),(AD$4&gt;0)),(AD29/AD$4*100),"")</f>
        <v/>
      </c>
      <c r="AF29" s="19"/>
      <c r="AG29" s="4" t="str">
        <f t="shared" ref="AG29:AG30" si="136">IF(AND((AF29&gt;0),(AF$4&gt;0)),(AF29/AF$4*100),"")</f>
        <v/>
      </c>
      <c r="AH29" s="19"/>
      <c r="AI29" s="4" t="str">
        <f t="shared" ref="AI29:AI30" si="137">IF(AND((AH29&gt;0),(AH$4&gt;0)),(AH29/AH$4*100),"")</f>
        <v/>
      </c>
      <c r="AJ29" s="19"/>
      <c r="AK29" s="4" t="str">
        <f t="shared" ref="AK29:AK30" si="138">IF(AND((AJ29&gt;0),(AJ$4&gt;0)),(AJ29/AJ$4*100),"")</f>
        <v/>
      </c>
      <c r="AL29" s="19"/>
      <c r="AM29" s="4" t="str">
        <f t="shared" ref="AM29:AM30" si="139">IF(AND((AL29&gt;0),(AL$4&gt;0)),(AL29/AL$4*100),"")</f>
        <v/>
      </c>
      <c r="AN29" s="19"/>
      <c r="AO29" s="4" t="str">
        <f t="shared" ref="AO29:AO30" si="140">IF(AND((AN29&gt;0),(AN$4&gt;0)),(AN29/AN$4*100),"")</f>
        <v/>
      </c>
      <c r="AP29" s="19"/>
      <c r="AQ29" s="4" t="str">
        <f t="shared" ref="AQ29:AQ30" si="141">IF(AND((AP29&gt;0),(AP$4&gt;0)),(AP29/AP$4*100),"")</f>
        <v/>
      </c>
      <c r="AR29" s="19"/>
      <c r="AS29" s="4" t="str">
        <f t="shared" ref="AS29:AS30" si="142">IF(AND((AR29&gt;0),(AR$4&gt;0)),(AR29/AR$4*100),"")</f>
        <v/>
      </c>
      <c r="AT29" s="19"/>
      <c r="AU29" s="4" t="str">
        <f t="shared" ref="AU29:AU30" si="143">IF(AND((AT29&gt;0),(AT$4&gt;0)),(AT29/AT$4*100),"")</f>
        <v/>
      </c>
      <c r="AV29" s="19"/>
      <c r="AW29" s="4" t="str">
        <f t="shared" ref="AW29:AW30" si="144">IF(AND((AV29&gt;0),(AV$4&gt;0)),(AV29/AV$4*100),"")</f>
        <v/>
      </c>
      <c r="AX29" s="19"/>
      <c r="AY29" s="4" t="str">
        <f t="shared" ref="AY29:AY30" si="145">IF(AND((AX29&gt;0),(AX$4&gt;0)),(AX29/AX$4*100),"")</f>
        <v/>
      </c>
      <c r="AZ29" s="19"/>
      <c r="BA29" s="4" t="str">
        <f t="shared" ref="BA29:BA30" si="146">IF(AND((AZ29&gt;0),(AZ$4&gt;0)),(AZ29/AZ$4*100),"")</f>
        <v/>
      </c>
      <c r="BB29" s="19"/>
      <c r="BC29" s="4" t="str">
        <f t="shared" ref="BC29:BC30" si="147">IF(AND((BB29&gt;0),(BB$4&gt;0)),(BB29/BB$4*100),"")</f>
        <v/>
      </c>
      <c r="BD29" s="19"/>
      <c r="BE29" s="4" t="str">
        <f t="shared" ref="BE29:BE30" si="148">IF(AND((BD29&gt;0),(BD$4&gt;0)),(BD29/BD$4*100),"")</f>
        <v/>
      </c>
      <c r="BF29" s="19"/>
      <c r="BG29" s="4" t="str">
        <f t="shared" ref="BG29:BG30" si="149">IF(AND((BF29&gt;0),(BF$4&gt;0)),(BF29/BF$4*100),"")</f>
        <v/>
      </c>
      <c r="BH29" s="19"/>
      <c r="BI29" s="4" t="str">
        <f t="shared" ref="BI29:BI30" si="150">IF(AND((BH29&gt;0),(BH$4&gt;0)),(BH29/BH$4*100),"")</f>
        <v/>
      </c>
      <c r="BK29" s="57" t="s">
        <v>23</v>
      </c>
      <c r="BL29" s="30">
        <f t="shared" si="16"/>
        <v>8</v>
      </c>
      <c r="BM29" s="31">
        <f t="shared" si="17"/>
        <v>16.399999999999999</v>
      </c>
      <c r="BN29" s="32" t="str">
        <f t="shared" si="18"/>
        <v>–</v>
      </c>
      <c r="BO29" s="33">
        <f t="shared" si="19"/>
        <v>23.1</v>
      </c>
      <c r="BP29" s="34">
        <f t="shared" si="20"/>
        <v>29.129129129129126</v>
      </c>
      <c r="BQ29" s="35" t="str">
        <f t="shared" si="40"/>
        <v>–</v>
      </c>
      <c r="BR29" s="36">
        <f t="shared" si="21"/>
        <v>40.330188679245289</v>
      </c>
      <c r="BS29" s="37">
        <f t="shared" si="22"/>
        <v>18.175000000000001</v>
      </c>
      <c r="BT29" s="38">
        <f t="shared" si="22"/>
        <v>34.428107471336084</v>
      </c>
      <c r="BU29" s="32">
        <f t="shared" si="23"/>
        <v>2.2230930833284721</v>
      </c>
      <c r="BV29" s="39">
        <f t="shared" si="23"/>
        <v>3.1832147442898275</v>
      </c>
    </row>
    <row r="30" spans="1:74" ht="16.5" customHeight="1" x14ac:dyDescent="0.2">
      <c r="A30" s="10" t="s">
        <v>24</v>
      </c>
      <c r="B30" s="19">
        <v>1.7</v>
      </c>
      <c r="C30" s="4">
        <f>IF(AND((B30&gt;0),(B$4&gt;0)),(B30/B$4*100),"")</f>
        <v>4.0094339622641506</v>
      </c>
      <c r="D30" s="19">
        <v>2.6</v>
      </c>
      <c r="E30" s="4">
        <f>IF(AND((D30&gt;0),(D$4&gt;0)),(D30/D$4*100),"")</f>
        <v>5.1896207584830334</v>
      </c>
      <c r="F30" s="19">
        <v>2.6</v>
      </c>
      <c r="G30" s="4">
        <f>IF(AND((F30&gt;0),(F$4&gt;0)),(F30/F$4*100),"")</f>
        <v>3.9039039039039038</v>
      </c>
      <c r="H30" s="19">
        <v>1.8</v>
      </c>
      <c r="I30" s="4">
        <f>IF(AND((H30&gt;0),(H$4&gt;0)),(H30/H$4*100),"")</f>
        <v>3.9215686274509802</v>
      </c>
      <c r="J30" s="19"/>
      <c r="K30" s="4" t="str">
        <f>IF(AND((J30&gt;0),(J$4&gt;0)),(J30/J$4*100),"")</f>
        <v/>
      </c>
      <c r="L30" s="19">
        <v>1.5</v>
      </c>
      <c r="M30" s="4">
        <f>IF(AND((L30&gt;0),(L$4&gt;0)),(L30/L$4*100),"")</f>
        <v>3.0060120240480965</v>
      </c>
      <c r="N30" s="19">
        <v>2.1</v>
      </c>
      <c r="O30" s="4">
        <f>IF(AND((N30&gt;0),(N$4&gt;0)),(N30/N$4*100),"")</f>
        <v>3.7769784172661871</v>
      </c>
      <c r="P30" s="19">
        <v>2.5</v>
      </c>
      <c r="Q30" s="4">
        <f>IF(AND((P30&gt;0),(P$4&gt;0)),(P30/P$4*100),"")</f>
        <v>4.9019607843137258</v>
      </c>
      <c r="R30" s="19"/>
      <c r="S30" s="4" t="str">
        <f>IF(AND((R30&gt;0),(R$4&gt;0)),(R30/R$4*100),"")</f>
        <v/>
      </c>
      <c r="T30" s="19">
        <v>2.7</v>
      </c>
      <c r="U30" s="4">
        <f>IF(AND((T30&gt;0),(T$4&gt;0)),(T30/T$4*100),"")</f>
        <v>4.1860465116279073</v>
      </c>
      <c r="V30" s="19"/>
      <c r="W30" s="4" t="str">
        <f>IF(AND((V30&gt;0),(V$4&gt;0)),(V30/V$4*100),"")</f>
        <v/>
      </c>
      <c r="X30" s="19"/>
      <c r="Y30" s="4" t="str">
        <f>IF(AND((X30&gt;0),(X$4&gt;0)),(X30/X$4*100),"")</f>
        <v/>
      </c>
      <c r="Z30" s="19"/>
      <c r="AA30" s="4" t="str">
        <f>IF(AND((Z30&gt;0),(Z$4&gt;0)),(Z30/Z$4*100),"")</f>
        <v/>
      </c>
      <c r="AB30" s="19"/>
      <c r="AC30" s="4" t="str">
        <f>IF(AND((AB30&gt;0),(AB$4&gt;0)),(AB30/AB$4*100),"")</f>
        <v/>
      </c>
      <c r="AD30" s="19"/>
      <c r="AE30" s="4" t="str">
        <f t="shared" si="135"/>
        <v/>
      </c>
      <c r="AF30" s="19"/>
      <c r="AG30" s="4" t="str">
        <f t="shared" si="136"/>
        <v/>
      </c>
      <c r="AH30" s="19"/>
      <c r="AI30" s="4" t="str">
        <f t="shared" si="137"/>
        <v/>
      </c>
      <c r="AJ30" s="19"/>
      <c r="AK30" s="4" t="str">
        <f t="shared" si="138"/>
        <v/>
      </c>
      <c r="AL30" s="19"/>
      <c r="AM30" s="4" t="str">
        <f t="shared" si="139"/>
        <v/>
      </c>
      <c r="AN30" s="19"/>
      <c r="AO30" s="4" t="str">
        <f t="shared" si="140"/>
        <v/>
      </c>
      <c r="AP30" s="19"/>
      <c r="AQ30" s="4" t="str">
        <f t="shared" si="141"/>
        <v/>
      </c>
      <c r="AR30" s="19"/>
      <c r="AS30" s="4" t="str">
        <f t="shared" si="142"/>
        <v/>
      </c>
      <c r="AT30" s="19"/>
      <c r="AU30" s="4" t="str">
        <f t="shared" si="143"/>
        <v/>
      </c>
      <c r="AV30" s="19"/>
      <c r="AW30" s="4" t="str">
        <f t="shared" si="144"/>
        <v/>
      </c>
      <c r="AX30" s="19"/>
      <c r="AY30" s="4" t="str">
        <f t="shared" si="145"/>
        <v/>
      </c>
      <c r="AZ30" s="19"/>
      <c r="BA30" s="4" t="str">
        <f t="shared" si="146"/>
        <v/>
      </c>
      <c r="BB30" s="19"/>
      <c r="BC30" s="4" t="str">
        <f t="shared" si="147"/>
        <v/>
      </c>
      <c r="BD30" s="19"/>
      <c r="BE30" s="4" t="str">
        <f t="shared" si="148"/>
        <v/>
      </c>
      <c r="BF30" s="19"/>
      <c r="BG30" s="4" t="str">
        <f t="shared" si="149"/>
        <v/>
      </c>
      <c r="BH30" s="19"/>
      <c r="BI30" s="4" t="str">
        <f t="shared" si="150"/>
        <v/>
      </c>
      <c r="BK30" s="57" t="s">
        <v>24</v>
      </c>
      <c r="BL30" s="30">
        <f t="shared" si="16"/>
        <v>8</v>
      </c>
      <c r="BM30" s="31">
        <f t="shared" si="17"/>
        <v>1.5</v>
      </c>
      <c r="BN30" s="32" t="str">
        <f t="shared" si="18"/>
        <v>–</v>
      </c>
      <c r="BO30" s="33">
        <f t="shared" si="19"/>
        <v>2.7</v>
      </c>
      <c r="BP30" s="34">
        <f t="shared" si="20"/>
        <v>3.0060120240480965</v>
      </c>
      <c r="BQ30" s="35" t="str">
        <f t="shared" si="40"/>
        <v>–</v>
      </c>
      <c r="BR30" s="36">
        <f t="shared" si="21"/>
        <v>5.1896207584830334</v>
      </c>
      <c r="BS30" s="37">
        <f t="shared" si="22"/>
        <v>2.1875</v>
      </c>
      <c r="BT30" s="38">
        <f t="shared" si="22"/>
        <v>4.1119406236697476</v>
      </c>
      <c r="BU30" s="32">
        <f t="shared" si="23"/>
        <v>0.47339955941798578</v>
      </c>
      <c r="BV30" s="39">
        <f t="shared" si="23"/>
        <v>0.67784576272954944</v>
      </c>
    </row>
    <row r="31" spans="1:74" ht="16.5" customHeight="1" x14ac:dyDescent="0.2">
      <c r="A31" s="10" t="s">
        <v>25</v>
      </c>
      <c r="B31" s="68">
        <f>IF(AND((B30&gt;0),(B29&gt;0)),(B30/B29),"")</f>
        <v>9.9415204678362568E-2</v>
      </c>
      <c r="C31" s="4" t="s">
        <v>3</v>
      </c>
      <c r="D31" s="68">
        <f>IF(AND((D30&gt;0),(D29&gt;0)),(D30/D29),"")</f>
        <v>0.15294117647058825</v>
      </c>
      <c r="E31" s="4" t="s">
        <v>3</v>
      </c>
      <c r="F31" s="68">
        <f>IF(AND((F30&gt;0),(F29&gt;0)),(F30/F29),"")</f>
        <v>0.13402061855670105</v>
      </c>
      <c r="G31" s="4" t="s">
        <v>3</v>
      </c>
      <c r="H31" s="68">
        <f>IF(AND((H30&gt;0),(H29&gt;0)),(H30/H29),"")</f>
        <v>0.10975609756097562</v>
      </c>
      <c r="I31" s="4" t="s">
        <v>3</v>
      </c>
      <c r="J31" s="68" t="str">
        <f>IF(AND((J30&gt;0),(J29&gt;0)),(J30/J29),"")</f>
        <v/>
      </c>
      <c r="K31" s="4" t="s">
        <v>3</v>
      </c>
      <c r="L31" s="68">
        <f>IF(AND((L30&gt;0),(L29&gt;0)),(L30/L29),"")</f>
        <v>9.0909090909090912E-2</v>
      </c>
      <c r="M31" s="4" t="s">
        <v>3</v>
      </c>
      <c r="N31" s="68">
        <f>IF(AND((N30&gt;0),(N29&gt;0)),(N30/N29),"")</f>
        <v>0.11475409836065574</v>
      </c>
      <c r="O31" s="4" t="s">
        <v>3</v>
      </c>
      <c r="P31" s="68">
        <f>IF(AND((P30&gt;0),(P29&gt;0)),(P30/P29),"")</f>
        <v>0.14204545454545453</v>
      </c>
      <c r="Q31" s="4" t="s">
        <v>3</v>
      </c>
      <c r="R31" s="68" t="str">
        <f>IF(AND((R30&gt;0),(R29&gt;0)),(R30/R29),"")</f>
        <v/>
      </c>
      <c r="S31" s="4" t="s">
        <v>3</v>
      </c>
      <c r="T31" s="68">
        <f>IF(AND((T30&gt;0),(T29&gt;0)),(T30/T29),"")</f>
        <v>0.11688311688311688</v>
      </c>
      <c r="U31" s="4" t="s">
        <v>3</v>
      </c>
      <c r="V31" s="68" t="str">
        <f>IF(AND((V30&gt;0),(V29&gt;0)),(V30/V29),"")</f>
        <v/>
      </c>
      <c r="W31" s="4" t="s">
        <v>3</v>
      </c>
      <c r="X31" s="68" t="str">
        <f>IF(AND((X30&gt;0),(X29&gt;0)),(X30/X29),"")</f>
        <v/>
      </c>
      <c r="Y31" s="4" t="s">
        <v>3</v>
      </c>
      <c r="Z31" s="68" t="str">
        <f>IF(AND((Z30&gt;0),(Z29&gt;0)),(Z30/Z29),"")</f>
        <v/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151">IF(AND((AD30&gt;0),(AD29&gt;0)),(AD30/AD29),"")</f>
        <v/>
      </c>
      <c r="AE31" s="4" t="s">
        <v>3</v>
      </c>
      <c r="AF31" s="68" t="str">
        <f t="shared" ref="AF31" si="152">IF(AND((AF30&gt;0),(AF29&gt;0)),(AF30/AF29),"")</f>
        <v/>
      </c>
      <c r="AG31" s="4" t="s">
        <v>3</v>
      </c>
      <c r="AH31" s="68" t="str">
        <f t="shared" ref="AH31" si="153">IF(AND((AH30&gt;0),(AH29&gt;0)),(AH30/AH29),"")</f>
        <v/>
      </c>
      <c r="AI31" s="4" t="s">
        <v>3</v>
      </c>
      <c r="AJ31" s="68" t="str">
        <f t="shared" ref="AJ31" si="154">IF(AND((AJ30&gt;0),(AJ29&gt;0)),(AJ30/AJ29),"")</f>
        <v/>
      </c>
      <c r="AK31" s="4" t="s">
        <v>3</v>
      </c>
      <c r="AL31" s="68" t="str">
        <f t="shared" ref="AL31" si="155">IF(AND((AL30&gt;0),(AL29&gt;0)),(AL30/AL29),"")</f>
        <v/>
      </c>
      <c r="AM31" s="4" t="s">
        <v>3</v>
      </c>
      <c r="AN31" s="68" t="str">
        <f t="shared" ref="AN31" si="156">IF(AND((AN30&gt;0),(AN29&gt;0)),(AN30/AN29),"")</f>
        <v/>
      </c>
      <c r="AO31" s="4" t="s">
        <v>3</v>
      </c>
      <c r="AP31" s="68" t="str">
        <f t="shared" ref="AP31" si="157">IF(AND((AP30&gt;0),(AP29&gt;0)),(AP30/AP29),"")</f>
        <v/>
      </c>
      <c r="AQ31" s="4" t="s">
        <v>3</v>
      </c>
      <c r="AR31" s="68" t="str">
        <f t="shared" ref="AR31" si="158">IF(AND((AR30&gt;0),(AR29&gt;0)),(AR30/AR29),"")</f>
        <v/>
      </c>
      <c r="AS31" s="4" t="s">
        <v>3</v>
      </c>
      <c r="AT31" s="68" t="str">
        <f t="shared" ref="AT31" si="159">IF(AND((AT30&gt;0),(AT29&gt;0)),(AT30/AT29),"")</f>
        <v/>
      </c>
      <c r="AU31" s="4" t="s">
        <v>3</v>
      </c>
      <c r="AV31" s="68" t="str">
        <f t="shared" ref="AV31" si="160">IF(AND((AV30&gt;0),(AV29&gt;0)),(AV30/AV29),"")</f>
        <v/>
      </c>
      <c r="AW31" s="4" t="s">
        <v>3</v>
      </c>
      <c r="AX31" s="68" t="str">
        <f t="shared" ref="AX31" si="161">IF(AND((AX30&gt;0),(AX29&gt;0)),(AX30/AX29),"")</f>
        <v/>
      </c>
      <c r="AY31" s="4" t="s">
        <v>3</v>
      </c>
      <c r="AZ31" s="68" t="str">
        <f t="shared" ref="AZ31" si="162">IF(AND((AZ30&gt;0),(AZ29&gt;0)),(AZ30/AZ29),"")</f>
        <v/>
      </c>
      <c r="BA31" s="4" t="s">
        <v>3</v>
      </c>
      <c r="BB31" s="68" t="str">
        <f t="shared" ref="BB31" si="163">IF(AND((BB30&gt;0),(BB29&gt;0)),(BB30/BB29),"")</f>
        <v/>
      </c>
      <c r="BC31" s="4" t="s">
        <v>3</v>
      </c>
      <c r="BD31" s="68" t="str">
        <f t="shared" ref="BD31" si="164">IF(AND((BD30&gt;0),(BD29&gt;0)),(BD30/BD29),"")</f>
        <v/>
      </c>
      <c r="BE31" s="4" t="s">
        <v>3</v>
      </c>
      <c r="BF31" s="68" t="str">
        <f t="shared" ref="BF31" si="165">IF(AND((BF30&gt;0),(BF29&gt;0)),(BF30/BF29),"")</f>
        <v/>
      </c>
      <c r="BG31" s="4" t="s">
        <v>3</v>
      </c>
      <c r="BH31" s="68" t="str">
        <f t="shared" ref="BH31" si="166">IF(AND((BH30&gt;0),(BH29&gt;0)),(BH30/BH29),"")</f>
        <v/>
      </c>
      <c r="BI31" s="4" t="s">
        <v>3</v>
      </c>
      <c r="BK31" s="57" t="s">
        <v>25</v>
      </c>
      <c r="BL31" s="30">
        <f t="shared" si="16"/>
        <v>8</v>
      </c>
      <c r="BM31" s="40">
        <f t="shared" si="17"/>
        <v>9.0909090909090912E-2</v>
      </c>
      <c r="BN31" s="22" t="str">
        <f t="shared" si="18"/>
        <v>–</v>
      </c>
      <c r="BO31" s="41">
        <f t="shared" si="19"/>
        <v>0.15294117647058825</v>
      </c>
      <c r="BP31" s="24" t="str">
        <f t="shared" si="20"/>
        <v/>
      </c>
      <c r="BQ31" s="6" t="s">
        <v>3</v>
      </c>
      <c r="BR31" s="26" t="str">
        <f t="shared" si="21"/>
        <v/>
      </c>
      <c r="BS31" s="42">
        <f t="shared" si="22"/>
        <v>0.12009060724561819</v>
      </c>
      <c r="BT31" s="28" t="s">
        <v>3</v>
      </c>
      <c r="BU31" s="43">
        <f t="shared" si="23"/>
        <v>2.1313382826070534E-2</v>
      </c>
      <c r="BV31" s="29" t="s">
        <v>3</v>
      </c>
    </row>
    <row r="32" spans="1:74" ht="16.5" customHeight="1" x14ac:dyDescent="0.2">
      <c r="A32" s="15" t="s">
        <v>13</v>
      </c>
      <c r="B32" s="17"/>
      <c r="C32" s="3"/>
      <c r="D32" s="17"/>
      <c r="E32" s="3"/>
      <c r="F32" s="17"/>
      <c r="G32" s="3"/>
      <c r="H32" s="17"/>
      <c r="I32" s="3"/>
      <c r="J32" s="17"/>
      <c r="K32" s="3"/>
      <c r="L32" s="17"/>
      <c r="M32" s="3"/>
      <c r="N32" s="17"/>
      <c r="O32" s="3"/>
      <c r="P32" s="17"/>
      <c r="Q32" s="3"/>
      <c r="R32" s="17"/>
      <c r="S32" s="3"/>
      <c r="T32" s="17"/>
      <c r="U32" s="3"/>
      <c r="V32" s="17"/>
      <c r="W32" s="3"/>
      <c r="X32" s="17"/>
      <c r="Y32" s="3"/>
      <c r="Z32" s="17"/>
      <c r="AA32" s="3"/>
      <c r="AB32" s="17"/>
      <c r="AC32" s="3"/>
      <c r="AD32" s="17"/>
      <c r="AE32" s="3"/>
      <c r="AF32" s="17"/>
      <c r="AG32" s="3"/>
      <c r="AH32" s="17"/>
      <c r="AI32" s="3"/>
      <c r="AJ32" s="17"/>
      <c r="AK32" s="3"/>
      <c r="AL32" s="17"/>
      <c r="AM32" s="3"/>
      <c r="AN32" s="17"/>
      <c r="AO32" s="3"/>
      <c r="AP32" s="17"/>
      <c r="AQ32" s="3"/>
      <c r="AR32" s="17"/>
      <c r="AS32" s="3"/>
      <c r="AT32" s="17"/>
      <c r="AU32" s="3"/>
      <c r="AV32" s="17"/>
      <c r="AW32" s="3"/>
      <c r="AX32" s="17"/>
      <c r="AY32" s="3"/>
      <c r="AZ32" s="17"/>
      <c r="BA32" s="3"/>
      <c r="BB32" s="17"/>
      <c r="BC32" s="3"/>
      <c r="BD32" s="17"/>
      <c r="BE32" s="3"/>
      <c r="BF32" s="17"/>
      <c r="BG32" s="3"/>
      <c r="BH32" s="17"/>
      <c r="BI32" s="3"/>
      <c r="BK32" s="56" t="s">
        <v>13</v>
      </c>
      <c r="BL32" s="30"/>
      <c r="BM32" s="21"/>
      <c r="BN32" s="22"/>
      <c r="BO32" s="23"/>
      <c r="BP32" s="24"/>
      <c r="BQ32" s="25"/>
      <c r="BR32" s="26"/>
      <c r="BS32" s="27"/>
      <c r="BT32" s="28"/>
      <c r="BU32" s="22"/>
      <c r="BV32" s="29"/>
    </row>
    <row r="33" spans="1:74" ht="16.5" customHeight="1" x14ac:dyDescent="0.2">
      <c r="A33" s="10" t="s">
        <v>23</v>
      </c>
      <c r="B33" s="19">
        <v>16.399999999999999</v>
      </c>
      <c r="C33" s="4">
        <f>IF(AND((B33&gt;0),(B$4&gt;0)),(B33/B$4*100),"")</f>
        <v>38.679245283018865</v>
      </c>
      <c r="D33" s="19">
        <v>16.600000000000001</v>
      </c>
      <c r="E33" s="4">
        <f>IF(AND((D33&gt;0),(D$4&gt;0)),(D33/D$4*100),"")</f>
        <v>33.133732534930147</v>
      </c>
      <c r="F33" s="19">
        <v>18.5</v>
      </c>
      <c r="G33" s="4">
        <f>IF(AND((F33&gt;0),(F$4&gt;0)),(F33/F$4*100),"")</f>
        <v>27.777777777777779</v>
      </c>
      <c r="H33" s="19">
        <v>16</v>
      </c>
      <c r="I33" s="4">
        <f>IF(AND((H33&gt;0),(H$4&gt;0)),(H33/H$4*100),"")</f>
        <v>34.858387799564269</v>
      </c>
      <c r="J33" s="19"/>
      <c r="K33" s="4" t="str">
        <f>IF(AND((J33&gt;0),(J$4&gt;0)),(J33/J$4*100),"")</f>
        <v/>
      </c>
      <c r="L33" s="19">
        <v>16.3</v>
      </c>
      <c r="M33" s="4">
        <f>IF(AND((L33&gt;0),(L$4&gt;0)),(L33/L$4*100),"")</f>
        <v>32.665330661322649</v>
      </c>
      <c r="N33" s="19">
        <v>18</v>
      </c>
      <c r="O33" s="4">
        <f>IF(AND((N33&gt;0),(N$4&gt;0)),(N33/N$4*100),"")</f>
        <v>32.374100719424462</v>
      </c>
      <c r="P33" s="19">
        <v>17.600000000000001</v>
      </c>
      <c r="Q33" s="4">
        <f>IF(AND((P33&gt;0),(P$4&gt;0)),(P33/P$4*100),"")</f>
        <v>34.509803921568633</v>
      </c>
      <c r="R33" s="19"/>
      <c r="S33" s="4" t="str">
        <f>IF(AND((R33&gt;0),(R$4&gt;0)),(R33/R$4*100),"")</f>
        <v/>
      </c>
      <c r="T33" s="19">
        <v>22</v>
      </c>
      <c r="U33" s="4">
        <f>IF(AND((T33&gt;0),(T$4&gt;0)),(T33/T$4*100),"")</f>
        <v>34.108527131782942</v>
      </c>
      <c r="V33" s="19">
        <v>23.1</v>
      </c>
      <c r="W33" s="4">
        <f>IF(AND((V33&gt;0),(V$4&gt;0)),(V33/V$4*100),"")</f>
        <v>36.783439490445865</v>
      </c>
      <c r="X33" s="19"/>
      <c r="Y33" s="4" t="str">
        <f>IF(AND((X33&gt;0),(X$4&gt;0)),(X33/X$4*100),"")</f>
        <v/>
      </c>
      <c r="Z33" s="19"/>
      <c r="AA33" s="4" t="str">
        <f>IF(AND((Z33&gt;0),(Z$4&gt;0)),(Z33/Z$4*100),"")</f>
        <v/>
      </c>
      <c r="AB33" s="19"/>
      <c r="AC33" s="4" t="str">
        <f>IF(AND((AB33&gt;0),(AB$4&gt;0)),(AB33/AB$4*100),"")</f>
        <v/>
      </c>
      <c r="AD33" s="19"/>
      <c r="AE33" s="4" t="str">
        <f t="shared" ref="AE33:AE34" si="167">IF(AND((AD33&gt;0),(AD$4&gt;0)),(AD33/AD$4*100),"")</f>
        <v/>
      </c>
      <c r="AF33" s="19"/>
      <c r="AG33" s="4" t="str">
        <f t="shared" ref="AG33:AG34" si="168">IF(AND((AF33&gt;0),(AF$4&gt;0)),(AF33/AF$4*100),"")</f>
        <v/>
      </c>
      <c r="AH33" s="19"/>
      <c r="AI33" s="4" t="str">
        <f t="shared" ref="AI33:AI34" si="169">IF(AND((AH33&gt;0),(AH$4&gt;0)),(AH33/AH$4*100),"")</f>
        <v/>
      </c>
      <c r="AJ33" s="19"/>
      <c r="AK33" s="4" t="str">
        <f t="shared" ref="AK33:AK34" si="170">IF(AND((AJ33&gt;0),(AJ$4&gt;0)),(AJ33/AJ$4*100),"")</f>
        <v/>
      </c>
      <c r="AL33" s="19"/>
      <c r="AM33" s="4" t="str">
        <f t="shared" ref="AM33:AM34" si="171">IF(AND((AL33&gt;0),(AL$4&gt;0)),(AL33/AL$4*100),"")</f>
        <v/>
      </c>
      <c r="AN33" s="19"/>
      <c r="AO33" s="4" t="str">
        <f t="shared" ref="AO33:AO34" si="172">IF(AND((AN33&gt;0),(AN$4&gt;0)),(AN33/AN$4*100),"")</f>
        <v/>
      </c>
      <c r="AP33" s="19"/>
      <c r="AQ33" s="4" t="str">
        <f t="shared" ref="AQ33:AQ34" si="173">IF(AND((AP33&gt;0),(AP$4&gt;0)),(AP33/AP$4*100),"")</f>
        <v/>
      </c>
      <c r="AR33" s="19"/>
      <c r="AS33" s="4" t="str">
        <f t="shared" ref="AS33:AS34" si="174">IF(AND((AR33&gt;0),(AR$4&gt;0)),(AR33/AR$4*100),"")</f>
        <v/>
      </c>
      <c r="AT33" s="19"/>
      <c r="AU33" s="4" t="str">
        <f t="shared" ref="AU33:AU34" si="175">IF(AND((AT33&gt;0),(AT$4&gt;0)),(AT33/AT$4*100),"")</f>
        <v/>
      </c>
      <c r="AV33" s="19"/>
      <c r="AW33" s="4" t="str">
        <f t="shared" ref="AW33:AW34" si="176">IF(AND((AV33&gt;0),(AV$4&gt;0)),(AV33/AV$4*100),"")</f>
        <v/>
      </c>
      <c r="AX33" s="19"/>
      <c r="AY33" s="4" t="str">
        <f t="shared" ref="AY33:AY34" si="177">IF(AND((AX33&gt;0),(AX$4&gt;0)),(AX33/AX$4*100),"")</f>
        <v/>
      </c>
      <c r="AZ33" s="19"/>
      <c r="BA33" s="4" t="str">
        <f t="shared" ref="BA33:BA34" si="178">IF(AND((AZ33&gt;0),(AZ$4&gt;0)),(AZ33/AZ$4*100),"")</f>
        <v/>
      </c>
      <c r="BB33" s="19"/>
      <c r="BC33" s="4" t="str">
        <f t="shared" ref="BC33:BC34" si="179">IF(AND((BB33&gt;0),(BB$4&gt;0)),(BB33/BB$4*100),"")</f>
        <v/>
      </c>
      <c r="BD33" s="19"/>
      <c r="BE33" s="4" t="str">
        <f t="shared" ref="BE33:BE34" si="180">IF(AND((BD33&gt;0),(BD$4&gt;0)),(BD33/BD$4*100),"")</f>
        <v/>
      </c>
      <c r="BF33" s="19"/>
      <c r="BG33" s="4" t="str">
        <f t="shared" ref="BG33:BG34" si="181">IF(AND((BF33&gt;0),(BF$4&gt;0)),(BF33/BF$4*100),"")</f>
        <v/>
      </c>
      <c r="BH33" s="19"/>
      <c r="BI33" s="4" t="str">
        <f t="shared" ref="BI33:BI34" si="182">IF(AND((BH33&gt;0),(BH$4&gt;0)),(BH33/BH$4*100),"")</f>
        <v/>
      </c>
      <c r="BK33" s="57" t="s">
        <v>23</v>
      </c>
      <c r="BL33" s="30">
        <f t="shared" si="16"/>
        <v>9</v>
      </c>
      <c r="BM33" s="31">
        <f t="shared" si="17"/>
        <v>16</v>
      </c>
      <c r="BN33" s="32" t="str">
        <f t="shared" si="18"/>
        <v>–</v>
      </c>
      <c r="BO33" s="33">
        <f t="shared" si="19"/>
        <v>23.1</v>
      </c>
      <c r="BP33" s="34">
        <f t="shared" si="20"/>
        <v>27.777777777777779</v>
      </c>
      <c r="BQ33" s="35" t="str">
        <f t="shared" si="40"/>
        <v>–</v>
      </c>
      <c r="BR33" s="36">
        <f t="shared" si="21"/>
        <v>38.679245283018865</v>
      </c>
      <c r="BS33" s="37">
        <f t="shared" si="22"/>
        <v>18.277777777777779</v>
      </c>
      <c r="BT33" s="38">
        <f t="shared" si="22"/>
        <v>33.876705035537292</v>
      </c>
      <c r="BU33" s="32">
        <f t="shared" si="23"/>
        <v>2.577197013121912</v>
      </c>
      <c r="BV33" s="39">
        <f t="shared" si="23"/>
        <v>3.0497115476391317</v>
      </c>
    </row>
    <row r="34" spans="1:74" ht="16.5" customHeight="1" x14ac:dyDescent="0.2">
      <c r="A34" s="10" t="s">
        <v>24</v>
      </c>
      <c r="B34" s="19">
        <v>1.8</v>
      </c>
      <c r="C34" s="4">
        <f>IF(AND((B34&gt;0),(B$4&gt;0)),(B34/B$4*100),"")</f>
        <v>4.2452830188679247</v>
      </c>
      <c r="D34" s="19">
        <v>2</v>
      </c>
      <c r="E34" s="4">
        <f>IF(AND((D34&gt;0),(D$4&gt;0)),(D34/D$4*100),"")</f>
        <v>3.992015968063872</v>
      </c>
      <c r="F34" s="19">
        <v>2.7</v>
      </c>
      <c r="G34" s="4">
        <f>IF(AND((F34&gt;0),(F$4&gt;0)),(F34/F$4*100),"")</f>
        <v>4.0540540540540553</v>
      </c>
      <c r="H34" s="19">
        <v>1.5</v>
      </c>
      <c r="I34" s="4">
        <f>IF(AND((H34&gt;0),(H$4&gt;0)),(H34/H$4*100),"")</f>
        <v>3.2679738562091507</v>
      </c>
      <c r="J34" s="19"/>
      <c r="K34" s="4" t="str">
        <f>IF(AND((J34&gt;0),(J$4&gt;0)),(J34/J$4*100),"")</f>
        <v/>
      </c>
      <c r="L34" s="19">
        <v>2.2000000000000002</v>
      </c>
      <c r="M34" s="4">
        <f>IF(AND((L34&gt;0),(L$4&gt;0)),(L34/L$4*100),"")</f>
        <v>4.408817635270541</v>
      </c>
      <c r="N34" s="19"/>
      <c r="O34" s="4" t="str">
        <f>IF(AND((N34&gt;0),(N$4&gt;0)),(N34/N$4*100),"")</f>
        <v/>
      </c>
      <c r="P34" s="19">
        <v>2.9</v>
      </c>
      <c r="Q34" s="4">
        <f>IF(AND((P34&gt;0),(P$4&gt;0)),(P34/P$4*100),"")</f>
        <v>5.6862745098039218</v>
      </c>
      <c r="R34" s="19"/>
      <c r="S34" s="4" t="str">
        <f>IF(AND((R34&gt;0),(R$4&gt;0)),(R34/R$4*100),"")</f>
        <v/>
      </c>
      <c r="T34" s="19">
        <v>2.4</v>
      </c>
      <c r="U34" s="4">
        <f>IF(AND((T34&gt;0),(T$4&gt;0)),(T34/T$4*100),"")</f>
        <v>3.7209302325581395</v>
      </c>
      <c r="V34" s="19">
        <v>2.6</v>
      </c>
      <c r="W34" s="4">
        <f>IF(AND((V34&gt;0),(V$4&gt;0)),(V34/V$4*100),"")</f>
        <v>4.1401273885350323</v>
      </c>
      <c r="X34" s="19"/>
      <c r="Y34" s="4" t="str">
        <f>IF(AND((X34&gt;0),(X$4&gt;0)),(X34/X$4*100),"")</f>
        <v/>
      </c>
      <c r="Z34" s="19"/>
      <c r="AA34" s="4" t="str">
        <f>IF(AND((Z34&gt;0),(Z$4&gt;0)),(Z34/Z$4*100),"")</f>
        <v/>
      </c>
      <c r="AB34" s="19"/>
      <c r="AC34" s="4" t="str">
        <f>IF(AND((AB34&gt;0),(AB$4&gt;0)),(AB34/AB$4*100),"")</f>
        <v/>
      </c>
      <c r="AD34" s="19"/>
      <c r="AE34" s="4" t="str">
        <f t="shared" si="167"/>
        <v/>
      </c>
      <c r="AF34" s="19"/>
      <c r="AG34" s="4" t="str">
        <f t="shared" si="168"/>
        <v/>
      </c>
      <c r="AH34" s="19"/>
      <c r="AI34" s="4" t="str">
        <f t="shared" si="169"/>
        <v/>
      </c>
      <c r="AJ34" s="19"/>
      <c r="AK34" s="4" t="str">
        <f t="shared" si="170"/>
        <v/>
      </c>
      <c r="AL34" s="19"/>
      <c r="AM34" s="4" t="str">
        <f t="shared" si="171"/>
        <v/>
      </c>
      <c r="AN34" s="19"/>
      <c r="AO34" s="4" t="str">
        <f t="shared" si="172"/>
        <v/>
      </c>
      <c r="AP34" s="19"/>
      <c r="AQ34" s="4" t="str">
        <f t="shared" si="173"/>
        <v/>
      </c>
      <c r="AR34" s="19"/>
      <c r="AS34" s="4" t="str">
        <f t="shared" si="174"/>
        <v/>
      </c>
      <c r="AT34" s="19"/>
      <c r="AU34" s="4" t="str">
        <f t="shared" si="175"/>
        <v/>
      </c>
      <c r="AV34" s="19"/>
      <c r="AW34" s="4" t="str">
        <f t="shared" si="176"/>
        <v/>
      </c>
      <c r="AX34" s="19"/>
      <c r="AY34" s="4" t="str">
        <f t="shared" si="177"/>
        <v/>
      </c>
      <c r="AZ34" s="19"/>
      <c r="BA34" s="4" t="str">
        <f t="shared" si="178"/>
        <v/>
      </c>
      <c r="BB34" s="19"/>
      <c r="BC34" s="4" t="str">
        <f t="shared" si="179"/>
        <v/>
      </c>
      <c r="BD34" s="19"/>
      <c r="BE34" s="4" t="str">
        <f t="shared" si="180"/>
        <v/>
      </c>
      <c r="BF34" s="19"/>
      <c r="BG34" s="4" t="str">
        <f t="shared" si="181"/>
        <v/>
      </c>
      <c r="BH34" s="19"/>
      <c r="BI34" s="4" t="str">
        <f t="shared" si="182"/>
        <v/>
      </c>
      <c r="BK34" s="57" t="s">
        <v>24</v>
      </c>
      <c r="BL34" s="30">
        <f t="shared" si="16"/>
        <v>8</v>
      </c>
      <c r="BM34" s="31">
        <f t="shared" si="17"/>
        <v>1.5</v>
      </c>
      <c r="BN34" s="32" t="str">
        <f t="shared" si="18"/>
        <v>–</v>
      </c>
      <c r="BO34" s="33">
        <f t="shared" si="19"/>
        <v>2.9</v>
      </c>
      <c r="BP34" s="34">
        <f t="shared" si="20"/>
        <v>3.2679738562091507</v>
      </c>
      <c r="BQ34" s="35" t="str">
        <f t="shared" si="40"/>
        <v>–</v>
      </c>
      <c r="BR34" s="36">
        <f t="shared" si="21"/>
        <v>5.6862745098039218</v>
      </c>
      <c r="BS34" s="37">
        <f t="shared" si="22"/>
        <v>2.2625000000000002</v>
      </c>
      <c r="BT34" s="38">
        <f t="shared" si="22"/>
        <v>4.1894345829203301</v>
      </c>
      <c r="BU34" s="32">
        <f t="shared" si="23"/>
        <v>0.47790465277380956</v>
      </c>
      <c r="BV34" s="39">
        <f t="shared" si="23"/>
        <v>0.69898877283591598</v>
      </c>
    </row>
    <row r="35" spans="1:74" ht="16.5" customHeight="1" x14ac:dyDescent="0.2">
      <c r="A35" s="10" t="s">
        <v>25</v>
      </c>
      <c r="B35" s="68">
        <f>IF(AND((B34&gt;0),(B33&gt;0)),(B34/B33),"")</f>
        <v>0.10975609756097562</v>
      </c>
      <c r="C35" s="4" t="s">
        <v>3</v>
      </c>
      <c r="D35" s="68">
        <f>IF(AND((D34&gt;0),(D33&gt;0)),(D34/D33),"")</f>
        <v>0.12048192771084336</v>
      </c>
      <c r="E35" s="4" t="s">
        <v>3</v>
      </c>
      <c r="F35" s="68">
        <f>IF(AND((F34&gt;0),(F33&gt;0)),(F34/F33),"")</f>
        <v>0.14594594594594595</v>
      </c>
      <c r="G35" s="4" t="s">
        <v>3</v>
      </c>
      <c r="H35" s="68">
        <f>IF(AND((H34&gt;0),(H33&gt;0)),(H34/H33),"")</f>
        <v>9.375E-2</v>
      </c>
      <c r="I35" s="4" t="s">
        <v>3</v>
      </c>
      <c r="J35" s="68" t="str">
        <f>IF(AND((J34&gt;0),(J33&gt;0)),(J34/J33),"")</f>
        <v/>
      </c>
      <c r="K35" s="4" t="s">
        <v>3</v>
      </c>
      <c r="L35" s="68">
        <f>IF(AND((L34&gt;0),(L33&gt;0)),(L34/L33),"")</f>
        <v>0.13496932515337423</v>
      </c>
      <c r="M35" s="4" t="s">
        <v>3</v>
      </c>
      <c r="N35" s="68" t="str">
        <f>IF(AND((N34&gt;0),(N33&gt;0)),(N34/N33),"")</f>
        <v/>
      </c>
      <c r="O35" s="4" t="s">
        <v>3</v>
      </c>
      <c r="P35" s="68">
        <f>IF(AND((P34&gt;0),(P33&gt;0)),(P34/P33),"")</f>
        <v>0.16477272727272727</v>
      </c>
      <c r="Q35" s="4" t="s">
        <v>3</v>
      </c>
      <c r="R35" s="68" t="str">
        <f>IF(AND((R34&gt;0),(R33&gt;0)),(R34/R33),"")</f>
        <v/>
      </c>
      <c r="S35" s="4" t="s">
        <v>3</v>
      </c>
      <c r="T35" s="68">
        <f>IF(AND((T34&gt;0),(T33&gt;0)),(T34/T33),"")</f>
        <v>0.10909090909090909</v>
      </c>
      <c r="U35" s="4" t="s">
        <v>3</v>
      </c>
      <c r="V35" s="68">
        <f>IF(AND((V34&gt;0),(V33&gt;0)),(V34/V33),"")</f>
        <v>0.11255411255411255</v>
      </c>
      <c r="W35" s="4" t="s">
        <v>3</v>
      </c>
      <c r="X35" s="68" t="str">
        <f>IF(AND((X34&gt;0),(X33&gt;0)),(X34/X33),"")</f>
        <v/>
      </c>
      <c r="Y35" s="4" t="s">
        <v>3</v>
      </c>
      <c r="Z35" s="68" t="str">
        <f>IF(AND((Z34&gt;0),(Z33&gt;0)),(Z34/Z33),"")</f>
        <v/>
      </c>
      <c r="AA35" s="4" t="s">
        <v>3</v>
      </c>
      <c r="AB35" s="68" t="str">
        <f>IF(AND((AB34&gt;0),(AB33&gt;0)),(AB34/AB33),"")</f>
        <v/>
      </c>
      <c r="AC35" s="4" t="s">
        <v>3</v>
      </c>
      <c r="AD35" s="68" t="str">
        <f t="shared" ref="AD35" si="183">IF(AND((AD34&gt;0),(AD33&gt;0)),(AD34/AD33),"")</f>
        <v/>
      </c>
      <c r="AE35" s="4" t="s">
        <v>3</v>
      </c>
      <c r="AF35" s="68" t="str">
        <f t="shared" ref="AF35" si="184">IF(AND((AF34&gt;0),(AF33&gt;0)),(AF34/AF33),"")</f>
        <v/>
      </c>
      <c r="AG35" s="4" t="s">
        <v>3</v>
      </c>
      <c r="AH35" s="68" t="str">
        <f t="shared" ref="AH35" si="185">IF(AND((AH34&gt;0),(AH33&gt;0)),(AH34/AH33),"")</f>
        <v/>
      </c>
      <c r="AI35" s="4" t="s">
        <v>3</v>
      </c>
      <c r="AJ35" s="68" t="str">
        <f t="shared" ref="AJ35" si="186">IF(AND((AJ34&gt;0),(AJ33&gt;0)),(AJ34/AJ33),"")</f>
        <v/>
      </c>
      <c r="AK35" s="4" t="s">
        <v>3</v>
      </c>
      <c r="AL35" s="68" t="str">
        <f t="shared" ref="AL35" si="187">IF(AND((AL34&gt;0),(AL33&gt;0)),(AL34/AL33),"")</f>
        <v/>
      </c>
      <c r="AM35" s="4" t="s">
        <v>3</v>
      </c>
      <c r="AN35" s="68" t="str">
        <f t="shared" ref="AN35" si="188">IF(AND((AN34&gt;0),(AN33&gt;0)),(AN34/AN33),"")</f>
        <v/>
      </c>
      <c r="AO35" s="4" t="s">
        <v>3</v>
      </c>
      <c r="AP35" s="68" t="str">
        <f t="shared" ref="AP35" si="189">IF(AND((AP34&gt;0),(AP33&gt;0)),(AP34/AP33),"")</f>
        <v/>
      </c>
      <c r="AQ35" s="4" t="s">
        <v>3</v>
      </c>
      <c r="AR35" s="68" t="str">
        <f t="shared" ref="AR35" si="190">IF(AND((AR34&gt;0),(AR33&gt;0)),(AR34/AR33),"")</f>
        <v/>
      </c>
      <c r="AS35" s="4" t="s">
        <v>3</v>
      </c>
      <c r="AT35" s="68" t="str">
        <f t="shared" ref="AT35" si="191">IF(AND((AT34&gt;0),(AT33&gt;0)),(AT34/AT33),"")</f>
        <v/>
      </c>
      <c r="AU35" s="4" t="s">
        <v>3</v>
      </c>
      <c r="AV35" s="68" t="str">
        <f t="shared" ref="AV35" si="192">IF(AND((AV34&gt;0),(AV33&gt;0)),(AV34/AV33),"")</f>
        <v/>
      </c>
      <c r="AW35" s="4" t="s">
        <v>3</v>
      </c>
      <c r="AX35" s="68" t="str">
        <f t="shared" ref="AX35" si="193">IF(AND((AX34&gt;0),(AX33&gt;0)),(AX34/AX33),"")</f>
        <v/>
      </c>
      <c r="AY35" s="4" t="s">
        <v>3</v>
      </c>
      <c r="AZ35" s="68" t="str">
        <f t="shared" ref="AZ35" si="194">IF(AND((AZ34&gt;0),(AZ33&gt;0)),(AZ34/AZ33),"")</f>
        <v/>
      </c>
      <c r="BA35" s="4" t="s">
        <v>3</v>
      </c>
      <c r="BB35" s="68" t="str">
        <f t="shared" ref="BB35" si="195">IF(AND((BB34&gt;0),(BB33&gt;0)),(BB34/BB33),"")</f>
        <v/>
      </c>
      <c r="BC35" s="4" t="s">
        <v>3</v>
      </c>
      <c r="BD35" s="68" t="str">
        <f t="shared" ref="BD35" si="196">IF(AND((BD34&gt;0),(BD33&gt;0)),(BD34/BD33),"")</f>
        <v/>
      </c>
      <c r="BE35" s="4" t="s">
        <v>3</v>
      </c>
      <c r="BF35" s="68" t="str">
        <f t="shared" ref="BF35" si="197">IF(AND((BF34&gt;0),(BF33&gt;0)),(BF34/BF33),"")</f>
        <v/>
      </c>
      <c r="BG35" s="4" t="s">
        <v>3</v>
      </c>
      <c r="BH35" s="68" t="str">
        <f t="shared" ref="BH35" si="198">IF(AND((BH34&gt;0),(BH33&gt;0)),(BH34/BH33),"")</f>
        <v/>
      </c>
      <c r="BI35" s="4" t="s">
        <v>3</v>
      </c>
      <c r="BK35" s="57" t="s">
        <v>25</v>
      </c>
      <c r="BL35" s="30">
        <f t="shared" si="16"/>
        <v>8</v>
      </c>
      <c r="BM35" s="40">
        <f t="shared" si="17"/>
        <v>9.375E-2</v>
      </c>
      <c r="BN35" s="22" t="str">
        <f t="shared" si="18"/>
        <v>–</v>
      </c>
      <c r="BO35" s="41">
        <f t="shared" si="19"/>
        <v>0.16477272727272727</v>
      </c>
      <c r="BP35" s="24" t="str">
        <f t="shared" si="20"/>
        <v/>
      </c>
      <c r="BQ35" s="6" t="s">
        <v>3</v>
      </c>
      <c r="BR35" s="26" t="str">
        <f t="shared" si="21"/>
        <v/>
      </c>
      <c r="BS35" s="42">
        <f t="shared" si="22"/>
        <v>0.12391513066111101</v>
      </c>
      <c r="BT35" s="28" t="s">
        <v>3</v>
      </c>
      <c r="BU35" s="43">
        <f t="shared" si="23"/>
        <v>2.3139100257496079E-2</v>
      </c>
      <c r="BV35" s="29" t="s">
        <v>3</v>
      </c>
    </row>
    <row r="36" spans="1:74" ht="16.5" customHeight="1" x14ac:dyDescent="0.2">
      <c r="A36" s="15" t="s">
        <v>14</v>
      </c>
      <c r="B36" s="17"/>
      <c r="C36" s="3"/>
      <c r="D36" s="17"/>
      <c r="E36" s="3"/>
      <c r="F36" s="17"/>
      <c r="G36" s="3"/>
      <c r="H36" s="17"/>
      <c r="I36" s="3"/>
      <c r="J36" s="17"/>
      <c r="K36" s="3"/>
      <c r="L36" s="17"/>
      <c r="M36" s="3"/>
      <c r="N36" s="17"/>
      <c r="O36" s="3"/>
      <c r="P36" s="17"/>
      <c r="Q36" s="3"/>
      <c r="R36" s="17"/>
      <c r="S36" s="3"/>
      <c r="T36" s="17"/>
      <c r="U36" s="3"/>
      <c r="V36" s="17"/>
      <c r="W36" s="3"/>
      <c r="X36" s="17"/>
      <c r="Y36" s="3"/>
      <c r="Z36" s="17"/>
      <c r="AA36" s="3"/>
      <c r="AB36" s="17"/>
      <c r="AC36" s="3"/>
      <c r="AD36" s="17"/>
      <c r="AE36" s="3"/>
      <c r="AF36" s="17"/>
      <c r="AG36" s="3"/>
      <c r="AH36" s="17"/>
      <c r="AI36" s="3"/>
      <c r="AJ36" s="17"/>
      <c r="AK36" s="3"/>
      <c r="AL36" s="17"/>
      <c r="AM36" s="3"/>
      <c r="AN36" s="17"/>
      <c r="AO36" s="3"/>
      <c r="AP36" s="17"/>
      <c r="AQ36" s="3"/>
      <c r="AR36" s="17"/>
      <c r="AS36" s="3"/>
      <c r="AT36" s="17"/>
      <c r="AU36" s="3"/>
      <c r="AV36" s="17"/>
      <c r="AW36" s="3"/>
      <c r="AX36" s="17"/>
      <c r="AY36" s="3"/>
      <c r="AZ36" s="17"/>
      <c r="BA36" s="3"/>
      <c r="BB36" s="17"/>
      <c r="BC36" s="3"/>
      <c r="BD36" s="17"/>
      <c r="BE36" s="3"/>
      <c r="BF36" s="17"/>
      <c r="BG36" s="3"/>
      <c r="BH36" s="17"/>
      <c r="BI36" s="3"/>
      <c r="BK36" s="56" t="s">
        <v>14</v>
      </c>
      <c r="BL36" s="30"/>
      <c r="BM36" s="21"/>
      <c r="BN36" s="22"/>
      <c r="BO36" s="23"/>
      <c r="BP36" s="24"/>
      <c r="BQ36" s="25"/>
      <c r="BR36" s="26"/>
      <c r="BS36" s="27"/>
      <c r="BT36" s="28"/>
      <c r="BU36" s="22"/>
      <c r="BV36" s="29"/>
    </row>
    <row r="37" spans="1:74" ht="16.5" customHeight="1" x14ac:dyDescent="0.2">
      <c r="A37" s="10" t="s">
        <v>23</v>
      </c>
      <c r="B37" s="19"/>
      <c r="C37" s="4" t="str">
        <f>IF(AND((B37&gt;0),(B$4&gt;0)),(B37/B$4*100),"")</f>
        <v/>
      </c>
      <c r="D37" s="19"/>
      <c r="E37" s="4" t="str">
        <f>IF(AND((D37&gt;0),(D$4&gt;0)),(D37/D$4*100),"")</f>
        <v/>
      </c>
      <c r="F37" s="19">
        <v>22.7</v>
      </c>
      <c r="G37" s="4">
        <f>IF(AND((F37&gt;0),(F$4&gt;0)),(F37/F$4*100),"")</f>
        <v>34.08408408408409</v>
      </c>
      <c r="H37" s="19"/>
      <c r="I37" s="4" t="str">
        <f>IF(AND((H37&gt;0),(H$4&gt;0)),(H37/H$4*100),"")</f>
        <v/>
      </c>
      <c r="J37" s="19">
        <v>16.8</v>
      </c>
      <c r="K37" s="4">
        <f>IF(AND((J37&gt;0),(J$4&gt;0)),(J37/J$4*100),"")</f>
        <v>43.979057591623032</v>
      </c>
      <c r="L37" s="19">
        <v>21.6</v>
      </c>
      <c r="M37" s="4">
        <f>IF(AND((L37&gt;0),(L$4&gt;0)),(L37/L$4*100),"")</f>
        <v>43.286573146292589</v>
      </c>
      <c r="N37" s="19"/>
      <c r="O37" s="4" t="str">
        <f>IF(AND((N37&gt;0),(N$4&gt;0)),(N37/N$4*100),"")</f>
        <v/>
      </c>
      <c r="P37" s="19">
        <v>21.6</v>
      </c>
      <c r="Q37" s="4">
        <f>IF(AND((P37&gt;0),(P$4&gt;0)),(P37/P$4*100),"")</f>
        <v>42.352941176470594</v>
      </c>
      <c r="R37" s="19"/>
      <c r="S37" s="4" t="str">
        <f>IF(AND((R37&gt;0),(R$4&gt;0)),(R37/R$4*100),"")</f>
        <v/>
      </c>
      <c r="T37" s="19">
        <v>29.5</v>
      </c>
      <c r="U37" s="4">
        <f>IF(AND((T37&gt;0),(T$4&gt;0)),(T37/T$4*100),"")</f>
        <v>45.736434108527128</v>
      </c>
      <c r="V37" s="19">
        <v>31.9</v>
      </c>
      <c r="W37" s="4">
        <f>IF(AND((V37&gt;0),(V$4&gt;0)),(V37/V$4*100),"")</f>
        <v>50.796178343949052</v>
      </c>
      <c r="X37" s="19"/>
      <c r="Y37" s="4" t="str">
        <f>IF(AND((X37&gt;0),(X$4&gt;0)),(X37/X$4*100),"")</f>
        <v/>
      </c>
      <c r="Z37" s="19"/>
      <c r="AA37" s="4" t="str">
        <f>IF(AND((Z37&gt;0),(Z$4&gt;0)),(Z37/Z$4*100),"")</f>
        <v/>
      </c>
      <c r="AB37" s="19"/>
      <c r="AC37" s="4" t="str">
        <f>IF(AND((AB37&gt;0),(AB$4&gt;0)),(AB37/AB$4*100),"")</f>
        <v/>
      </c>
      <c r="AD37" s="19"/>
      <c r="AE37" s="4" t="str">
        <f t="shared" ref="AE37:AE38" si="199">IF(AND((AD37&gt;0),(AD$4&gt;0)),(AD37/AD$4*100),"")</f>
        <v/>
      </c>
      <c r="AF37" s="19"/>
      <c r="AG37" s="4" t="str">
        <f t="shared" ref="AG37:AG38" si="200">IF(AND((AF37&gt;0),(AF$4&gt;0)),(AF37/AF$4*100),"")</f>
        <v/>
      </c>
      <c r="AH37" s="19"/>
      <c r="AI37" s="4" t="str">
        <f t="shared" ref="AI37:AI38" si="201">IF(AND((AH37&gt;0),(AH$4&gt;0)),(AH37/AH$4*100),"")</f>
        <v/>
      </c>
      <c r="AJ37" s="19"/>
      <c r="AK37" s="4" t="str">
        <f t="shared" ref="AK37:AK38" si="202">IF(AND((AJ37&gt;0),(AJ$4&gt;0)),(AJ37/AJ$4*100),"")</f>
        <v/>
      </c>
      <c r="AL37" s="19"/>
      <c r="AM37" s="4" t="str">
        <f t="shared" ref="AM37:AM38" si="203">IF(AND((AL37&gt;0),(AL$4&gt;0)),(AL37/AL$4*100),"")</f>
        <v/>
      </c>
      <c r="AN37" s="19"/>
      <c r="AO37" s="4" t="str">
        <f t="shared" ref="AO37:AO38" si="204">IF(AND((AN37&gt;0),(AN$4&gt;0)),(AN37/AN$4*100),"")</f>
        <v/>
      </c>
      <c r="AP37" s="19"/>
      <c r="AQ37" s="4" t="str">
        <f t="shared" ref="AQ37:AQ38" si="205">IF(AND((AP37&gt;0),(AP$4&gt;0)),(AP37/AP$4*100),"")</f>
        <v/>
      </c>
      <c r="AR37" s="19"/>
      <c r="AS37" s="4" t="str">
        <f t="shared" ref="AS37:AS38" si="206">IF(AND((AR37&gt;0),(AR$4&gt;0)),(AR37/AR$4*100),"")</f>
        <v/>
      </c>
      <c r="AT37" s="19"/>
      <c r="AU37" s="4" t="str">
        <f t="shared" ref="AU37:AU38" si="207">IF(AND((AT37&gt;0),(AT$4&gt;0)),(AT37/AT$4*100),"")</f>
        <v/>
      </c>
      <c r="AV37" s="19"/>
      <c r="AW37" s="4" t="str">
        <f t="shared" ref="AW37:AW38" si="208">IF(AND((AV37&gt;0),(AV$4&gt;0)),(AV37/AV$4*100),"")</f>
        <v/>
      </c>
      <c r="AX37" s="19"/>
      <c r="AY37" s="4" t="str">
        <f t="shared" ref="AY37:AY38" si="209">IF(AND((AX37&gt;0),(AX$4&gt;0)),(AX37/AX$4*100),"")</f>
        <v/>
      </c>
      <c r="AZ37" s="19"/>
      <c r="BA37" s="4" t="str">
        <f t="shared" ref="BA37:BA38" si="210">IF(AND((AZ37&gt;0),(AZ$4&gt;0)),(AZ37/AZ$4*100),"")</f>
        <v/>
      </c>
      <c r="BB37" s="19"/>
      <c r="BC37" s="4" t="str">
        <f t="shared" ref="BC37:BC38" si="211">IF(AND((BB37&gt;0),(BB$4&gt;0)),(BB37/BB$4*100),"")</f>
        <v/>
      </c>
      <c r="BD37" s="19"/>
      <c r="BE37" s="4" t="str">
        <f t="shared" ref="BE37:BE38" si="212">IF(AND((BD37&gt;0),(BD$4&gt;0)),(BD37/BD$4*100),"")</f>
        <v/>
      </c>
      <c r="BF37" s="19"/>
      <c r="BG37" s="4" t="str">
        <f t="shared" ref="BG37:BG38" si="213">IF(AND((BF37&gt;0),(BF$4&gt;0)),(BF37/BF$4*100),"")</f>
        <v/>
      </c>
      <c r="BH37" s="19"/>
      <c r="BI37" s="4" t="str">
        <f t="shared" ref="BI37:BI38" si="214">IF(AND((BH37&gt;0),(BH$4&gt;0)),(BH37/BH$4*100),"")</f>
        <v/>
      </c>
      <c r="BK37" s="57" t="s">
        <v>23</v>
      </c>
      <c r="BL37" s="30">
        <f t="shared" si="16"/>
        <v>6</v>
      </c>
      <c r="BM37" s="31">
        <f t="shared" si="17"/>
        <v>16.8</v>
      </c>
      <c r="BN37" s="32" t="str">
        <f t="shared" si="18"/>
        <v>–</v>
      </c>
      <c r="BO37" s="33">
        <f t="shared" si="19"/>
        <v>31.9</v>
      </c>
      <c r="BP37" s="34">
        <f t="shared" si="20"/>
        <v>34.08408408408409</v>
      </c>
      <c r="BQ37" s="35" t="str">
        <f t="shared" si="40"/>
        <v>–</v>
      </c>
      <c r="BR37" s="36">
        <f t="shared" si="21"/>
        <v>50.796178343949052</v>
      </c>
      <c r="BS37" s="37">
        <f t="shared" si="22"/>
        <v>24.016666666666666</v>
      </c>
      <c r="BT37" s="38">
        <f t="shared" si="22"/>
        <v>43.37254474182442</v>
      </c>
      <c r="BU37" s="32">
        <f t="shared" si="23"/>
        <v>5.6161968151647592</v>
      </c>
      <c r="BV37" s="39">
        <f t="shared" si="23"/>
        <v>5.447727059419937</v>
      </c>
    </row>
    <row r="38" spans="1:74" ht="16.5" customHeight="1" x14ac:dyDescent="0.2">
      <c r="A38" s="10" t="s">
        <v>24</v>
      </c>
      <c r="B38" s="19"/>
      <c r="C38" s="4" t="str">
        <f>IF(AND((B38&gt;0),(B$4&gt;0)),(B38/B$4*100),"")</f>
        <v/>
      </c>
      <c r="D38" s="19"/>
      <c r="E38" s="4" t="str">
        <f>IF(AND((D38&gt;0),(D$4&gt;0)),(D38/D$4*100),"")</f>
        <v/>
      </c>
      <c r="F38" s="19">
        <v>2.7</v>
      </c>
      <c r="G38" s="4">
        <f>IF(AND((F38&gt;0),(F$4&gt;0)),(F38/F$4*100),"")</f>
        <v>4.0540540540540553</v>
      </c>
      <c r="H38" s="19"/>
      <c r="I38" s="4" t="str">
        <f>IF(AND((H38&gt;0),(H$4&gt;0)),(H38/H$4*100),"")</f>
        <v/>
      </c>
      <c r="J38" s="19">
        <v>1.8</v>
      </c>
      <c r="K38" s="4">
        <f>IF(AND((J38&gt;0),(J$4&gt;0)),(J38/J$4*100),"")</f>
        <v>4.7120418848167533</v>
      </c>
      <c r="L38" s="19">
        <v>2.8</v>
      </c>
      <c r="M38" s="4">
        <f>IF(AND((L38&gt;0),(L$4&gt;0)),(L38/L$4*100),"")</f>
        <v>5.6112224448897798</v>
      </c>
      <c r="N38" s="19"/>
      <c r="O38" s="4" t="str">
        <f>IF(AND((N38&gt;0),(N$4&gt;0)),(N38/N$4*100),"")</f>
        <v/>
      </c>
      <c r="P38" s="19">
        <v>2.7</v>
      </c>
      <c r="Q38" s="4">
        <f>IF(AND((P38&gt;0),(P$4&gt;0)),(P38/P$4*100),"")</f>
        <v>5.2941176470588243</v>
      </c>
      <c r="R38" s="19"/>
      <c r="S38" s="4" t="str">
        <f>IF(AND((R38&gt;0),(R$4&gt;0)),(R38/R$4*100),"")</f>
        <v/>
      </c>
      <c r="T38" s="19"/>
      <c r="U38" s="4" t="str">
        <f>IF(AND((T38&gt;0),(T$4&gt;0)),(T38/T$4*100),"")</f>
        <v/>
      </c>
      <c r="V38" s="19"/>
      <c r="W38" s="4" t="str">
        <f>IF(AND((V38&gt;0),(V$4&gt;0)),(V38/V$4*100),"")</f>
        <v/>
      </c>
      <c r="X38" s="19"/>
      <c r="Y38" s="4" t="str">
        <f>IF(AND((X38&gt;0),(X$4&gt;0)),(X38/X$4*100),"")</f>
        <v/>
      </c>
      <c r="Z38" s="19"/>
      <c r="AA38" s="4" t="str">
        <f>IF(AND((Z38&gt;0),(Z$4&gt;0)),(Z38/Z$4*100),"")</f>
        <v/>
      </c>
      <c r="AB38" s="19"/>
      <c r="AC38" s="4" t="str">
        <f>IF(AND((AB38&gt;0),(AB$4&gt;0)),(AB38/AB$4*100),"")</f>
        <v/>
      </c>
      <c r="AD38" s="19"/>
      <c r="AE38" s="4" t="str">
        <f t="shared" si="199"/>
        <v/>
      </c>
      <c r="AF38" s="19"/>
      <c r="AG38" s="4" t="str">
        <f t="shared" si="200"/>
        <v/>
      </c>
      <c r="AH38" s="19"/>
      <c r="AI38" s="4" t="str">
        <f t="shared" si="201"/>
        <v/>
      </c>
      <c r="AJ38" s="19"/>
      <c r="AK38" s="4" t="str">
        <f t="shared" si="202"/>
        <v/>
      </c>
      <c r="AL38" s="19"/>
      <c r="AM38" s="4" t="str">
        <f t="shared" si="203"/>
        <v/>
      </c>
      <c r="AN38" s="19"/>
      <c r="AO38" s="4" t="str">
        <f t="shared" si="204"/>
        <v/>
      </c>
      <c r="AP38" s="19"/>
      <c r="AQ38" s="4" t="str">
        <f t="shared" si="205"/>
        <v/>
      </c>
      <c r="AR38" s="19"/>
      <c r="AS38" s="4" t="str">
        <f t="shared" si="206"/>
        <v/>
      </c>
      <c r="AT38" s="19"/>
      <c r="AU38" s="4" t="str">
        <f t="shared" si="207"/>
        <v/>
      </c>
      <c r="AV38" s="19"/>
      <c r="AW38" s="4" t="str">
        <f t="shared" si="208"/>
        <v/>
      </c>
      <c r="AX38" s="19"/>
      <c r="AY38" s="4" t="str">
        <f t="shared" si="209"/>
        <v/>
      </c>
      <c r="AZ38" s="19"/>
      <c r="BA38" s="4" t="str">
        <f t="shared" si="210"/>
        <v/>
      </c>
      <c r="BB38" s="19"/>
      <c r="BC38" s="4" t="str">
        <f t="shared" si="211"/>
        <v/>
      </c>
      <c r="BD38" s="19"/>
      <c r="BE38" s="4" t="str">
        <f t="shared" si="212"/>
        <v/>
      </c>
      <c r="BF38" s="19"/>
      <c r="BG38" s="4" t="str">
        <f t="shared" si="213"/>
        <v/>
      </c>
      <c r="BH38" s="19"/>
      <c r="BI38" s="4" t="str">
        <f t="shared" si="214"/>
        <v/>
      </c>
      <c r="BK38" s="57" t="s">
        <v>24</v>
      </c>
      <c r="BL38" s="30">
        <f t="shared" si="16"/>
        <v>4</v>
      </c>
      <c r="BM38" s="31">
        <f t="shared" si="17"/>
        <v>1.8</v>
      </c>
      <c r="BN38" s="32" t="str">
        <f t="shared" si="18"/>
        <v>–</v>
      </c>
      <c r="BO38" s="33">
        <f t="shared" si="19"/>
        <v>2.8</v>
      </c>
      <c r="BP38" s="34">
        <f t="shared" si="20"/>
        <v>4.0540540540540553</v>
      </c>
      <c r="BQ38" s="35" t="str">
        <f t="shared" si="40"/>
        <v>–</v>
      </c>
      <c r="BR38" s="36">
        <f t="shared" si="21"/>
        <v>5.6112224448897798</v>
      </c>
      <c r="BS38" s="37">
        <f t="shared" si="22"/>
        <v>2.5</v>
      </c>
      <c r="BT38" s="38">
        <f t="shared" si="22"/>
        <v>4.9178590077048536</v>
      </c>
      <c r="BU38" s="32">
        <f t="shared" si="23"/>
        <v>0.46904157598234425</v>
      </c>
      <c r="BV38" s="39">
        <f t="shared" si="23"/>
        <v>0.68577039542861629</v>
      </c>
    </row>
    <row r="39" spans="1:74" ht="16.5" customHeight="1" thickBot="1" x14ac:dyDescent="0.25">
      <c r="A39" s="10" t="s">
        <v>25</v>
      </c>
      <c r="B39" s="68" t="str">
        <f>IF(AND((B38&gt;0),(B37&gt;0)),(B38/B37),"")</f>
        <v/>
      </c>
      <c r="C39" s="4" t="s">
        <v>3</v>
      </c>
      <c r="D39" s="68" t="str">
        <f>IF(AND((D38&gt;0),(D37&gt;0)),(D38/D37),"")</f>
        <v/>
      </c>
      <c r="E39" s="4" t="s">
        <v>3</v>
      </c>
      <c r="F39" s="68">
        <f>IF(AND((F38&gt;0),(F37&gt;0)),(F38/F37),"")</f>
        <v>0.11894273127753305</v>
      </c>
      <c r="G39" s="4" t="s">
        <v>3</v>
      </c>
      <c r="H39" s="68" t="str">
        <f>IF(AND((H38&gt;0),(H37&gt;0)),(H38/H37),"")</f>
        <v/>
      </c>
      <c r="I39" s="4" t="s">
        <v>3</v>
      </c>
      <c r="J39" s="68">
        <f>IF(AND((J38&gt;0),(J37&gt;0)),(J38/J37),"")</f>
        <v>0.10714285714285714</v>
      </c>
      <c r="K39" s="4" t="s">
        <v>3</v>
      </c>
      <c r="L39" s="68">
        <f>IF(AND((L38&gt;0),(L37&gt;0)),(L38/L37),"")</f>
        <v>0.12962962962962962</v>
      </c>
      <c r="M39" s="4" t="s">
        <v>3</v>
      </c>
      <c r="N39" s="68" t="str">
        <f>IF(AND((N38&gt;0),(N37&gt;0)),(N38/N37),"")</f>
        <v/>
      </c>
      <c r="O39" s="4" t="s">
        <v>3</v>
      </c>
      <c r="P39" s="68">
        <f>IF(AND((P38&gt;0),(P37&gt;0)),(P38/P37),"")</f>
        <v>0.125</v>
      </c>
      <c r="Q39" s="4" t="s">
        <v>3</v>
      </c>
      <c r="R39" s="68" t="str">
        <f>IF(AND((R38&gt;0),(R37&gt;0)),(R38/R37),"")</f>
        <v/>
      </c>
      <c r="S39" s="4" t="s">
        <v>3</v>
      </c>
      <c r="T39" s="68" t="str">
        <f>IF(AND((T38&gt;0),(T37&gt;0)),(T38/T37),"")</f>
        <v/>
      </c>
      <c r="U39" s="4" t="s">
        <v>3</v>
      </c>
      <c r="V39" s="68" t="str">
        <f>IF(AND((V38&gt;0),(V37&gt;0)),(V38/V37),"")</f>
        <v/>
      </c>
      <c r="W39" s="4" t="s">
        <v>3</v>
      </c>
      <c r="X39" s="68" t="str">
        <f>IF(AND((X38&gt;0),(X37&gt;0)),(X38/X37),"")</f>
        <v/>
      </c>
      <c r="Y39" s="4" t="s">
        <v>3</v>
      </c>
      <c r="Z39" s="68" t="str">
        <f>IF(AND((Z38&gt;0),(Z37&gt;0)),(Z38/Z37),"")</f>
        <v/>
      </c>
      <c r="AA39" s="4" t="s">
        <v>3</v>
      </c>
      <c r="AB39" s="68" t="str">
        <f>IF(AND((AB38&gt;0),(AB37&gt;0)),(AB38/AB37),"")</f>
        <v/>
      </c>
      <c r="AC39" s="4" t="s">
        <v>3</v>
      </c>
      <c r="AD39" s="68" t="str">
        <f t="shared" ref="AD39" si="215">IF(AND((AD38&gt;0),(AD37&gt;0)),(AD38/AD37),"")</f>
        <v/>
      </c>
      <c r="AE39" s="4" t="s">
        <v>3</v>
      </c>
      <c r="AF39" s="68" t="str">
        <f t="shared" ref="AF39" si="216">IF(AND((AF38&gt;0),(AF37&gt;0)),(AF38/AF37),"")</f>
        <v/>
      </c>
      <c r="AG39" s="4" t="s">
        <v>3</v>
      </c>
      <c r="AH39" s="68" t="str">
        <f t="shared" ref="AH39" si="217">IF(AND((AH38&gt;0),(AH37&gt;0)),(AH38/AH37),"")</f>
        <v/>
      </c>
      <c r="AI39" s="4" t="s">
        <v>3</v>
      </c>
      <c r="AJ39" s="68" t="str">
        <f t="shared" ref="AJ39" si="218">IF(AND((AJ38&gt;0),(AJ37&gt;0)),(AJ38/AJ37),"")</f>
        <v/>
      </c>
      <c r="AK39" s="4" t="s">
        <v>3</v>
      </c>
      <c r="AL39" s="68" t="str">
        <f t="shared" ref="AL39" si="219">IF(AND((AL38&gt;0),(AL37&gt;0)),(AL38/AL37),"")</f>
        <v/>
      </c>
      <c r="AM39" s="4" t="s">
        <v>3</v>
      </c>
      <c r="AN39" s="68" t="str">
        <f t="shared" ref="AN39" si="220">IF(AND((AN38&gt;0),(AN37&gt;0)),(AN38/AN37),"")</f>
        <v/>
      </c>
      <c r="AO39" s="4" t="s">
        <v>3</v>
      </c>
      <c r="AP39" s="68" t="str">
        <f t="shared" ref="AP39" si="221">IF(AND((AP38&gt;0),(AP37&gt;0)),(AP38/AP37),"")</f>
        <v/>
      </c>
      <c r="AQ39" s="4" t="s">
        <v>3</v>
      </c>
      <c r="AR39" s="68" t="str">
        <f t="shared" ref="AR39" si="222">IF(AND((AR38&gt;0),(AR37&gt;0)),(AR38/AR37),"")</f>
        <v/>
      </c>
      <c r="AS39" s="4" t="s">
        <v>3</v>
      </c>
      <c r="AT39" s="68" t="str">
        <f t="shared" ref="AT39" si="223">IF(AND((AT38&gt;0),(AT37&gt;0)),(AT38/AT37),"")</f>
        <v/>
      </c>
      <c r="AU39" s="4" t="s">
        <v>3</v>
      </c>
      <c r="AV39" s="68" t="str">
        <f t="shared" ref="AV39" si="224">IF(AND((AV38&gt;0),(AV37&gt;0)),(AV38/AV37),"")</f>
        <v/>
      </c>
      <c r="AW39" s="4" t="s">
        <v>3</v>
      </c>
      <c r="AX39" s="68" t="str">
        <f t="shared" ref="AX39" si="225">IF(AND((AX38&gt;0),(AX37&gt;0)),(AX38/AX37),"")</f>
        <v/>
      </c>
      <c r="AY39" s="4" t="s">
        <v>3</v>
      </c>
      <c r="AZ39" s="68" t="str">
        <f t="shared" ref="AZ39" si="226">IF(AND((AZ38&gt;0),(AZ37&gt;0)),(AZ38/AZ37),"")</f>
        <v/>
      </c>
      <c r="BA39" s="4" t="s">
        <v>3</v>
      </c>
      <c r="BB39" s="68" t="str">
        <f t="shared" ref="BB39" si="227">IF(AND((BB38&gt;0),(BB37&gt;0)),(BB38/BB37),"")</f>
        <v/>
      </c>
      <c r="BC39" s="4" t="s">
        <v>3</v>
      </c>
      <c r="BD39" s="68" t="str">
        <f t="shared" ref="BD39" si="228">IF(AND((BD38&gt;0),(BD37&gt;0)),(BD38/BD37),"")</f>
        <v/>
      </c>
      <c r="BE39" s="4" t="s">
        <v>3</v>
      </c>
      <c r="BF39" s="68" t="str">
        <f t="shared" ref="BF39" si="229">IF(AND((BF38&gt;0),(BF37&gt;0)),(BF38/BF37),"")</f>
        <v/>
      </c>
      <c r="BG39" s="4" t="s">
        <v>3</v>
      </c>
      <c r="BH39" s="68" t="str">
        <f t="shared" ref="BH39" si="230">IF(AND((BH38&gt;0),(BH37&gt;0)),(BH38/BH37),"")</f>
        <v/>
      </c>
      <c r="BI39" s="4" t="s">
        <v>3</v>
      </c>
      <c r="BK39" s="58" t="s">
        <v>25</v>
      </c>
      <c r="BL39" s="44">
        <f t="shared" si="16"/>
        <v>4</v>
      </c>
      <c r="BM39" s="45">
        <f t="shared" si="17"/>
        <v>0.10714285714285714</v>
      </c>
      <c r="BN39" s="46" t="str">
        <f t="shared" si="18"/>
        <v>–</v>
      </c>
      <c r="BO39" s="47">
        <f t="shared" si="19"/>
        <v>0.12962962962962962</v>
      </c>
      <c r="BP39" s="48" t="str">
        <f t="shared" si="20"/>
        <v/>
      </c>
      <c r="BQ39" s="49" t="s">
        <v>3</v>
      </c>
      <c r="BR39" s="50" t="str">
        <f t="shared" si="21"/>
        <v/>
      </c>
      <c r="BS39" s="51">
        <f t="shared" si="22"/>
        <v>0.12017880451250496</v>
      </c>
      <c r="BT39" s="52" t="s">
        <v>3</v>
      </c>
      <c r="BU39" s="53">
        <f t="shared" si="23"/>
        <v>9.7301219963156823E-3</v>
      </c>
      <c r="BV39" s="54" t="s">
        <v>3</v>
      </c>
    </row>
    <row r="40" spans="1:74" s="80" customFormat="1" x14ac:dyDescent="0.2">
      <c r="A40" s="75"/>
      <c r="B40" s="76"/>
      <c r="C40" s="77"/>
      <c r="D40" s="78"/>
      <c r="E40" s="79"/>
      <c r="F40" s="78"/>
      <c r="G40" s="79"/>
      <c r="H40" s="78"/>
      <c r="I40" s="79"/>
      <c r="J40" s="78"/>
      <c r="K40" s="79"/>
      <c r="L40" s="78"/>
      <c r="M40" s="79"/>
      <c r="N40" s="78"/>
      <c r="O40" s="79"/>
      <c r="P40" s="78"/>
      <c r="Q40" s="79"/>
      <c r="R40" s="78"/>
      <c r="S40" s="79"/>
      <c r="T40" s="78"/>
      <c r="U40" s="79"/>
      <c r="V40" s="78"/>
      <c r="W40" s="79"/>
      <c r="X40" s="78"/>
      <c r="Y40" s="79"/>
      <c r="Z40" s="78"/>
      <c r="AA40" s="79"/>
      <c r="AB40" s="78"/>
      <c r="AC40" s="79"/>
      <c r="AD40" s="78"/>
      <c r="AE40" s="79"/>
      <c r="AF40" s="78"/>
      <c r="AG40" s="79"/>
      <c r="AH40" s="78"/>
      <c r="AI40" s="79"/>
      <c r="AJ40" s="78"/>
      <c r="AK40" s="79"/>
      <c r="AL40" s="78"/>
      <c r="AM40" s="79"/>
      <c r="AN40" s="78"/>
      <c r="AO40" s="79"/>
      <c r="AP40" s="78"/>
      <c r="AQ40" s="79"/>
      <c r="AR40" s="78"/>
      <c r="AS40" s="79"/>
      <c r="AT40" s="78"/>
      <c r="AU40" s="79"/>
      <c r="AV40" s="78"/>
      <c r="AW40" s="79"/>
      <c r="AX40" s="78"/>
      <c r="AY40" s="79"/>
      <c r="AZ40" s="78"/>
      <c r="BA40" s="79"/>
      <c r="BB40" s="78"/>
      <c r="BC40" s="79"/>
      <c r="BD40" s="78"/>
      <c r="BE40" s="79"/>
      <c r="BF40" s="78"/>
      <c r="BG40" s="79"/>
      <c r="BH40" s="78"/>
      <c r="BI40" s="79"/>
      <c r="BK40" s="81"/>
      <c r="BL40" s="82"/>
      <c r="BM40" s="83"/>
      <c r="BN40" s="74"/>
      <c r="BO40" s="84"/>
      <c r="BP40" s="85"/>
      <c r="BQ40" s="86"/>
      <c r="BR40" s="87"/>
      <c r="BS40" s="88"/>
      <c r="BT40" s="86"/>
      <c r="BU40" s="88"/>
      <c r="BV40" s="86"/>
    </row>
  </sheetData>
  <sheetProtection formatCells="0" formatColumns="0" formatRows="0" insertColumns="0" insertRows="0" deleteColumns="0" deleteRows="0"/>
  <mergeCells count="3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BV3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6.5" customHeight="1" x14ac:dyDescent="0.2">
      <c r="A1" s="5" t="s">
        <v>9</v>
      </c>
      <c r="B1" s="110">
        <v>1</v>
      </c>
      <c r="C1" s="110"/>
      <c r="D1" s="110">
        <v>2</v>
      </c>
      <c r="E1" s="110"/>
      <c r="F1" s="110">
        <v>3</v>
      </c>
      <c r="G1" s="110"/>
      <c r="H1" s="110">
        <v>4</v>
      </c>
      <c r="I1" s="110"/>
      <c r="J1" s="110">
        <v>5</v>
      </c>
      <c r="K1" s="110"/>
      <c r="L1" s="110">
        <v>6</v>
      </c>
      <c r="M1" s="110"/>
      <c r="N1" s="110">
        <v>7</v>
      </c>
      <c r="O1" s="110"/>
      <c r="P1" s="110">
        <v>8</v>
      </c>
      <c r="Q1" s="110"/>
      <c r="R1" s="110">
        <v>9</v>
      </c>
      <c r="S1" s="110"/>
      <c r="T1" s="110">
        <v>10</v>
      </c>
      <c r="U1" s="110"/>
      <c r="V1" s="110">
        <v>11</v>
      </c>
      <c r="W1" s="110"/>
      <c r="X1" s="109">
        <v>12</v>
      </c>
      <c r="Y1" s="109"/>
      <c r="Z1" s="109">
        <v>13</v>
      </c>
      <c r="AA1" s="109"/>
      <c r="AB1" s="109">
        <v>14</v>
      </c>
      <c r="AC1" s="109"/>
      <c r="AD1" s="109">
        <v>15</v>
      </c>
      <c r="AE1" s="109"/>
      <c r="AF1" s="109">
        <v>16</v>
      </c>
      <c r="AG1" s="109"/>
      <c r="AH1" s="109">
        <v>17</v>
      </c>
      <c r="AI1" s="109"/>
      <c r="AJ1" s="109">
        <v>18</v>
      </c>
      <c r="AK1" s="109"/>
      <c r="AL1" s="109">
        <v>19</v>
      </c>
      <c r="AM1" s="109"/>
      <c r="AN1" s="109">
        <v>20</v>
      </c>
      <c r="AO1" s="109"/>
      <c r="AP1" s="109">
        <v>21</v>
      </c>
      <c r="AQ1" s="109"/>
      <c r="AR1" s="109">
        <v>22</v>
      </c>
      <c r="AS1" s="109"/>
      <c r="AT1" s="109">
        <v>23</v>
      </c>
      <c r="AU1" s="109"/>
      <c r="AV1" s="109">
        <v>24</v>
      </c>
      <c r="AW1" s="109"/>
      <c r="AX1" s="109">
        <v>25</v>
      </c>
      <c r="AY1" s="109"/>
      <c r="AZ1" s="109">
        <v>26</v>
      </c>
      <c r="BA1" s="109"/>
      <c r="BB1" s="109">
        <v>27</v>
      </c>
      <c r="BC1" s="109"/>
      <c r="BD1" s="109">
        <v>28</v>
      </c>
      <c r="BE1" s="109"/>
      <c r="BF1" s="109">
        <v>29</v>
      </c>
      <c r="BG1" s="109"/>
      <c r="BH1" s="109">
        <v>30</v>
      </c>
      <c r="BI1" s="109"/>
      <c r="BK1" s="111" t="s">
        <v>7</v>
      </c>
      <c r="BL1" s="113" t="s">
        <v>2</v>
      </c>
      <c r="BM1" s="115" t="s">
        <v>8</v>
      </c>
      <c r="BN1" s="115"/>
      <c r="BO1" s="115"/>
      <c r="BP1" s="115"/>
      <c r="BQ1" s="115"/>
      <c r="BR1" s="116"/>
      <c r="BS1" s="115" t="s">
        <v>0</v>
      </c>
      <c r="BT1" s="116"/>
      <c r="BU1" s="115" t="s">
        <v>1</v>
      </c>
      <c r="BV1" s="117"/>
    </row>
    <row r="2" spans="1:74" ht="16.5" customHeight="1" x14ac:dyDescent="0.2">
      <c r="A2" s="7" t="s">
        <v>7</v>
      </c>
      <c r="B2" s="8" t="s">
        <v>10</v>
      </c>
      <c r="C2" s="9" t="s">
        <v>35</v>
      </c>
      <c r="D2" s="8" t="s">
        <v>10</v>
      </c>
      <c r="E2" s="9" t="s">
        <v>35</v>
      </c>
      <c r="F2" s="8" t="s">
        <v>10</v>
      </c>
      <c r="G2" s="9" t="s">
        <v>35</v>
      </c>
      <c r="H2" s="8" t="s">
        <v>10</v>
      </c>
      <c r="I2" s="9" t="s">
        <v>35</v>
      </c>
      <c r="J2" s="8" t="s">
        <v>10</v>
      </c>
      <c r="K2" s="9" t="s">
        <v>35</v>
      </c>
      <c r="L2" s="8" t="s">
        <v>10</v>
      </c>
      <c r="M2" s="9" t="s">
        <v>35</v>
      </c>
      <c r="N2" s="8" t="s">
        <v>10</v>
      </c>
      <c r="O2" s="9" t="s">
        <v>35</v>
      </c>
      <c r="P2" s="8" t="s">
        <v>10</v>
      </c>
      <c r="Q2" s="9" t="s">
        <v>35</v>
      </c>
      <c r="R2" s="8" t="s">
        <v>10</v>
      </c>
      <c r="S2" s="9" t="s">
        <v>35</v>
      </c>
      <c r="T2" s="8" t="s">
        <v>10</v>
      </c>
      <c r="U2" s="9" t="s">
        <v>35</v>
      </c>
      <c r="V2" s="8" t="s">
        <v>10</v>
      </c>
      <c r="W2" s="9" t="s">
        <v>35</v>
      </c>
      <c r="X2" s="8" t="s">
        <v>10</v>
      </c>
      <c r="Y2" s="9" t="s">
        <v>35</v>
      </c>
      <c r="Z2" s="8" t="s">
        <v>10</v>
      </c>
      <c r="AA2" s="9" t="s">
        <v>35</v>
      </c>
      <c r="AB2" s="8" t="s">
        <v>10</v>
      </c>
      <c r="AC2" s="9" t="s">
        <v>35</v>
      </c>
      <c r="AD2" s="8" t="s">
        <v>10</v>
      </c>
      <c r="AE2" s="9" t="s">
        <v>35</v>
      </c>
      <c r="AF2" s="8" t="s">
        <v>10</v>
      </c>
      <c r="AG2" s="9" t="s">
        <v>35</v>
      </c>
      <c r="AH2" s="8" t="s">
        <v>10</v>
      </c>
      <c r="AI2" s="9" t="s">
        <v>35</v>
      </c>
      <c r="AJ2" s="8" t="s">
        <v>10</v>
      </c>
      <c r="AK2" s="9" t="s">
        <v>35</v>
      </c>
      <c r="AL2" s="8" t="s">
        <v>10</v>
      </c>
      <c r="AM2" s="9" t="s">
        <v>35</v>
      </c>
      <c r="AN2" s="8" t="s">
        <v>10</v>
      </c>
      <c r="AO2" s="9" t="s">
        <v>35</v>
      </c>
      <c r="AP2" s="8" t="s">
        <v>10</v>
      </c>
      <c r="AQ2" s="9" t="s">
        <v>35</v>
      </c>
      <c r="AR2" s="8" t="s">
        <v>10</v>
      </c>
      <c r="AS2" s="9" t="s">
        <v>35</v>
      </c>
      <c r="AT2" s="8" t="s">
        <v>10</v>
      </c>
      <c r="AU2" s="9" t="s">
        <v>35</v>
      </c>
      <c r="AV2" s="8" t="s">
        <v>10</v>
      </c>
      <c r="AW2" s="9" t="s">
        <v>35</v>
      </c>
      <c r="AX2" s="8" t="s">
        <v>10</v>
      </c>
      <c r="AY2" s="9" t="s">
        <v>35</v>
      </c>
      <c r="AZ2" s="8" t="s">
        <v>10</v>
      </c>
      <c r="BA2" s="9" t="s">
        <v>35</v>
      </c>
      <c r="BB2" s="8" t="s">
        <v>10</v>
      </c>
      <c r="BC2" s="9" t="s">
        <v>35</v>
      </c>
      <c r="BD2" s="8" t="s">
        <v>10</v>
      </c>
      <c r="BE2" s="9" t="s">
        <v>35</v>
      </c>
      <c r="BF2" s="8" t="s">
        <v>10</v>
      </c>
      <c r="BG2" s="9" t="s">
        <v>35</v>
      </c>
      <c r="BH2" s="8" t="s">
        <v>10</v>
      </c>
      <c r="BI2" s="9" t="s">
        <v>35</v>
      </c>
      <c r="BK2" s="112"/>
      <c r="BL2" s="114"/>
      <c r="BM2" s="118" t="s">
        <v>10</v>
      </c>
      <c r="BN2" s="118"/>
      <c r="BO2" s="118"/>
      <c r="BP2" s="119" t="s">
        <v>35</v>
      </c>
      <c r="BQ2" s="119"/>
      <c r="BR2" s="120"/>
      <c r="BS2" s="92" t="s">
        <v>10</v>
      </c>
      <c r="BT2" s="93" t="s">
        <v>35</v>
      </c>
      <c r="BU2" s="92" t="s">
        <v>10</v>
      </c>
      <c r="BV2" s="61" t="s">
        <v>35</v>
      </c>
    </row>
    <row r="3" spans="1:74" ht="16.5" customHeight="1" x14ac:dyDescent="0.2">
      <c r="A3" s="10" t="s">
        <v>4</v>
      </c>
      <c r="B3" s="11">
        <v>152</v>
      </c>
      <c r="C3" s="1">
        <f>IF(AND((B3&gt;0),(B$4&gt;0)),(B3/B$4*100),"")</f>
        <v>385.78680203045684</v>
      </c>
      <c r="D3" s="11">
        <v>188</v>
      </c>
      <c r="E3" s="1">
        <f>IF(AND((D3&gt;0),(D$4&gt;0)),(D3/D$4*100),"")</f>
        <v>425.33936651583713</v>
      </c>
      <c r="F3" s="11">
        <v>173</v>
      </c>
      <c r="G3" s="1">
        <f>IF(AND((F3&gt;0),(F$4&gt;0)),(F3/F$4*100),"")</f>
        <v>388.76404494382024</v>
      </c>
      <c r="H3" s="11">
        <v>204</v>
      </c>
      <c r="I3" s="1">
        <f>IF(AND((H3&gt;0),(H$4&gt;0)),(H3/H$4*100),"")</f>
        <v>496.35036496350369</v>
      </c>
      <c r="J3" s="11">
        <v>185</v>
      </c>
      <c r="K3" s="1">
        <f>IF(AND((J3&gt;0),(J$4&gt;0)),(J3/J$4*100),"")</f>
        <v>432.24299065420564</v>
      </c>
      <c r="L3" s="11">
        <v>172</v>
      </c>
      <c r="M3" s="1">
        <f>IF(AND((L3&gt;0),(L$4&gt;0)),(L3/L$4*100),"")</f>
        <v>399.07192575406032</v>
      </c>
      <c r="N3" s="11">
        <v>181</v>
      </c>
      <c r="O3" s="1">
        <f>IF(AND((N3&gt;0),(N$4&gt;0)),(N3/N$4*100),"")</f>
        <v>459.39086294416251</v>
      </c>
      <c r="P3" s="11">
        <v>168</v>
      </c>
      <c r="Q3" s="1">
        <f>IF(AND((P3&gt;0),(P$4&gt;0)),(P3/P$4*100),"")</f>
        <v>367.61487964989055</v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8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152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204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367.61487964989055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496.35036496350369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177.875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419.32015468199211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15.449803512389035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42.902103479163429</v>
      </c>
    </row>
    <row r="4" spans="1:74" ht="16.5" customHeight="1" x14ac:dyDescent="0.2">
      <c r="A4" s="13" t="s">
        <v>22</v>
      </c>
      <c r="B4" s="14">
        <v>39.4</v>
      </c>
      <c r="C4" s="2" t="s">
        <v>3</v>
      </c>
      <c r="D4" s="14">
        <v>44.2</v>
      </c>
      <c r="E4" s="2" t="s">
        <v>3</v>
      </c>
      <c r="F4" s="14">
        <v>44.5</v>
      </c>
      <c r="G4" s="2" t="s">
        <v>3</v>
      </c>
      <c r="H4" s="14">
        <v>41.1</v>
      </c>
      <c r="I4" s="2" t="s">
        <v>3</v>
      </c>
      <c r="J4" s="14">
        <v>42.8</v>
      </c>
      <c r="K4" s="2" t="s">
        <v>3</v>
      </c>
      <c r="L4" s="14">
        <v>43.1</v>
      </c>
      <c r="M4" s="2" t="s">
        <v>3</v>
      </c>
      <c r="N4" s="14">
        <v>39.4</v>
      </c>
      <c r="O4" s="2" t="s">
        <v>3</v>
      </c>
      <c r="P4" s="14">
        <v>45.7</v>
      </c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8" si="16">COUNT(B4,D4,F4,H4,J4,L4,N4,P4,R4,T4,V4,X4,Z4,AB4,AD4,AF4,AH4,AJ4,AL4,AN4,AP4,AR4,AT4,AV4,AX4,AZ4,BB4,BD4,BF4,BH4)</f>
        <v>8</v>
      </c>
      <c r="BM4" s="31">
        <f t="shared" ref="BM4:BM38" si="17">IF(SUM(B4,D4,F4,H4,J4,L4,N4,P4,R4,T4,V4,X4,Z4,AB4,AD4,AF4,AH4,AJ4,AL4,AN4,AP4,AR4,AT4,AV4,AX4,AZ4,BB4,BD4,BF4,BH4)&gt;0,MIN(B4,D4,F4,H4,J4,L4,N4,P4,R4,T4,V4,X4,Z4,AB4,AD4,AF4,AH4,AJ4,AL4,AN4,AP4,AR4,AT4,AV4,AX4,AZ4,BB4,BD4,BF4,BH4),"")</f>
        <v>39.4</v>
      </c>
      <c r="BN4" s="32" t="str">
        <f t="shared" ref="BN4:BN38" si="18">IF(COUNT(BM4)&gt;0,"–","?")</f>
        <v>–</v>
      </c>
      <c r="BO4" s="33">
        <f t="shared" ref="BO4:BO38" si="19">IF(SUM(B4,D4,F4,H4,J4,L4,N4,P4,R4,T4,V4,X4,Z4,AB4,AD4)&gt;0,MAX(B4,D4,F4,H4,J4,L4,N4,P4,R4,T4,V4,X4,Z4,AB4,AD4),"")</f>
        <v>45.7</v>
      </c>
      <c r="BP4" s="34" t="str">
        <f t="shared" ref="BP4:BP38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8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8" si="22">IF(SUM(B4,D4,F4,H4,J4,L4,N4,P4,R4,T4,V4,X4,Z4,AB4,AD4,AF4,AH4,AJ4,AL4,AN4,AP4,AR4,AT4,AV4,AX4,AZ4,BB4,BD4,BF4,BH4)&gt;0,AVERAGE(B4,D4,F4,H4,J4,L4,N4,P4,R4,T4,V4,X4,Z4,AB4,AD4,AF4,AH4,AJ4,AL4,AN4,AP4,AR4,AT4,AV4,AX4,AZ4,BB4,BD4,BF4,BH4),"?")</f>
        <v>42.524999999999999</v>
      </c>
      <c r="BT4" s="38" t="s">
        <v>3</v>
      </c>
      <c r="BU4" s="32">
        <f t="shared" ref="BU4:BV38" si="23">IF(COUNT(B4,D4,F4,H4,J4,L4,N4,P4,R4,T4,V4,X4,Z4,AB4,AD4,AF4,AH4,AJ4,AL4,AN4,AP4,AR4,AT4,AV4,AX4,AZ4,BB4,BD4,BF4,BH4)&gt;1,STDEV(B4,D4,F4,H4,J4,L4,N4,P4,R4,T4,V4,X4,Z4,AB4,AD4,AF4,AH4,AJ4,AL4,AN4,AP4,AR4,AT4,AV4,AX4,AZ4,BB4,BD4,BF4,BH4),"?")</f>
        <v>2.3529616595747109</v>
      </c>
      <c r="BV4" s="39" t="s">
        <v>3</v>
      </c>
    </row>
    <row r="5" spans="1:74" ht="16.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6.5" customHeight="1" x14ac:dyDescent="0.2">
      <c r="A6" s="10" t="s">
        <v>16</v>
      </c>
      <c r="B6" s="18">
        <v>7.1</v>
      </c>
      <c r="C6" s="4">
        <f>IF(AND((B6&gt;0),(B$4&gt;0)),(B6/B$4*100),"")</f>
        <v>18.020304568527916</v>
      </c>
      <c r="D6" s="18">
        <v>7.3</v>
      </c>
      <c r="E6" s="4">
        <f>IF(AND((D6&gt;0),(D$4&gt;0)),(D6/D$4*100),"")</f>
        <v>16.515837104072396</v>
      </c>
      <c r="F6" s="18"/>
      <c r="G6" s="4" t="str">
        <f>IF(AND((F6&gt;0),(F$4&gt;0)),(F6/F$4*100),"")</f>
        <v/>
      </c>
      <c r="H6" s="18"/>
      <c r="I6" s="4" t="str">
        <f>IF(AND((H6&gt;0),(H$4&gt;0)),(H6/H$4*100),"")</f>
        <v/>
      </c>
      <c r="J6" s="18">
        <v>9.8000000000000007</v>
      </c>
      <c r="K6" s="4">
        <f>IF(AND((J6&gt;0),(J$4&gt;0)),(J6/J$4*100),"")</f>
        <v>22.897196261682247</v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>
        <v>7.4</v>
      </c>
      <c r="Q6" s="4">
        <f>IF(AND((P6&gt;0),(P$4&gt;0)),(P6/P$4*100),"")</f>
        <v>16.192560175054705</v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16</v>
      </c>
      <c r="BL6" s="30">
        <f t="shared" si="16"/>
        <v>4</v>
      </c>
      <c r="BM6" s="31">
        <f t="shared" si="17"/>
        <v>7.1</v>
      </c>
      <c r="BN6" s="32" t="str">
        <f t="shared" si="18"/>
        <v>–</v>
      </c>
      <c r="BO6" s="33">
        <f t="shared" si="19"/>
        <v>9.8000000000000007</v>
      </c>
      <c r="BP6" s="34">
        <f t="shared" si="20"/>
        <v>16.192560175054705</v>
      </c>
      <c r="BQ6" s="35" t="str">
        <f t="shared" ref="BQ6:BQ37" si="40">IF(COUNT(BP6)&gt;0,"–","?")</f>
        <v>–</v>
      </c>
      <c r="BR6" s="36">
        <f t="shared" si="21"/>
        <v>22.897196261682247</v>
      </c>
      <c r="BS6" s="37">
        <f t="shared" si="22"/>
        <v>7.9</v>
      </c>
      <c r="BT6" s="38">
        <f t="shared" si="22"/>
        <v>18.406474527334314</v>
      </c>
      <c r="BU6" s="32">
        <f t="shared" si="23"/>
        <v>1.2727922061357835</v>
      </c>
      <c r="BV6" s="39">
        <f t="shared" si="23"/>
        <v>3.0979367089455931</v>
      </c>
    </row>
    <row r="7" spans="1:74" ht="16.5" customHeight="1" x14ac:dyDescent="0.2">
      <c r="A7" s="10" t="s">
        <v>17</v>
      </c>
      <c r="B7" s="19">
        <v>5.2</v>
      </c>
      <c r="C7" s="4">
        <f>IF(AND((B7&gt;0),(B$4&gt;0)),(B7/B$4*100),"")</f>
        <v>13.197969543147209</v>
      </c>
      <c r="D7" s="19">
        <v>4.2</v>
      </c>
      <c r="E7" s="4">
        <f>IF(AND((D7&gt;0),(D$4&gt;0)),(D7/D$4*100),"")</f>
        <v>9.502262443438914</v>
      </c>
      <c r="F7" s="19">
        <v>4.5999999999999996</v>
      </c>
      <c r="G7" s="4">
        <f>IF(AND((F7&gt;0),(F$4&gt;0)),(F7/F$4*100),"")</f>
        <v>10.337078651685392</v>
      </c>
      <c r="H7" s="19"/>
      <c r="I7" s="4" t="str">
        <f>IF(AND((H7&gt;0),(H$4&gt;0)),(H7/H$4*100),"")</f>
        <v/>
      </c>
      <c r="J7" s="19">
        <v>4.9000000000000004</v>
      </c>
      <c r="K7" s="4">
        <f>IF(AND((J7&gt;0),(J$4&gt;0)),(J7/J$4*100),"")</f>
        <v>11.448598130841123</v>
      </c>
      <c r="L7" s="19">
        <v>5.4</v>
      </c>
      <c r="M7" s="4">
        <f>IF(AND((L7&gt;0),(L$4&gt;0)),(L7/L$4*100),"")</f>
        <v>12.529002320185615</v>
      </c>
      <c r="N7" s="19">
        <v>5.7</v>
      </c>
      <c r="O7" s="4">
        <f>IF(AND((N7&gt;0),(N$4&gt;0)),(N7/N$4*100),"")</f>
        <v>14.467005076142133</v>
      </c>
      <c r="P7" s="19">
        <v>4.5999999999999996</v>
      </c>
      <c r="Q7" s="4">
        <f>IF(AND((P7&gt;0),(P$4&gt;0)),(P7/P$4*100),"")</f>
        <v>10.065645514223194</v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17</v>
      </c>
      <c r="BL7" s="30">
        <f t="shared" si="16"/>
        <v>7</v>
      </c>
      <c r="BM7" s="31">
        <f t="shared" si="17"/>
        <v>4.2</v>
      </c>
      <c r="BN7" s="32" t="str">
        <f t="shared" si="18"/>
        <v>–</v>
      </c>
      <c r="BO7" s="33">
        <f t="shared" si="19"/>
        <v>5.7</v>
      </c>
      <c r="BP7" s="34">
        <f t="shared" si="20"/>
        <v>9.502262443438914</v>
      </c>
      <c r="BQ7" s="35" t="str">
        <f t="shared" si="40"/>
        <v>–</v>
      </c>
      <c r="BR7" s="36">
        <f t="shared" si="21"/>
        <v>14.467005076142133</v>
      </c>
      <c r="BS7" s="37">
        <f t="shared" si="22"/>
        <v>4.9428571428571422</v>
      </c>
      <c r="BT7" s="38">
        <f t="shared" si="22"/>
        <v>11.649651668523367</v>
      </c>
      <c r="BU7" s="32">
        <f t="shared" si="23"/>
        <v>0.52235729425092081</v>
      </c>
      <c r="BV7" s="39">
        <f t="shared" si="23"/>
        <v>1.8253608074065466</v>
      </c>
    </row>
    <row r="8" spans="1:74" ht="16.5" customHeight="1" x14ac:dyDescent="0.2">
      <c r="A8" s="10" t="s">
        <v>18</v>
      </c>
      <c r="B8" s="19">
        <v>15.7</v>
      </c>
      <c r="C8" s="4">
        <f>IF(AND((B8&gt;0),(B$4&gt;0)),(B8/B$4*100),"")</f>
        <v>39.847715736040605</v>
      </c>
      <c r="D8" s="19">
        <v>13.2</v>
      </c>
      <c r="E8" s="4">
        <f>IF(AND((D8&gt;0),(D$4&gt;0)),(D8/D$4*100),"")</f>
        <v>29.864253393665152</v>
      </c>
      <c r="F8" s="19">
        <v>15.5</v>
      </c>
      <c r="G8" s="4">
        <f>IF(AND((F8&gt;0),(F$4&gt;0)),(F8/F$4*100),"")</f>
        <v>34.831460674157306</v>
      </c>
      <c r="H8" s="19"/>
      <c r="I8" s="4" t="str">
        <f>IF(AND((H8&gt;0),(H$4&gt;0)),(H8/H$4*100),"")</f>
        <v/>
      </c>
      <c r="J8" s="19">
        <v>16.100000000000001</v>
      </c>
      <c r="K8" s="4">
        <f>IF(AND((J8&gt;0),(J$4&gt;0)),(J8/J$4*100),"")</f>
        <v>37.616822429906549</v>
      </c>
      <c r="L8" s="19">
        <v>14.3</v>
      </c>
      <c r="M8" s="4">
        <f>IF(AND((L8&gt;0),(L$4&gt;0)),(L8/L$4*100),"")</f>
        <v>33.178654292343388</v>
      </c>
      <c r="N8" s="19">
        <v>13.6</v>
      </c>
      <c r="O8" s="4">
        <f>IF(AND((N8&gt;0),(N$4&gt;0)),(N8/N$4*100),"")</f>
        <v>34.517766497461928</v>
      </c>
      <c r="P8" s="19">
        <v>14.4</v>
      </c>
      <c r="Q8" s="4">
        <f>IF(AND((P8&gt;0),(P$4&gt;0)),(P8/P$4*100),"")</f>
        <v>31.509846827133476</v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18</v>
      </c>
      <c r="BL8" s="30">
        <f t="shared" si="16"/>
        <v>7</v>
      </c>
      <c r="BM8" s="31">
        <f t="shared" si="17"/>
        <v>13.2</v>
      </c>
      <c r="BN8" s="32" t="str">
        <f t="shared" si="18"/>
        <v>–</v>
      </c>
      <c r="BO8" s="33">
        <f t="shared" si="19"/>
        <v>16.100000000000001</v>
      </c>
      <c r="BP8" s="34">
        <f t="shared" si="20"/>
        <v>29.864253393665152</v>
      </c>
      <c r="BQ8" s="35" t="str">
        <f t="shared" si="40"/>
        <v>–</v>
      </c>
      <c r="BR8" s="36">
        <f t="shared" si="21"/>
        <v>39.847715736040605</v>
      </c>
      <c r="BS8" s="37">
        <f t="shared" si="22"/>
        <v>14.685714285714285</v>
      </c>
      <c r="BT8" s="38">
        <f t="shared" si="22"/>
        <v>34.480931407244057</v>
      </c>
      <c r="BU8" s="32">
        <f t="shared" si="23"/>
        <v>1.1036735197037386</v>
      </c>
      <c r="BV8" s="39">
        <f t="shared" si="23"/>
        <v>3.4301943403616186</v>
      </c>
    </row>
    <row r="9" spans="1:74" ht="16.5" customHeight="1" x14ac:dyDescent="0.2">
      <c r="A9" s="10" t="s">
        <v>20</v>
      </c>
      <c r="B9" s="19"/>
      <c r="C9" s="4" t="str">
        <f>IF(AND((B9&gt;0),(B$4&gt;0)),(B9/B$4*100),"")</f>
        <v/>
      </c>
      <c r="D9" s="19">
        <v>4.3</v>
      </c>
      <c r="E9" s="4">
        <f>IF(AND((D9&gt;0),(D$4&gt;0)),(D9/D$4*100),"")</f>
        <v>9.7285067873303159</v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20</v>
      </c>
      <c r="BL9" s="30">
        <f t="shared" si="16"/>
        <v>1</v>
      </c>
      <c r="BM9" s="31">
        <f t="shared" si="17"/>
        <v>4.3</v>
      </c>
      <c r="BN9" s="32" t="str">
        <f t="shared" si="18"/>
        <v>–</v>
      </c>
      <c r="BO9" s="33">
        <f t="shared" si="19"/>
        <v>4.3</v>
      </c>
      <c r="BP9" s="34">
        <f t="shared" si="20"/>
        <v>9.7285067873303159</v>
      </c>
      <c r="BQ9" s="35" t="str">
        <f t="shared" si="40"/>
        <v>–</v>
      </c>
      <c r="BR9" s="36">
        <f t="shared" si="21"/>
        <v>9.7285067873303159</v>
      </c>
      <c r="BS9" s="37">
        <f t="shared" si="22"/>
        <v>4.3</v>
      </c>
      <c r="BT9" s="38">
        <f t="shared" si="22"/>
        <v>9.7285067873303159</v>
      </c>
      <c r="BU9" s="32" t="str">
        <f t="shared" si="23"/>
        <v>?</v>
      </c>
      <c r="BV9" s="39" t="str">
        <f t="shared" si="23"/>
        <v>?</v>
      </c>
    </row>
    <row r="10" spans="1:74" ht="16.5" customHeight="1" x14ac:dyDescent="0.2">
      <c r="A10" s="10" t="s">
        <v>19</v>
      </c>
      <c r="B10" s="19">
        <v>50.6</v>
      </c>
      <c r="C10" s="4">
        <f>IF(AND((B10&gt;0),(B$4&gt;0)),(B10/B$4*100),"")</f>
        <v>128.42639593908632</v>
      </c>
      <c r="D10" s="19">
        <v>50.8</v>
      </c>
      <c r="E10" s="4">
        <f>IF(AND((D10&gt;0),(D$4&gt;0)),(D10/D$4*100),"")</f>
        <v>114.93212669683257</v>
      </c>
      <c r="F10" s="19">
        <v>51.6</v>
      </c>
      <c r="G10" s="4">
        <f>IF(AND((F10&gt;0),(F$4&gt;0)),(F10/F$4*100),"")</f>
        <v>115.95505617977528</v>
      </c>
      <c r="H10" s="19"/>
      <c r="I10" s="4" t="str">
        <f>IF(AND((H10&gt;0),(H$4&gt;0)),(H10/H$4*100),"")</f>
        <v/>
      </c>
      <c r="J10" s="19">
        <v>60.5</v>
      </c>
      <c r="K10" s="4">
        <f>IF(AND((J10&gt;0),(J$4&gt;0)),(J10/J$4*100),"")</f>
        <v>141.35514018691592</v>
      </c>
      <c r="L10" s="19">
        <v>56.8</v>
      </c>
      <c r="M10" s="4">
        <f>IF(AND((L10&gt;0),(L$4&gt;0)),(L10/L$4*100),"")</f>
        <v>131.78654292343387</v>
      </c>
      <c r="N10" s="19"/>
      <c r="O10" s="4" t="str">
        <f>IF(AND((N10&gt;0),(N$4&gt;0)),(N10/N$4*100),"")</f>
        <v/>
      </c>
      <c r="P10" s="19">
        <v>47.7</v>
      </c>
      <c r="Q10" s="4">
        <f>IF(AND((P10&gt;0),(P$4&gt;0)),(P10/P$4*100),"")</f>
        <v>104.37636761487965</v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19</v>
      </c>
      <c r="BL10" s="30">
        <f t="shared" si="16"/>
        <v>6</v>
      </c>
      <c r="BM10" s="31">
        <f t="shared" si="17"/>
        <v>47.7</v>
      </c>
      <c r="BN10" s="32" t="str">
        <f t="shared" si="18"/>
        <v>–</v>
      </c>
      <c r="BO10" s="33">
        <f t="shared" si="19"/>
        <v>60.5</v>
      </c>
      <c r="BP10" s="34">
        <f t="shared" si="20"/>
        <v>104.37636761487965</v>
      </c>
      <c r="BQ10" s="35" t="str">
        <f t="shared" si="40"/>
        <v>–</v>
      </c>
      <c r="BR10" s="36">
        <f t="shared" si="21"/>
        <v>141.35514018691592</v>
      </c>
      <c r="BS10" s="37">
        <f t="shared" si="22"/>
        <v>53</v>
      </c>
      <c r="BT10" s="38">
        <f t="shared" si="22"/>
        <v>122.80527159015395</v>
      </c>
      <c r="BU10" s="32">
        <f t="shared" si="23"/>
        <v>4.7188981764814546</v>
      </c>
      <c r="BV10" s="39">
        <f t="shared" si="23"/>
        <v>13.452838080308515</v>
      </c>
    </row>
    <row r="11" spans="1:74" ht="16.5" customHeight="1" x14ac:dyDescent="0.2">
      <c r="A11" s="10" t="s">
        <v>33</v>
      </c>
      <c r="B11" s="68">
        <f>IF(AND((B10&gt;0),(B3&gt;0)),(B10/B3),"")</f>
        <v>0.3328947368421053</v>
      </c>
      <c r="C11" s="4" t="s">
        <v>3</v>
      </c>
      <c r="D11" s="68">
        <f>IF(AND((D10&gt;0),(D3&gt;0)),(D10/D3),"")</f>
        <v>0.27021276595744681</v>
      </c>
      <c r="E11" s="4" t="s">
        <v>3</v>
      </c>
      <c r="F11" s="68">
        <f>IF(AND((F10&gt;0),(F3&gt;0)),(F10/F3),"")</f>
        <v>0.29826589595375724</v>
      </c>
      <c r="G11" s="4" t="s">
        <v>3</v>
      </c>
      <c r="H11" s="68" t="str">
        <f>IF(AND((H10&gt;0),(H3&gt;0)),(H10/H3),"")</f>
        <v/>
      </c>
      <c r="I11" s="4" t="s">
        <v>3</v>
      </c>
      <c r="J11" s="68">
        <f>IF(AND((J10&gt;0),(J3&gt;0)),(J10/J3),"")</f>
        <v>0.32702702702702702</v>
      </c>
      <c r="K11" s="4" t="s">
        <v>3</v>
      </c>
      <c r="L11" s="68">
        <f>IF(AND((L10&gt;0),(L3&gt;0)),(L10/L3),"")</f>
        <v>0.33023255813953489</v>
      </c>
      <c r="M11" s="4" t="s">
        <v>3</v>
      </c>
      <c r="N11" s="68" t="str">
        <f>IF(AND((N10&gt;0),(N3&gt;0)),(N10/N3),"")</f>
        <v/>
      </c>
      <c r="O11" s="4" t="s">
        <v>3</v>
      </c>
      <c r="P11" s="68">
        <f>IF(AND((P10&gt;0),(P3&gt;0)),(P10/P3),"")</f>
        <v>0.28392857142857142</v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33</v>
      </c>
      <c r="BL11" s="30">
        <f t="shared" si="16"/>
        <v>6</v>
      </c>
      <c r="BM11" s="40">
        <f t="shared" si="17"/>
        <v>0.27021276595744681</v>
      </c>
      <c r="BN11" s="22" t="str">
        <f t="shared" si="18"/>
        <v>–</v>
      </c>
      <c r="BO11" s="41">
        <f t="shared" si="19"/>
        <v>0.3328947368421053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0.30709359255807378</v>
      </c>
      <c r="BT11" s="28" t="s">
        <v>3</v>
      </c>
      <c r="BU11" s="43">
        <f t="shared" si="23"/>
        <v>2.6732730448972751E-2</v>
      </c>
      <c r="BV11" s="29" t="s">
        <v>3</v>
      </c>
    </row>
    <row r="12" spans="1:74" ht="16.5" customHeight="1" x14ac:dyDescent="0.2">
      <c r="A12" s="10" t="s">
        <v>34</v>
      </c>
      <c r="B12" s="68">
        <f>IF(AND((B6&gt;0),(B8&gt;0)),(B6/B8),"")</f>
        <v>0.45222929936305734</v>
      </c>
      <c r="C12" s="4" t="s">
        <v>3</v>
      </c>
      <c r="D12" s="68">
        <f>IF(AND((D6&gt;0),(D8&gt;0)),(D6/D8),"")</f>
        <v>0.55303030303030309</v>
      </c>
      <c r="E12" s="4" t="s">
        <v>3</v>
      </c>
      <c r="F12" s="68" t="str">
        <f>IF(AND((F6&gt;0),(F8&gt;0)),(F6/F8),"")</f>
        <v/>
      </c>
      <c r="G12" s="4" t="s">
        <v>3</v>
      </c>
      <c r="H12" s="68" t="str">
        <f>IF(AND((H6&gt;0),(H8&gt;0)),(H6/H8),"")</f>
        <v/>
      </c>
      <c r="I12" s="4" t="s">
        <v>3</v>
      </c>
      <c r="J12" s="68">
        <f>IF(AND((J6&gt;0),(J8&gt;0)),(J6/J8),"")</f>
        <v>0.60869565217391308</v>
      </c>
      <c r="K12" s="4" t="s">
        <v>3</v>
      </c>
      <c r="L12" s="68" t="str">
        <f>IF(AND((L6&gt;0),(L8&gt;0)),(L6/L8),"")</f>
        <v/>
      </c>
      <c r="M12" s="4" t="s">
        <v>3</v>
      </c>
      <c r="N12" s="68" t="str">
        <f>IF(AND((N6&gt;0),(N8&gt;0)),(N6/N8),"")</f>
        <v/>
      </c>
      <c r="O12" s="4" t="s">
        <v>3</v>
      </c>
      <c r="P12" s="68">
        <f>IF(AND((P6&gt;0),(P8&gt;0)),(P6/P8),"")</f>
        <v>0.51388888888888895</v>
      </c>
      <c r="Q12" s="4" t="s">
        <v>3</v>
      </c>
      <c r="R12" s="68" t="str">
        <f>IF(AND((R6&gt;0),(R8&gt;0)),(R6/R8),"")</f>
        <v/>
      </c>
      <c r="S12" s="4" t="s">
        <v>3</v>
      </c>
      <c r="T12" s="68" t="str">
        <f>IF(AND((T6&gt;0),(T8&gt;0)),(T6/T8),"")</f>
        <v/>
      </c>
      <c r="U12" s="4" t="s">
        <v>3</v>
      </c>
      <c r="V12" s="68" t="str">
        <f>IF(AND((V6&gt;0),(V8&gt;0)),(V6/V8),"")</f>
        <v/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57">IF(AND((AD6&gt;0),(AD8&gt;0)),(AD6/AD8),"")</f>
        <v/>
      </c>
      <c r="AE12" s="4" t="s">
        <v>3</v>
      </c>
      <c r="AF12" s="68" t="str">
        <f t="shared" ref="AF12" si="58">IF(AND((AF6&gt;0),(AF8&gt;0)),(AF6/AF8),"")</f>
        <v/>
      </c>
      <c r="AG12" s="4" t="s">
        <v>3</v>
      </c>
      <c r="AH12" s="68" t="str">
        <f t="shared" ref="AH12" si="59">IF(AND((AH6&gt;0),(AH8&gt;0)),(AH6/AH8),"")</f>
        <v/>
      </c>
      <c r="AI12" s="4" t="s">
        <v>3</v>
      </c>
      <c r="AJ12" s="68" t="str">
        <f t="shared" ref="AJ12" si="60">IF(AND((AJ6&gt;0),(AJ8&gt;0)),(AJ6/AJ8),"")</f>
        <v/>
      </c>
      <c r="AK12" s="4" t="s">
        <v>3</v>
      </c>
      <c r="AL12" s="68" t="str">
        <f t="shared" ref="AL12" si="61">IF(AND((AL6&gt;0),(AL8&gt;0)),(AL6/AL8),"")</f>
        <v/>
      </c>
      <c r="AM12" s="4" t="s">
        <v>3</v>
      </c>
      <c r="AN12" s="68" t="str">
        <f t="shared" ref="AN12" si="62">IF(AND((AN6&gt;0),(AN8&gt;0)),(AN6/AN8),"")</f>
        <v/>
      </c>
      <c r="AO12" s="4" t="s">
        <v>3</v>
      </c>
      <c r="AP12" s="68" t="str">
        <f t="shared" ref="AP12" si="63">IF(AND((AP6&gt;0),(AP8&gt;0)),(AP6/AP8),"")</f>
        <v/>
      </c>
      <c r="AQ12" s="4" t="s">
        <v>3</v>
      </c>
      <c r="AR12" s="68" t="str">
        <f t="shared" ref="AR12" si="64">IF(AND((AR6&gt;0),(AR8&gt;0)),(AR6/AR8),"")</f>
        <v/>
      </c>
      <c r="AS12" s="4" t="s">
        <v>3</v>
      </c>
      <c r="AT12" s="68" t="str">
        <f t="shared" ref="AT12" si="65">IF(AND((AT6&gt;0),(AT8&gt;0)),(AT6/AT8),"")</f>
        <v/>
      </c>
      <c r="AU12" s="4" t="s">
        <v>3</v>
      </c>
      <c r="AV12" s="68" t="str">
        <f t="shared" ref="AV12" si="66">IF(AND((AV6&gt;0),(AV8&gt;0)),(AV6/AV8),"")</f>
        <v/>
      </c>
      <c r="AW12" s="4" t="s">
        <v>3</v>
      </c>
      <c r="AX12" s="68" t="str">
        <f t="shared" ref="AX12" si="67">IF(AND((AX6&gt;0),(AX8&gt;0)),(AX6/AX8),"")</f>
        <v/>
      </c>
      <c r="AY12" s="4" t="s">
        <v>3</v>
      </c>
      <c r="AZ12" s="68" t="str">
        <f t="shared" ref="AZ12" si="68">IF(AND((AZ6&gt;0),(AZ8&gt;0)),(AZ6/AZ8),"")</f>
        <v/>
      </c>
      <c r="BA12" s="4" t="s">
        <v>3</v>
      </c>
      <c r="BB12" s="68" t="str">
        <f t="shared" ref="BB12" si="69">IF(AND((BB6&gt;0),(BB8&gt;0)),(BB6/BB8),"")</f>
        <v/>
      </c>
      <c r="BC12" s="4" t="s">
        <v>3</v>
      </c>
      <c r="BD12" s="68" t="str">
        <f t="shared" ref="BD12" si="70">IF(AND((BD6&gt;0),(BD8&gt;0)),(BD6/BD8),"")</f>
        <v/>
      </c>
      <c r="BE12" s="4" t="s">
        <v>3</v>
      </c>
      <c r="BF12" s="68" t="str">
        <f t="shared" ref="BF12" si="71">IF(AND((BF6&gt;0),(BF8&gt;0)),(BF6/BF8),"")</f>
        <v/>
      </c>
      <c r="BG12" s="4" t="s">
        <v>3</v>
      </c>
      <c r="BH12" s="68" t="str">
        <f t="shared" ref="BH12" si="72">IF(AND((BH6&gt;0),(BH8&gt;0)),(BH6/BH8),"")</f>
        <v/>
      </c>
      <c r="BI12" s="4" t="s">
        <v>3</v>
      </c>
      <c r="BK12" s="57" t="s">
        <v>34</v>
      </c>
      <c r="BL12" s="30">
        <f t="shared" si="16"/>
        <v>4</v>
      </c>
      <c r="BM12" s="40">
        <f t="shared" si="17"/>
        <v>0.45222929936305734</v>
      </c>
      <c r="BN12" s="22" t="str">
        <f t="shared" si="18"/>
        <v>–</v>
      </c>
      <c r="BO12" s="41">
        <f t="shared" si="19"/>
        <v>0.60869565217391308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0.53196103586404064</v>
      </c>
      <c r="BT12" s="28" t="s">
        <v>3</v>
      </c>
      <c r="BU12" s="43">
        <f t="shared" si="23"/>
        <v>6.5868221120912979E-2</v>
      </c>
      <c r="BV12" s="29" t="s">
        <v>3</v>
      </c>
    </row>
    <row r="13" spans="1:74" ht="16.5" customHeight="1" x14ac:dyDescent="0.2">
      <c r="A13" s="15" t="s">
        <v>21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21</v>
      </c>
      <c r="BL13" s="30"/>
      <c r="BM13" s="21"/>
      <c r="BN13" s="22"/>
      <c r="BO13" s="23"/>
      <c r="BP13" s="24"/>
      <c r="BQ13" s="25"/>
      <c r="BR13" s="26"/>
      <c r="BS13" s="27"/>
      <c r="BT13" s="28"/>
      <c r="BU13" s="22"/>
      <c r="BV13" s="29"/>
    </row>
    <row r="14" spans="1:74" ht="16.5" customHeight="1" x14ac:dyDescent="0.2">
      <c r="A14" s="10" t="s">
        <v>59</v>
      </c>
      <c r="B14" s="19">
        <v>58.3</v>
      </c>
      <c r="C14" s="4">
        <f t="shared" ref="C14:C21" si="73">IF(AND((B14&gt;0),(B$4&gt;0)),(B14/B$4*100),"")</f>
        <v>147.96954314720813</v>
      </c>
      <c r="D14" s="19">
        <v>56.9</v>
      </c>
      <c r="E14" s="4">
        <f t="shared" ref="E14:E21" si="74">IF(AND((D14&gt;0),(D$4&gt;0)),(D14/D$4*100),"")</f>
        <v>128.73303167420812</v>
      </c>
      <c r="F14" s="19">
        <v>51.9</v>
      </c>
      <c r="G14" s="4">
        <f t="shared" ref="G14:G21" si="75">IF(AND((F14&gt;0),(F$4&gt;0)),(F14/F$4*100),"")</f>
        <v>116.62921348314606</v>
      </c>
      <c r="H14" s="19"/>
      <c r="I14" s="4" t="str">
        <f t="shared" ref="I14:I21" si="76">IF(AND((H14&gt;0),(H$4&gt;0)),(H14/H$4*100),"")</f>
        <v/>
      </c>
      <c r="J14" s="19">
        <v>55.1</v>
      </c>
      <c r="K14" s="4">
        <f t="shared" ref="K14:K21" si="77">IF(AND((J14&gt;0),(J$4&gt;0)),(J14/J$4*100),"")</f>
        <v>128.73831775700936</v>
      </c>
      <c r="L14" s="19">
        <v>56.2</v>
      </c>
      <c r="M14" s="4">
        <f t="shared" ref="M14:M21" si="78">IF(AND((L14&gt;0),(L$4&gt;0)),(L14/L$4*100),"")</f>
        <v>130.39443155452437</v>
      </c>
      <c r="N14" s="19"/>
      <c r="O14" s="4" t="str">
        <f t="shared" ref="O14:O21" si="79">IF(AND((N14&gt;0),(N$4&gt;0)),(N14/N$4*100),"")</f>
        <v/>
      </c>
      <c r="P14" s="19">
        <v>65.599999999999994</v>
      </c>
      <c r="Q14" s="4">
        <f t="shared" ref="Q14:Q21" si="80">IF(AND((P14&gt;0),(P$4&gt;0)),(P14/P$4*100),"")</f>
        <v>143.54485776805251</v>
      </c>
      <c r="R14" s="19"/>
      <c r="S14" s="4" t="str">
        <f t="shared" ref="S14:S21" si="81">IF(AND((R14&gt;0),(R$4&gt;0)),(R14/R$4*100),"")</f>
        <v/>
      </c>
      <c r="T14" s="19"/>
      <c r="U14" s="4" t="str">
        <f t="shared" ref="U14:U21" si="82">IF(AND((T14&gt;0),(T$4&gt;0)),(T14/T$4*100),"")</f>
        <v/>
      </c>
      <c r="V14" s="19"/>
      <c r="W14" s="4" t="str">
        <f t="shared" ref="W14:W21" si="83">IF(AND((V14&gt;0),(V$4&gt;0)),(V14/V$4*100),"")</f>
        <v/>
      </c>
      <c r="X14" s="19"/>
      <c r="Y14" s="4" t="str">
        <f t="shared" ref="Y14:Y21" si="84">IF(AND((X14&gt;0),(X$4&gt;0)),(X14/X$4*100),"")</f>
        <v/>
      </c>
      <c r="Z14" s="19"/>
      <c r="AA14" s="4" t="str">
        <f t="shared" ref="AA14:AA21" si="85">IF(AND((Z14&gt;0),(Z$4&gt;0)),(Z14/Z$4*100),"")</f>
        <v/>
      </c>
      <c r="AB14" s="19"/>
      <c r="AC14" s="4" t="str">
        <f t="shared" ref="AC14:AC21" si="86">IF(AND((AB14&gt;0),(AB$4&gt;0)),(AB14/AB$4*100),"")</f>
        <v/>
      </c>
      <c r="AD14" s="19"/>
      <c r="AE14" s="4" t="str">
        <f t="shared" ref="AE14:AE21" si="87">IF(AND((AD14&gt;0),(AD$4&gt;0)),(AD14/AD$4*100),"")</f>
        <v/>
      </c>
      <c r="AF14" s="19"/>
      <c r="AG14" s="4" t="str">
        <f t="shared" ref="AG14:AG21" si="88">IF(AND((AF14&gt;0),(AF$4&gt;0)),(AF14/AF$4*100),"")</f>
        <v/>
      </c>
      <c r="AH14" s="19"/>
      <c r="AI14" s="4" t="str">
        <f t="shared" ref="AI14:AI21" si="89">IF(AND((AH14&gt;0),(AH$4&gt;0)),(AH14/AH$4*100),"")</f>
        <v/>
      </c>
      <c r="AJ14" s="19"/>
      <c r="AK14" s="4" t="str">
        <f t="shared" ref="AK14:AK21" si="90">IF(AND((AJ14&gt;0),(AJ$4&gt;0)),(AJ14/AJ$4*100),"")</f>
        <v/>
      </c>
      <c r="AL14" s="19"/>
      <c r="AM14" s="4" t="str">
        <f t="shared" ref="AM14:AM21" si="91">IF(AND((AL14&gt;0),(AL$4&gt;0)),(AL14/AL$4*100),"")</f>
        <v/>
      </c>
      <c r="AN14" s="19"/>
      <c r="AO14" s="4" t="str">
        <f t="shared" ref="AO14:AO21" si="92">IF(AND((AN14&gt;0),(AN$4&gt;0)),(AN14/AN$4*100),"")</f>
        <v/>
      </c>
      <c r="AP14" s="19"/>
      <c r="AQ14" s="4" t="str">
        <f t="shared" ref="AQ14:AQ21" si="93">IF(AND((AP14&gt;0),(AP$4&gt;0)),(AP14/AP$4*100),"")</f>
        <v/>
      </c>
      <c r="AR14" s="19"/>
      <c r="AS14" s="4" t="str">
        <f t="shared" ref="AS14:AS21" si="94">IF(AND((AR14&gt;0),(AR$4&gt;0)),(AR14/AR$4*100),"")</f>
        <v/>
      </c>
      <c r="AT14" s="19"/>
      <c r="AU14" s="4" t="str">
        <f t="shared" ref="AU14:AU21" si="95">IF(AND((AT14&gt;0),(AT$4&gt;0)),(AT14/AT$4*100),"")</f>
        <v/>
      </c>
      <c r="AV14" s="19"/>
      <c r="AW14" s="4" t="str">
        <f t="shared" ref="AW14:AW21" si="96">IF(AND((AV14&gt;0),(AV$4&gt;0)),(AV14/AV$4*100),"")</f>
        <v/>
      </c>
      <c r="AX14" s="19"/>
      <c r="AY14" s="4" t="str">
        <f t="shared" ref="AY14:AY21" si="97">IF(AND((AX14&gt;0),(AX$4&gt;0)),(AX14/AX$4*100),"")</f>
        <v/>
      </c>
      <c r="AZ14" s="19"/>
      <c r="BA14" s="4" t="str">
        <f t="shared" ref="BA14:BA21" si="98">IF(AND((AZ14&gt;0),(AZ$4&gt;0)),(AZ14/AZ$4*100),"")</f>
        <v/>
      </c>
      <c r="BB14" s="19"/>
      <c r="BC14" s="4" t="str">
        <f t="shared" ref="BC14:BC21" si="99">IF(AND((BB14&gt;0),(BB$4&gt;0)),(BB14/BB$4*100),"")</f>
        <v/>
      </c>
      <c r="BD14" s="19"/>
      <c r="BE14" s="4" t="str">
        <f t="shared" ref="BE14:BE21" si="100">IF(AND((BD14&gt;0),(BD$4&gt;0)),(BD14/BD$4*100),"")</f>
        <v/>
      </c>
      <c r="BF14" s="19"/>
      <c r="BG14" s="4" t="str">
        <f t="shared" ref="BG14:BG21" si="101">IF(AND((BF14&gt;0),(BF$4&gt;0)),(BF14/BF$4*100),"")</f>
        <v/>
      </c>
      <c r="BH14" s="19"/>
      <c r="BI14" s="4" t="str">
        <f t="shared" ref="BI14:BI21" si="102">IF(AND((BH14&gt;0),(BH$4&gt;0)),(BH14/BH$4*100),"")</f>
        <v/>
      </c>
      <c r="BK14" s="57" t="s">
        <v>27</v>
      </c>
      <c r="BL14" s="30">
        <f t="shared" si="16"/>
        <v>6</v>
      </c>
      <c r="BM14" s="31">
        <f t="shared" si="17"/>
        <v>51.9</v>
      </c>
      <c r="BN14" s="32" t="str">
        <f t="shared" si="18"/>
        <v>–</v>
      </c>
      <c r="BO14" s="33">
        <f t="shared" si="19"/>
        <v>65.599999999999994</v>
      </c>
      <c r="BP14" s="34">
        <f t="shared" si="20"/>
        <v>116.62921348314606</v>
      </c>
      <c r="BQ14" s="35" t="str">
        <f t="shared" si="40"/>
        <v>–</v>
      </c>
      <c r="BR14" s="36">
        <f t="shared" si="21"/>
        <v>147.96954314720813</v>
      </c>
      <c r="BS14" s="37">
        <f t="shared" si="22"/>
        <v>57.333333333333336</v>
      </c>
      <c r="BT14" s="38">
        <f t="shared" si="22"/>
        <v>132.66823256402475</v>
      </c>
      <c r="BU14" s="32">
        <f t="shared" si="23"/>
        <v>4.5881005510632233</v>
      </c>
      <c r="BV14" s="39">
        <f t="shared" si="23"/>
        <v>11.364694645551543</v>
      </c>
    </row>
    <row r="15" spans="1:74" ht="16.5" customHeight="1" x14ac:dyDescent="0.2">
      <c r="A15" s="10" t="s">
        <v>73</v>
      </c>
      <c r="B15" s="19">
        <v>4.3</v>
      </c>
      <c r="C15" s="4">
        <f t="shared" si="73"/>
        <v>10.913705583756345</v>
      </c>
      <c r="D15" s="19">
        <v>3.6</v>
      </c>
      <c r="E15" s="4">
        <f t="shared" si="74"/>
        <v>8.1447963800904972</v>
      </c>
      <c r="F15" s="19"/>
      <c r="G15" s="4" t="str">
        <f t="shared" si="75"/>
        <v/>
      </c>
      <c r="H15" s="19"/>
      <c r="I15" s="4" t="str">
        <f t="shared" si="76"/>
        <v/>
      </c>
      <c r="J15" s="19">
        <v>2.9</v>
      </c>
      <c r="K15" s="4">
        <f t="shared" si="77"/>
        <v>6.7757009345794401</v>
      </c>
      <c r="L15" s="19">
        <v>2.4</v>
      </c>
      <c r="M15" s="4">
        <f t="shared" si="78"/>
        <v>5.5684454756380504</v>
      </c>
      <c r="N15" s="19"/>
      <c r="O15" s="4" t="str">
        <f t="shared" si="79"/>
        <v/>
      </c>
      <c r="P15" s="19"/>
      <c r="Q15" s="4" t="str">
        <f t="shared" si="80"/>
        <v/>
      </c>
      <c r="R15" s="19"/>
      <c r="S15" s="4" t="str">
        <f t="shared" si="81"/>
        <v/>
      </c>
      <c r="T15" s="19"/>
      <c r="U15" s="4" t="str">
        <f t="shared" si="82"/>
        <v/>
      </c>
      <c r="V15" s="19"/>
      <c r="W15" s="4" t="str">
        <f t="shared" si="83"/>
        <v/>
      </c>
      <c r="X15" s="19"/>
      <c r="Y15" s="4" t="str">
        <f t="shared" si="84"/>
        <v/>
      </c>
      <c r="Z15" s="19"/>
      <c r="AA15" s="4" t="str">
        <f t="shared" si="85"/>
        <v/>
      </c>
      <c r="AB15" s="19"/>
      <c r="AC15" s="4" t="str">
        <f t="shared" si="86"/>
        <v/>
      </c>
      <c r="AD15" s="19"/>
      <c r="AE15" s="4" t="str">
        <f t="shared" si="87"/>
        <v/>
      </c>
      <c r="AF15" s="19"/>
      <c r="AG15" s="4" t="str">
        <f t="shared" si="88"/>
        <v/>
      </c>
      <c r="AH15" s="19"/>
      <c r="AI15" s="4" t="str">
        <f t="shared" si="89"/>
        <v/>
      </c>
      <c r="AJ15" s="19"/>
      <c r="AK15" s="4" t="str">
        <f t="shared" si="90"/>
        <v/>
      </c>
      <c r="AL15" s="19"/>
      <c r="AM15" s="4" t="str">
        <f t="shared" si="91"/>
        <v/>
      </c>
      <c r="AN15" s="19"/>
      <c r="AO15" s="4" t="str">
        <f t="shared" si="92"/>
        <v/>
      </c>
      <c r="AP15" s="19"/>
      <c r="AQ15" s="4" t="str">
        <f t="shared" si="93"/>
        <v/>
      </c>
      <c r="AR15" s="19"/>
      <c r="AS15" s="4" t="str">
        <f t="shared" si="94"/>
        <v/>
      </c>
      <c r="AT15" s="19"/>
      <c r="AU15" s="4" t="str">
        <f t="shared" si="95"/>
        <v/>
      </c>
      <c r="AV15" s="19"/>
      <c r="AW15" s="4" t="str">
        <f t="shared" si="96"/>
        <v/>
      </c>
      <c r="AX15" s="19"/>
      <c r="AY15" s="4" t="str">
        <f t="shared" si="97"/>
        <v/>
      </c>
      <c r="AZ15" s="19"/>
      <c r="BA15" s="4" t="str">
        <f t="shared" si="98"/>
        <v/>
      </c>
      <c r="BB15" s="19"/>
      <c r="BC15" s="4" t="str">
        <f t="shared" si="99"/>
        <v/>
      </c>
      <c r="BD15" s="19"/>
      <c r="BE15" s="4" t="str">
        <f t="shared" si="100"/>
        <v/>
      </c>
      <c r="BF15" s="19"/>
      <c r="BG15" s="4" t="str">
        <f t="shared" si="101"/>
        <v/>
      </c>
      <c r="BH15" s="19"/>
      <c r="BI15" s="4" t="str">
        <f t="shared" si="102"/>
        <v/>
      </c>
      <c r="BK15" s="57" t="s">
        <v>75</v>
      </c>
      <c r="BL15" s="30">
        <f t="shared" si="16"/>
        <v>4</v>
      </c>
      <c r="BM15" s="31">
        <f t="shared" si="17"/>
        <v>2.4</v>
      </c>
      <c r="BN15" s="32" t="str">
        <f t="shared" si="18"/>
        <v>–</v>
      </c>
      <c r="BO15" s="33">
        <f t="shared" si="19"/>
        <v>4.3</v>
      </c>
      <c r="BP15" s="34">
        <f t="shared" si="20"/>
        <v>5.5684454756380504</v>
      </c>
      <c r="BQ15" s="35" t="str">
        <f t="shared" si="40"/>
        <v>–</v>
      </c>
      <c r="BR15" s="36">
        <f t="shared" si="21"/>
        <v>10.913705583756345</v>
      </c>
      <c r="BS15" s="37">
        <f t="shared" si="22"/>
        <v>3.3000000000000003</v>
      </c>
      <c r="BT15" s="38">
        <f t="shared" si="22"/>
        <v>7.8506620935160836</v>
      </c>
      <c r="BU15" s="32">
        <f t="shared" si="23"/>
        <v>0.82865352631040112</v>
      </c>
      <c r="BV15" s="39">
        <f t="shared" si="23"/>
        <v>2.2973030989824368</v>
      </c>
    </row>
    <row r="16" spans="1:74" ht="16.5" customHeight="1" x14ac:dyDescent="0.2">
      <c r="A16" s="10" t="s">
        <v>61</v>
      </c>
      <c r="B16" s="19">
        <v>48.7</v>
      </c>
      <c r="C16" s="4">
        <f t="shared" si="73"/>
        <v>123.6040609137056</v>
      </c>
      <c r="D16" s="19">
        <v>32.4</v>
      </c>
      <c r="E16" s="4">
        <f t="shared" si="74"/>
        <v>73.303167420814475</v>
      </c>
      <c r="F16" s="19">
        <v>46.4</v>
      </c>
      <c r="G16" s="4">
        <f t="shared" si="75"/>
        <v>104.26966292134831</v>
      </c>
      <c r="H16" s="19">
        <v>45.9</v>
      </c>
      <c r="I16" s="4">
        <f t="shared" si="76"/>
        <v>111.6788321167883</v>
      </c>
      <c r="J16" s="19">
        <v>48.4</v>
      </c>
      <c r="K16" s="4">
        <f t="shared" si="77"/>
        <v>113.08411214953271</v>
      </c>
      <c r="L16" s="19">
        <v>51.2</v>
      </c>
      <c r="M16" s="4">
        <f t="shared" si="78"/>
        <v>118.79350348027842</v>
      </c>
      <c r="N16" s="19">
        <v>35.5</v>
      </c>
      <c r="O16" s="4">
        <f t="shared" si="79"/>
        <v>90.101522842639596</v>
      </c>
      <c r="P16" s="19">
        <v>47.4</v>
      </c>
      <c r="Q16" s="4">
        <f t="shared" si="80"/>
        <v>103.71991247264769</v>
      </c>
      <c r="R16" s="19"/>
      <c r="S16" s="4" t="str">
        <f t="shared" si="81"/>
        <v/>
      </c>
      <c r="T16" s="19"/>
      <c r="U16" s="4" t="str">
        <f t="shared" si="82"/>
        <v/>
      </c>
      <c r="V16" s="19"/>
      <c r="W16" s="4" t="str">
        <f t="shared" si="83"/>
        <v/>
      </c>
      <c r="X16" s="19"/>
      <c r="Y16" s="4" t="str">
        <f t="shared" si="84"/>
        <v/>
      </c>
      <c r="Z16" s="19"/>
      <c r="AA16" s="4" t="str">
        <f t="shared" si="85"/>
        <v/>
      </c>
      <c r="AB16" s="19"/>
      <c r="AC16" s="4" t="str">
        <f t="shared" si="86"/>
        <v/>
      </c>
      <c r="AD16" s="19"/>
      <c r="AE16" s="4" t="str">
        <f t="shared" si="87"/>
        <v/>
      </c>
      <c r="AF16" s="19"/>
      <c r="AG16" s="4" t="str">
        <f t="shared" si="88"/>
        <v/>
      </c>
      <c r="AH16" s="19"/>
      <c r="AI16" s="4" t="str">
        <f t="shared" si="89"/>
        <v/>
      </c>
      <c r="AJ16" s="19"/>
      <c r="AK16" s="4" t="str">
        <f t="shared" si="90"/>
        <v/>
      </c>
      <c r="AL16" s="19"/>
      <c r="AM16" s="4" t="str">
        <f t="shared" si="91"/>
        <v/>
      </c>
      <c r="AN16" s="19"/>
      <c r="AO16" s="4" t="str">
        <f t="shared" si="92"/>
        <v/>
      </c>
      <c r="AP16" s="19"/>
      <c r="AQ16" s="4" t="str">
        <f t="shared" si="93"/>
        <v/>
      </c>
      <c r="AR16" s="19"/>
      <c r="AS16" s="4" t="str">
        <f t="shared" si="94"/>
        <v/>
      </c>
      <c r="AT16" s="19"/>
      <c r="AU16" s="4" t="str">
        <f t="shared" si="95"/>
        <v/>
      </c>
      <c r="AV16" s="19"/>
      <c r="AW16" s="4" t="str">
        <f t="shared" si="96"/>
        <v/>
      </c>
      <c r="AX16" s="19"/>
      <c r="AY16" s="4" t="str">
        <f t="shared" si="97"/>
        <v/>
      </c>
      <c r="AZ16" s="19"/>
      <c r="BA16" s="4" t="str">
        <f t="shared" si="98"/>
        <v/>
      </c>
      <c r="BB16" s="19"/>
      <c r="BC16" s="4" t="str">
        <f t="shared" si="99"/>
        <v/>
      </c>
      <c r="BD16" s="19"/>
      <c r="BE16" s="4" t="str">
        <f t="shared" si="100"/>
        <v/>
      </c>
      <c r="BF16" s="19"/>
      <c r="BG16" s="4" t="str">
        <f t="shared" si="101"/>
        <v/>
      </c>
      <c r="BH16" s="19"/>
      <c r="BI16" s="4" t="str">
        <f t="shared" si="102"/>
        <v/>
      </c>
      <c r="BK16" s="57" t="s">
        <v>29</v>
      </c>
      <c r="BL16" s="30">
        <f t="shared" si="16"/>
        <v>8</v>
      </c>
      <c r="BM16" s="31">
        <f t="shared" si="17"/>
        <v>32.4</v>
      </c>
      <c r="BN16" s="32" t="str">
        <f t="shared" si="18"/>
        <v>–</v>
      </c>
      <c r="BO16" s="33">
        <f t="shared" si="19"/>
        <v>51.2</v>
      </c>
      <c r="BP16" s="34">
        <f t="shared" si="20"/>
        <v>73.303167420814475</v>
      </c>
      <c r="BQ16" s="35" t="str">
        <f t="shared" si="40"/>
        <v>–</v>
      </c>
      <c r="BR16" s="36">
        <f t="shared" si="21"/>
        <v>123.6040609137056</v>
      </c>
      <c r="BS16" s="37">
        <f t="shared" si="22"/>
        <v>44.487499999999997</v>
      </c>
      <c r="BT16" s="38">
        <f t="shared" si="22"/>
        <v>104.8193467897194</v>
      </c>
      <c r="BU16" s="32">
        <f t="shared" si="23"/>
        <v>6.7520235062217955</v>
      </c>
      <c r="BV16" s="39">
        <f t="shared" si="23"/>
        <v>16.365888903710335</v>
      </c>
    </row>
    <row r="17" spans="1:74" ht="16.5" customHeight="1" x14ac:dyDescent="0.2">
      <c r="A17" s="10" t="s">
        <v>60</v>
      </c>
      <c r="B17" s="19">
        <v>69.7</v>
      </c>
      <c r="C17" s="4">
        <f t="shared" si="73"/>
        <v>176.90355329949239</v>
      </c>
      <c r="D17" s="19"/>
      <c r="E17" s="4" t="str">
        <f t="shared" si="74"/>
        <v/>
      </c>
      <c r="F17" s="19">
        <v>63.3</v>
      </c>
      <c r="G17" s="4">
        <f t="shared" si="75"/>
        <v>142.24719101123594</v>
      </c>
      <c r="H17" s="19"/>
      <c r="I17" s="4" t="str">
        <f t="shared" si="76"/>
        <v/>
      </c>
      <c r="J17" s="19">
        <v>70.400000000000006</v>
      </c>
      <c r="K17" s="4">
        <f t="shared" si="77"/>
        <v>164.48598130841123</v>
      </c>
      <c r="L17" s="19">
        <v>57.7</v>
      </c>
      <c r="M17" s="4">
        <f t="shared" si="78"/>
        <v>133.87470997679816</v>
      </c>
      <c r="N17" s="19"/>
      <c r="O17" s="4" t="str">
        <f t="shared" si="79"/>
        <v/>
      </c>
      <c r="P17" s="19">
        <v>62.4</v>
      </c>
      <c r="Q17" s="4">
        <f t="shared" si="80"/>
        <v>136.54266958424506</v>
      </c>
      <c r="R17" s="19"/>
      <c r="S17" s="4" t="str">
        <f t="shared" si="81"/>
        <v/>
      </c>
      <c r="T17" s="19"/>
      <c r="U17" s="4" t="str">
        <f t="shared" si="82"/>
        <v/>
      </c>
      <c r="V17" s="19"/>
      <c r="W17" s="4" t="str">
        <f t="shared" si="83"/>
        <v/>
      </c>
      <c r="X17" s="19"/>
      <c r="Y17" s="4" t="str">
        <f t="shared" si="84"/>
        <v/>
      </c>
      <c r="Z17" s="19"/>
      <c r="AA17" s="4" t="str">
        <f t="shared" si="85"/>
        <v/>
      </c>
      <c r="AB17" s="19"/>
      <c r="AC17" s="4" t="str">
        <f t="shared" si="86"/>
        <v/>
      </c>
      <c r="AD17" s="19"/>
      <c r="AE17" s="4" t="str">
        <f t="shared" si="87"/>
        <v/>
      </c>
      <c r="AF17" s="19"/>
      <c r="AG17" s="4" t="str">
        <f t="shared" si="88"/>
        <v/>
      </c>
      <c r="AH17" s="19"/>
      <c r="AI17" s="4" t="str">
        <f t="shared" si="89"/>
        <v/>
      </c>
      <c r="AJ17" s="19"/>
      <c r="AK17" s="4" t="str">
        <f t="shared" si="90"/>
        <v/>
      </c>
      <c r="AL17" s="19"/>
      <c r="AM17" s="4" t="str">
        <f t="shared" si="91"/>
        <v/>
      </c>
      <c r="AN17" s="19"/>
      <c r="AO17" s="4" t="str">
        <f t="shared" si="92"/>
        <v/>
      </c>
      <c r="AP17" s="19"/>
      <c r="AQ17" s="4" t="str">
        <f t="shared" si="93"/>
        <v/>
      </c>
      <c r="AR17" s="19"/>
      <c r="AS17" s="4" t="str">
        <f t="shared" si="94"/>
        <v/>
      </c>
      <c r="AT17" s="19"/>
      <c r="AU17" s="4" t="str">
        <f t="shared" si="95"/>
        <v/>
      </c>
      <c r="AV17" s="19"/>
      <c r="AW17" s="4" t="str">
        <f t="shared" si="96"/>
        <v/>
      </c>
      <c r="AX17" s="19"/>
      <c r="AY17" s="4" t="str">
        <f t="shared" si="97"/>
        <v/>
      </c>
      <c r="AZ17" s="19"/>
      <c r="BA17" s="4" t="str">
        <f t="shared" si="98"/>
        <v/>
      </c>
      <c r="BB17" s="19"/>
      <c r="BC17" s="4" t="str">
        <f t="shared" si="99"/>
        <v/>
      </c>
      <c r="BD17" s="19"/>
      <c r="BE17" s="4" t="str">
        <f t="shared" si="100"/>
        <v/>
      </c>
      <c r="BF17" s="19"/>
      <c r="BG17" s="4" t="str">
        <f t="shared" si="101"/>
        <v/>
      </c>
      <c r="BH17" s="19"/>
      <c r="BI17" s="4" t="str">
        <f t="shared" si="102"/>
        <v/>
      </c>
      <c r="BK17" s="57" t="s">
        <v>30</v>
      </c>
      <c r="BL17" s="30">
        <f t="shared" si="16"/>
        <v>5</v>
      </c>
      <c r="BM17" s="31">
        <f t="shared" si="17"/>
        <v>57.7</v>
      </c>
      <c r="BN17" s="32" t="str">
        <f t="shared" si="18"/>
        <v>–</v>
      </c>
      <c r="BO17" s="33">
        <f t="shared" si="19"/>
        <v>70.400000000000006</v>
      </c>
      <c r="BP17" s="34">
        <f t="shared" si="20"/>
        <v>133.87470997679816</v>
      </c>
      <c r="BQ17" s="35" t="str">
        <f t="shared" si="40"/>
        <v>–</v>
      </c>
      <c r="BR17" s="36">
        <f t="shared" si="21"/>
        <v>176.90355329949239</v>
      </c>
      <c r="BS17" s="37">
        <f t="shared" si="22"/>
        <v>64.7</v>
      </c>
      <c r="BT17" s="38">
        <f t="shared" si="22"/>
        <v>150.81082103603654</v>
      </c>
      <c r="BU17" s="32">
        <f t="shared" si="23"/>
        <v>5.3324478431579632</v>
      </c>
      <c r="BV17" s="39">
        <f t="shared" si="23"/>
        <v>18.918168835218715</v>
      </c>
    </row>
    <row r="18" spans="1:74" ht="16.5" customHeight="1" x14ac:dyDescent="0.2">
      <c r="A18" s="10" t="s">
        <v>74</v>
      </c>
      <c r="B18" s="19">
        <v>2.7</v>
      </c>
      <c r="C18" s="4">
        <f t="shared" si="73"/>
        <v>6.8527918781725896</v>
      </c>
      <c r="D18" s="19">
        <v>3.9</v>
      </c>
      <c r="E18" s="4">
        <f t="shared" si="74"/>
        <v>8.8235294117647047</v>
      </c>
      <c r="F18" s="19"/>
      <c r="G18" s="4" t="str">
        <f t="shared" si="75"/>
        <v/>
      </c>
      <c r="H18" s="19"/>
      <c r="I18" s="4" t="str">
        <f t="shared" si="76"/>
        <v/>
      </c>
      <c r="J18" s="19">
        <v>3.9</v>
      </c>
      <c r="K18" s="4">
        <f t="shared" si="77"/>
        <v>9.1121495327102817</v>
      </c>
      <c r="L18" s="19">
        <v>3.1</v>
      </c>
      <c r="M18" s="4">
        <f t="shared" si="78"/>
        <v>7.192575406032482</v>
      </c>
      <c r="N18" s="19"/>
      <c r="O18" s="4" t="str">
        <f t="shared" si="79"/>
        <v/>
      </c>
      <c r="P18" s="19"/>
      <c r="Q18" s="4" t="str">
        <f t="shared" si="80"/>
        <v/>
      </c>
      <c r="R18" s="19"/>
      <c r="S18" s="4" t="str">
        <f t="shared" si="81"/>
        <v/>
      </c>
      <c r="T18" s="19"/>
      <c r="U18" s="4" t="str">
        <f t="shared" si="82"/>
        <v/>
      </c>
      <c r="V18" s="19"/>
      <c r="W18" s="4" t="str">
        <f t="shared" si="83"/>
        <v/>
      </c>
      <c r="X18" s="19"/>
      <c r="Y18" s="4" t="str">
        <f t="shared" si="84"/>
        <v/>
      </c>
      <c r="Z18" s="19"/>
      <c r="AA18" s="4" t="str">
        <f t="shared" si="85"/>
        <v/>
      </c>
      <c r="AB18" s="19"/>
      <c r="AC18" s="4" t="str">
        <f t="shared" si="86"/>
        <v/>
      </c>
      <c r="AD18" s="19"/>
      <c r="AE18" s="4" t="str">
        <f t="shared" si="87"/>
        <v/>
      </c>
      <c r="AF18" s="19"/>
      <c r="AG18" s="4" t="str">
        <f t="shared" si="88"/>
        <v/>
      </c>
      <c r="AH18" s="19"/>
      <c r="AI18" s="4" t="str">
        <f t="shared" si="89"/>
        <v/>
      </c>
      <c r="AJ18" s="19"/>
      <c r="AK18" s="4" t="str">
        <f t="shared" si="90"/>
        <v/>
      </c>
      <c r="AL18" s="19"/>
      <c r="AM18" s="4" t="str">
        <f t="shared" si="91"/>
        <v/>
      </c>
      <c r="AN18" s="19"/>
      <c r="AO18" s="4" t="str">
        <f t="shared" si="92"/>
        <v/>
      </c>
      <c r="AP18" s="19"/>
      <c r="AQ18" s="4" t="str">
        <f t="shared" si="93"/>
        <v/>
      </c>
      <c r="AR18" s="19"/>
      <c r="AS18" s="4" t="str">
        <f t="shared" si="94"/>
        <v/>
      </c>
      <c r="AT18" s="19"/>
      <c r="AU18" s="4" t="str">
        <f t="shared" si="95"/>
        <v/>
      </c>
      <c r="AV18" s="19"/>
      <c r="AW18" s="4" t="str">
        <f t="shared" si="96"/>
        <v/>
      </c>
      <c r="AX18" s="19"/>
      <c r="AY18" s="4" t="str">
        <f t="shared" si="97"/>
        <v/>
      </c>
      <c r="AZ18" s="19"/>
      <c r="BA18" s="4" t="str">
        <f t="shared" si="98"/>
        <v/>
      </c>
      <c r="BB18" s="19"/>
      <c r="BC18" s="4" t="str">
        <f t="shared" si="99"/>
        <v/>
      </c>
      <c r="BD18" s="19"/>
      <c r="BE18" s="4" t="str">
        <f t="shared" si="100"/>
        <v/>
      </c>
      <c r="BF18" s="19"/>
      <c r="BG18" s="4" t="str">
        <f t="shared" si="101"/>
        <v/>
      </c>
      <c r="BH18" s="19"/>
      <c r="BI18" s="4" t="str">
        <f t="shared" si="102"/>
        <v/>
      </c>
      <c r="BK18" s="57" t="s">
        <v>76</v>
      </c>
      <c r="BL18" s="30">
        <f t="shared" si="16"/>
        <v>4</v>
      </c>
      <c r="BM18" s="31">
        <f t="shared" si="17"/>
        <v>2.7</v>
      </c>
      <c r="BN18" s="32" t="str">
        <f t="shared" si="18"/>
        <v>–</v>
      </c>
      <c r="BO18" s="33">
        <f t="shared" si="19"/>
        <v>3.9</v>
      </c>
      <c r="BP18" s="34">
        <f t="shared" si="20"/>
        <v>6.8527918781725896</v>
      </c>
      <c r="BQ18" s="35" t="str">
        <f t="shared" si="40"/>
        <v>–</v>
      </c>
      <c r="BR18" s="36">
        <f t="shared" si="21"/>
        <v>9.1121495327102817</v>
      </c>
      <c r="BS18" s="37">
        <f t="shared" si="22"/>
        <v>3.4</v>
      </c>
      <c r="BT18" s="38">
        <f t="shared" si="22"/>
        <v>7.9952615571700143</v>
      </c>
      <c r="BU18" s="32">
        <f t="shared" si="23"/>
        <v>0.60000000000000153</v>
      </c>
      <c r="BV18" s="39">
        <f t="shared" si="23"/>
        <v>1.1376889459950252</v>
      </c>
    </row>
    <row r="19" spans="1:74" ht="16.5" customHeight="1" x14ac:dyDescent="0.2">
      <c r="A19" s="10" t="s">
        <v>77</v>
      </c>
      <c r="B19" s="19">
        <v>4.4000000000000004</v>
      </c>
      <c r="C19" s="4">
        <f t="shared" si="73"/>
        <v>11.167512690355332</v>
      </c>
      <c r="D19" s="19">
        <v>4.5999999999999996</v>
      </c>
      <c r="E19" s="4">
        <f t="shared" si="74"/>
        <v>10.407239819004523</v>
      </c>
      <c r="F19" s="19">
        <v>5.0999999999999996</v>
      </c>
      <c r="G19" s="4">
        <f t="shared" si="75"/>
        <v>11.460674157303369</v>
      </c>
      <c r="H19" s="19">
        <v>4.7</v>
      </c>
      <c r="I19" s="4">
        <f t="shared" si="76"/>
        <v>11.435523114355231</v>
      </c>
      <c r="J19" s="19">
        <v>4.5</v>
      </c>
      <c r="K19" s="4">
        <f t="shared" si="77"/>
        <v>10.514018691588786</v>
      </c>
      <c r="L19" s="19">
        <v>4.4000000000000004</v>
      </c>
      <c r="M19" s="4">
        <f t="shared" si="78"/>
        <v>10.208816705336428</v>
      </c>
      <c r="N19" s="19">
        <v>3.8</v>
      </c>
      <c r="O19" s="4">
        <f t="shared" si="79"/>
        <v>9.6446700507614214</v>
      </c>
      <c r="P19" s="19">
        <v>6.7</v>
      </c>
      <c r="Q19" s="4">
        <f t="shared" si="80"/>
        <v>14.660831509846828</v>
      </c>
      <c r="R19" s="19"/>
      <c r="S19" s="4" t="str">
        <f t="shared" si="81"/>
        <v/>
      </c>
      <c r="T19" s="19"/>
      <c r="U19" s="4" t="str">
        <f t="shared" si="82"/>
        <v/>
      </c>
      <c r="V19" s="19"/>
      <c r="W19" s="4" t="str">
        <f t="shared" si="83"/>
        <v/>
      </c>
      <c r="X19" s="19"/>
      <c r="Y19" s="4" t="str">
        <f t="shared" si="84"/>
        <v/>
      </c>
      <c r="Z19" s="19"/>
      <c r="AA19" s="4" t="str">
        <f t="shared" si="85"/>
        <v/>
      </c>
      <c r="AB19" s="19"/>
      <c r="AC19" s="4" t="str">
        <f t="shared" si="86"/>
        <v/>
      </c>
      <c r="AD19" s="19"/>
      <c r="AE19" s="4" t="str">
        <f t="shared" si="87"/>
        <v/>
      </c>
      <c r="AF19" s="19"/>
      <c r="AG19" s="4" t="str">
        <f t="shared" si="88"/>
        <v/>
      </c>
      <c r="AH19" s="19"/>
      <c r="AI19" s="4" t="str">
        <f t="shared" si="89"/>
        <v/>
      </c>
      <c r="AJ19" s="19"/>
      <c r="AK19" s="4" t="str">
        <f t="shared" si="90"/>
        <v/>
      </c>
      <c r="AL19" s="19"/>
      <c r="AM19" s="4" t="str">
        <f t="shared" si="91"/>
        <v/>
      </c>
      <c r="AN19" s="19"/>
      <c r="AO19" s="4" t="str">
        <f t="shared" si="92"/>
        <v/>
      </c>
      <c r="AP19" s="19"/>
      <c r="AQ19" s="4" t="str">
        <f t="shared" si="93"/>
        <v/>
      </c>
      <c r="AR19" s="19"/>
      <c r="AS19" s="4" t="str">
        <f t="shared" si="94"/>
        <v/>
      </c>
      <c r="AT19" s="19"/>
      <c r="AU19" s="4" t="str">
        <f t="shared" si="95"/>
        <v/>
      </c>
      <c r="AV19" s="19"/>
      <c r="AW19" s="4" t="str">
        <f t="shared" si="96"/>
        <v/>
      </c>
      <c r="AX19" s="19"/>
      <c r="AY19" s="4" t="str">
        <f t="shared" si="97"/>
        <v/>
      </c>
      <c r="AZ19" s="19"/>
      <c r="BA19" s="4" t="str">
        <f t="shared" si="98"/>
        <v/>
      </c>
      <c r="BB19" s="19"/>
      <c r="BC19" s="4" t="str">
        <f t="shared" si="99"/>
        <v/>
      </c>
      <c r="BD19" s="19"/>
      <c r="BE19" s="4" t="str">
        <f t="shared" si="100"/>
        <v/>
      </c>
      <c r="BF19" s="19"/>
      <c r="BG19" s="4" t="str">
        <f t="shared" si="101"/>
        <v/>
      </c>
      <c r="BH19" s="19"/>
      <c r="BI19" s="4" t="str">
        <f t="shared" si="102"/>
        <v/>
      </c>
      <c r="BK19" s="57" t="s">
        <v>78</v>
      </c>
      <c r="BL19" s="30">
        <f t="shared" si="16"/>
        <v>8</v>
      </c>
      <c r="BM19" s="31">
        <f t="shared" si="17"/>
        <v>3.8</v>
      </c>
      <c r="BN19" s="32" t="str">
        <f t="shared" si="18"/>
        <v>–</v>
      </c>
      <c r="BO19" s="33">
        <f t="shared" si="19"/>
        <v>6.7</v>
      </c>
      <c r="BP19" s="34">
        <f t="shared" si="20"/>
        <v>9.6446700507614214</v>
      </c>
      <c r="BQ19" s="35" t="str">
        <f t="shared" si="40"/>
        <v>–</v>
      </c>
      <c r="BR19" s="36">
        <f t="shared" si="21"/>
        <v>14.660831509846828</v>
      </c>
      <c r="BS19" s="37">
        <f t="shared" si="22"/>
        <v>4.7750000000000004</v>
      </c>
      <c r="BT19" s="38">
        <f t="shared" si="22"/>
        <v>11.187410842318991</v>
      </c>
      <c r="BU19" s="32">
        <f t="shared" si="23"/>
        <v>0.85815416530397826</v>
      </c>
      <c r="BV19" s="39">
        <f t="shared" si="23"/>
        <v>1.5399953180851342</v>
      </c>
    </row>
    <row r="20" spans="1:74" ht="16.5" customHeight="1" x14ac:dyDescent="0.2">
      <c r="A20" s="10" t="s">
        <v>72</v>
      </c>
      <c r="B20" s="19"/>
      <c r="C20" s="4" t="str">
        <f t="shared" si="73"/>
        <v/>
      </c>
      <c r="D20" s="19">
        <v>4.5999999999999996</v>
      </c>
      <c r="E20" s="4">
        <f t="shared" si="74"/>
        <v>10.407239819004523</v>
      </c>
      <c r="F20" s="19"/>
      <c r="G20" s="4" t="str">
        <f t="shared" si="75"/>
        <v/>
      </c>
      <c r="H20" s="19">
        <v>3.8</v>
      </c>
      <c r="I20" s="4">
        <f t="shared" si="76"/>
        <v>9.2457420924574212</v>
      </c>
      <c r="J20" s="19">
        <v>4.5</v>
      </c>
      <c r="K20" s="4">
        <f t="shared" si="77"/>
        <v>10.514018691588786</v>
      </c>
      <c r="L20" s="19">
        <v>3.8</v>
      </c>
      <c r="M20" s="4">
        <f t="shared" si="78"/>
        <v>8.8167053364269137</v>
      </c>
      <c r="N20" s="19">
        <v>4</v>
      </c>
      <c r="O20" s="4">
        <f t="shared" si="79"/>
        <v>10.152284263959391</v>
      </c>
      <c r="P20" s="19"/>
      <c r="Q20" s="4" t="str">
        <f t="shared" si="80"/>
        <v/>
      </c>
      <c r="R20" s="19"/>
      <c r="S20" s="4" t="str">
        <f t="shared" si="81"/>
        <v/>
      </c>
      <c r="T20" s="19"/>
      <c r="U20" s="4" t="str">
        <f t="shared" si="82"/>
        <v/>
      </c>
      <c r="V20" s="19"/>
      <c r="W20" s="4" t="str">
        <f t="shared" si="83"/>
        <v/>
      </c>
      <c r="X20" s="19"/>
      <c r="Y20" s="4" t="str">
        <f t="shared" si="84"/>
        <v/>
      </c>
      <c r="Z20" s="19"/>
      <c r="AA20" s="4" t="str">
        <f t="shared" si="85"/>
        <v/>
      </c>
      <c r="AB20" s="19"/>
      <c r="AC20" s="4" t="str">
        <f t="shared" si="86"/>
        <v/>
      </c>
      <c r="AD20" s="19"/>
      <c r="AE20" s="4" t="str">
        <f t="shared" si="87"/>
        <v/>
      </c>
      <c r="AF20" s="19"/>
      <c r="AG20" s="4" t="str">
        <f t="shared" si="88"/>
        <v/>
      </c>
      <c r="AH20" s="19"/>
      <c r="AI20" s="4" t="str">
        <f t="shared" si="89"/>
        <v/>
      </c>
      <c r="AJ20" s="19"/>
      <c r="AK20" s="4" t="str">
        <f t="shared" si="90"/>
        <v/>
      </c>
      <c r="AL20" s="19"/>
      <c r="AM20" s="4" t="str">
        <f t="shared" si="91"/>
        <v/>
      </c>
      <c r="AN20" s="19"/>
      <c r="AO20" s="4" t="str">
        <f t="shared" si="92"/>
        <v/>
      </c>
      <c r="AP20" s="19"/>
      <c r="AQ20" s="4" t="str">
        <f t="shared" si="93"/>
        <v/>
      </c>
      <c r="AR20" s="19"/>
      <c r="AS20" s="4" t="str">
        <f t="shared" si="94"/>
        <v/>
      </c>
      <c r="AT20" s="19"/>
      <c r="AU20" s="4" t="str">
        <f t="shared" si="95"/>
        <v/>
      </c>
      <c r="AV20" s="19"/>
      <c r="AW20" s="4" t="str">
        <f t="shared" si="96"/>
        <v/>
      </c>
      <c r="AX20" s="19"/>
      <c r="AY20" s="4" t="str">
        <f t="shared" si="97"/>
        <v/>
      </c>
      <c r="AZ20" s="19"/>
      <c r="BA20" s="4" t="str">
        <f t="shared" si="98"/>
        <v/>
      </c>
      <c r="BB20" s="19"/>
      <c r="BC20" s="4" t="str">
        <f t="shared" si="99"/>
        <v/>
      </c>
      <c r="BD20" s="19"/>
      <c r="BE20" s="4" t="str">
        <f t="shared" si="100"/>
        <v/>
      </c>
      <c r="BF20" s="19"/>
      <c r="BG20" s="4" t="str">
        <f t="shared" si="101"/>
        <v/>
      </c>
      <c r="BH20" s="19"/>
      <c r="BI20" s="4" t="str">
        <f t="shared" si="102"/>
        <v/>
      </c>
      <c r="BK20" s="57" t="s">
        <v>72</v>
      </c>
      <c r="BL20" s="30">
        <f t="shared" si="16"/>
        <v>5</v>
      </c>
      <c r="BM20" s="31">
        <f t="shared" si="17"/>
        <v>3.8</v>
      </c>
      <c r="BN20" s="32" t="str">
        <f t="shared" si="18"/>
        <v>–</v>
      </c>
      <c r="BO20" s="33">
        <f t="shared" si="19"/>
        <v>4.5999999999999996</v>
      </c>
      <c r="BP20" s="34">
        <f t="shared" si="20"/>
        <v>8.8167053364269137</v>
      </c>
      <c r="BQ20" s="35" t="str">
        <f t="shared" si="40"/>
        <v>–</v>
      </c>
      <c r="BR20" s="36">
        <f t="shared" si="21"/>
        <v>10.514018691588786</v>
      </c>
      <c r="BS20" s="37">
        <f t="shared" si="22"/>
        <v>4.1399999999999997</v>
      </c>
      <c r="BT20" s="38">
        <f t="shared" si="22"/>
        <v>9.8271980406874064</v>
      </c>
      <c r="BU20" s="32">
        <f t="shared" si="23"/>
        <v>0.38470768123342691</v>
      </c>
      <c r="BV20" s="39">
        <f t="shared" si="23"/>
        <v>0.75382999554853813</v>
      </c>
    </row>
    <row r="21" spans="1:74" ht="16.5" customHeight="1" x14ac:dyDescent="0.2">
      <c r="A21" s="10" t="s">
        <v>5</v>
      </c>
      <c r="B21" s="19"/>
      <c r="C21" s="4" t="str">
        <f t="shared" si="73"/>
        <v/>
      </c>
      <c r="D21" s="19">
        <v>2.9</v>
      </c>
      <c r="E21" s="4">
        <f t="shared" si="74"/>
        <v>6.5610859728506776</v>
      </c>
      <c r="F21" s="19"/>
      <c r="G21" s="4" t="str">
        <f t="shared" si="75"/>
        <v/>
      </c>
      <c r="H21" s="19"/>
      <c r="I21" s="4" t="str">
        <f t="shared" si="76"/>
        <v/>
      </c>
      <c r="J21" s="19"/>
      <c r="K21" s="4" t="str">
        <f t="shared" si="77"/>
        <v/>
      </c>
      <c r="L21" s="19">
        <v>3.5</v>
      </c>
      <c r="M21" s="4">
        <f t="shared" si="78"/>
        <v>8.1206496519721583</v>
      </c>
      <c r="N21" s="19">
        <v>3.1</v>
      </c>
      <c r="O21" s="4">
        <f t="shared" si="79"/>
        <v>7.8680203045685282</v>
      </c>
      <c r="P21" s="19"/>
      <c r="Q21" s="4" t="str">
        <f t="shared" si="80"/>
        <v/>
      </c>
      <c r="R21" s="19"/>
      <c r="S21" s="4" t="str">
        <f t="shared" si="81"/>
        <v/>
      </c>
      <c r="T21" s="19"/>
      <c r="U21" s="4" t="str">
        <f t="shared" si="82"/>
        <v/>
      </c>
      <c r="V21" s="19"/>
      <c r="W21" s="4" t="str">
        <f t="shared" si="83"/>
        <v/>
      </c>
      <c r="X21" s="19"/>
      <c r="Y21" s="4" t="str">
        <f t="shared" si="84"/>
        <v/>
      </c>
      <c r="Z21" s="19"/>
      <c r="AA21" s="4" t="str">
        <f t="shared" si="85"/>
        <v/>
      </c>
      <c r="AB21" s="19"/>
      <c r="AC21" s="4" t="str">
        <f t="shared" si="86"/>
        <v/>
      </c>
      <c r="AD21" s="19"/>
      <c r="AE21" s="4" t="str">
        <f t="shared" si="87"/>
        <v/>
      </c>
      <c r="AF21" s="19"/>
      <c r="AG21" s="4" t="str">
        <f t="shared" si="88"/>
        <v/>
      </c>
      <c r="AH21" s="19"/>
      <c r="AI21" s="4" t="str">
        <f t="shared" si="89"/>
        <v/>
      </c>
      <c r="AJ21" s="19"/>
      <c r="AK21" s="4" t="str">
        <f t="shared" si="90"/>
        <v/>
      </c>
      <c r="AL21" s="19"/>
      <c r="AM21" s="4" t="str">
        <f t="shared" si="91"/>
        <v/>
      </c>
      <c r="AN21" s="19"/>
      <c r="AO21" s="4" t="str">
        <f t="shared" si="92"/>
        <v/>
      </c>
      <c r="AP21" s="19"/>
      <c r="AQ21" s="4" t="str">
        <f t="shared" si="93"/>
        <v/>
      </c>
      <c r="AR21" s="19"/>
      <c r="AS21" s="4" t="str">
        <f t="shared" si="94"/>
        <v/>
      </c>
      <c r="AT21" s="19"/>
      <c r="AU21" s="4" t="str">
        <f t="shared" si="95"/>
        <v/>
      </c>
      <c r="AV21" s="19"/>
      <c r="AW21" s="4" t="str">
        <f t="shared" si="96"/>
        <v/>
      </c>
      <c r="AX21" s="19"/>
      <c r="AY21" s="4" t="str">
        <f t="shared" si="97"/>
        <v/>
      </c>
      <c r="AZ21" s="19"/>
      <c r="BA21" s="4" t="str">
        <f t="shared" si="98"/>
        <v/>
      </c>
      <c r="BB21" s="19"/>
      <c r="BC21" s="4" t="str">
        <f t="shared" si="99"/>
        <v/>
      </c>
      <c r="BD21" s="19"/>
      <c r="BE21" s="4" t="str">
        <f t="shared" si="100"/>
        <v/>
      </c>
      <c r="BF21" s="19"/>
      <c r="BG21" s="4" t="str">
        <f t="shared" si="101"/>
        <v/>
      </c>
      <c r="BH21" s="19"/>
      <c r="BI21" s="4" t="str">
        <f t="shared" si="102"/>
        <v/>
      </c>
      <c r="BK21" s="57" t="s">
        <v>5</v>
      </c>
      <c r="BL21" s="30">
        <f t="shared" si="16"/>
        <v>3</v>
      </c>
      <c r="BM21" s="31">
        <f t="shared" si="17"/>
        <v>2.9</v>
      </c>
      <c r="BN21" s="32" t="str">
        <f t="shared" si="18"/>
        <v>–</v>
      </c>
      <c r="BO21" s="33">
        <f t="shared" si="19"/>
        <v>3.5</v>
      </c>
      <c r="BP21" s="34">
        <f t="shared" si="20"/>
        <v>6.5610859728506776</v>
      </c>
      <c r="BQ21" s="35" t="str">
        <f t="shared" si="40"/>
        <v>–</v>
      </c>
      <c r="BR21" s="36">
        <f t="shared" si="21"/>
        <v>8.1206496519721583</v>
      </c>
      <c r="BS21" s="37">
        <f t="shared" si="22"/>
        <v>3.1666666666666665</v>
      </c>
      <c r="BT21" s="38">
        <f t="shared" si="22"/>
        <v>7.5165853097971214</v>
      </c>
      <c r="BU21" s="32">
        <f t="shared" si="23"/>
        <v>0.30550504633038938</v>
      </c>
      <c r="BV21" s="39">
        <f t="shared" si="23"/>
        <v>0.83707206020223635</v>
      </c>
    </row>
    <row r="22" spans="1:74" ht="16.5" customHeight="1" x14ac:dyDescent="0.2">
      <c r="A22" s="10" t="s">
        <v>6</v>
      </c>
      <c r="B22" s="19">
        <v>4</v>
      </c>
      <c r="C22" s="4" t="s">
        <v>3</v>
      </c>
      <c r="D22" s="19">
        <v>4</v>
      </c>
      <c r="E22" s="4" t="s">
        <v>3</v>
      </c>
      <c r="F22" s="19">
        <v>4</v>
      </c>
      <c r="G22" s="4" t="s">
        <v>3</v>
      </c>
      <c r="H22" s="19">
        <v>4</v>
      </c>
      <c r="I22" s="4" t="s">
        <v>3</v>
      </c>
      <c r="J22" s="19">
        <v>4</v>
      </c>
      <c r="K22" s="4" t="s">
        <v>3</v>
      </c>
      <c r="L22" s="19">
        <v>4</v>
      </c>
      <c r="M22" s="4" t="s">
        <v>3</v>
      </c>
      <c r="N22" s="19">
        <v>5</v>
      </c>
      <c r="O22" s="4" t="s">
        <v>3</v>
      </c>
      <c r="P22" s="19">
        <v>4</v>
      </c>
      <c r="Q22" s="4" t="s">
        <v>3</v>
      </c>
      <c r="R22" s="19"/>
      <c r="S22" s="4" t="s">
        <v>3</v>
      </c>
      <c r="T22" s="19"/>
      <c r="U22" s="4" t="s">
        <v>3</v>
      </c>
      <c r="V22" s="19"/>
      <c r="W22" s="4" t="s">
        <v>3</v>
      </c>
      <c r="X22" s="19"/>
      <c r="Y22" s="4" t="s">
        <v>3</v>
      </c>
      <c r="Z22" s="19"/>
      <c r="AA22" s="4" t="s">
        <v>3</v>
      </c>
      <c r="AB22" s="19"/>
      <c r="AC22" s="4" t="s">
        <v>3</v>
      </c>
      <c r="AD22" s="19"/>
      <c r="AE22" s="4" t="s">
        <v>3</v>
      </c>
      <c r="AF22" s="19"/>
      <c r="AG22" s="4" t="s">
        <v>3</v>
      </c>
      <c r="AH22" s="19"/>
      <c r="AI22" s="4" t="s">
        <v>3</v>
      </c>
      <c r="AJ22" s="19"/>
      <c r="AK22" s="4" t="s">
        <v>3</v>
      </c>
      <c r="AL22" s="19"/>
      <c r="AM22" s="4" t="s">
        <v>3</v>
      </c>
      <c r="AN22" s="19"/>
      <c r="AO22" s="4" t="s">
        <v>3</v>
      </c>
      <c r="AP22" s="19"/>
      <c r="AQ22" s="4" t="s">
        <v>3</v>
      </c>
      <c r="AR22" s="19"/>
      <c r="AS22" s="4" t="s">
        <v>3</v>
      </c>
      <c r="AT22" s="19"/>
      <c r="AU22" s="4" t="s">
        <v>3</v>
      </c>
      <c r="AV22" s="19"/>
      <c r="AW22" s="4" t="s">
        <v>3</v>
      </c>
      <c r="AX22" s="19"/>
      <c r="AY22" s="4" t="s">
        <v>3</v>
      </c>
      <c r="AZ22" s="19"/>
      <c r="BA22" s="4" t="s">
        <v>3</v>
      </c>
      <c r="BB22" s="19"/>
      <c r="BC22" s="4" t="s">
        <v>3</v>
      </c>
      <c r="BD22" s="19"/>
      <c r="BE22" s="4" t="s">
        <v>3</v>
      </c>
      <c r="BF22" s="19"/>
      <c r="BG22" s="4" t="s">
        <v>3</v>
      </c>
      <c r="BH22" s="19"/>
      <c r="BI22" s="4" t="s">
        <v>3</v>
      </c>
      <c r="BK22" s="57" t="s">
        <v>6</v>
      </c>
      <c r="BL22" s="30">
        <f t="shared" si="16"/>
        <v>8</v>
      </c>
      <c r="BM22" s="21">
        <f t="shared" si="17"/>
        <v>4</v>
      </c>
      <c r="BN22" s="22" t="str">
        <f t="shared" si="18"/>
        <v>–</v>
      </c>
      <c r="BO22" s="23">
        <f t="shared" si="19"/>
        <v>5</v>
      </c>
      <c r="BP22" s="24" t="str">
        <f t="shared" si="20"/>
        <v/>
      </c>
      <c r="BQ22" s="6" t="s">
        <v>3</v>
      </c>
      <c r="BR22" s="26" t="str">
        <f t="shared" si="21"/>
        <v/>
      </c>
      <c r="BS22" s="37">
        <f t="shared" si="22"/>
        <v>4.125</v>
      </c>
      <c r="BT22" s="28" t="s">
        <v>3</v>
      </c>
      <c r="BU22" s="32">
        <f t="shared" si="23"/>
        <v>0.35355339059327379</v>
      </c>
      <c r="BV22" s="29" t="s">
        <v>3</v>
      </c>
    </row>
    <row r="23" spans="1:74" ht="16.5" customHeight="1" x14ac:dyDescent="0.2">
      <c r="A23" s="15" t="s">
        <v>11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11</v>
      </c>
      <c r="BL23" s="30"/>
      <c r="BM23" s="31"/>
      <c r="BN23" s="32"/>
      <c r="BO23" s="33"/>
      <c r="BP23" s="34"/>
      <c r="BQ23" s="35"/>
      <c r="BR23" s="36"/>
      <c r="BS23" s="37"/>
      <c r="BT23" s="38"/>
      <c r="BU23" s="32"/>
      <c r="BV23" s="39"/>
    </row>
    <row r="24" spans="1:74" ht="16.5" customHeight="1" x14ac:dyDescent="0.2">
      <c r="A24" s="10" t="s">
        <v>23</v>
      </c>
      <c r="B24" s="19">
        <v>13.8</v>
      </c>
      <c r="C24" s="4">
        <f>IF(AND((B24&gt;0),(B$4&gt;0)),(B24/B$4*100),"")</f>
        <v>35.025380710659903</v>
      </c>
      <c r="D24" s="19">
        <v>14.7</v>
      </c>
      <c r="E24" s="4">
        <f>IF(AND((D24&gt;0),(D$4&gt;0)),(D24/D$4*100),"")</f>
        <v>33.257918552036195</v>
      </c>
      <c r="F24" s="19">
        <v>15.4</v>
      </c>
      <c r="G24" s="4">
        <f>IF(AND((F24&gt;0),(F$4&gt;0)),(F24/F$4*100),"")</f>
        <v>34.606741573033709</v>
      </c>
      <c r="H24" s="19">
        <v>15.8</v>
      </c>
      <c r="I24" s="4">
        <f>IF(AND((H24&gt;0),(H$4&gt;0)),(H24/H$4*100),"")</f>
        <v>38.442822384428226</v>
      </c>
      <c r="J24" s="19">
        <v>15.3</v>
      </c>
      <c r="K24" s="4">
        <f>IF(AND((J24&gt;0),(J$4&gt;0)),(J24/J$4*100),"")</f>
        <v>35.747663551401878</v>
      </c>
      <c r="L24" s="19">
        <v>15.6</v>
      </c>
      <c r="M24" s="4">
        <f>IF(AND((L24&gt;0),(L$4&gt;0)),(L24/L$4*100),"")</f>
        <v>36.194895591647331</v>
      </c>
      <c r="N24" s="19">
        <v>15.5</v>
      </c>
      <c r="O24" s="4">
        <f>IF(AND((N24&gt;0),(N$4&gt;0)),(N24/N$4*100),"")</f>
        <v>39.340101522842644</v>
      </c>
      <c r="P24" s="19">
        <v>15.3</v>
      </c>
      <c r="Q24" s="4">
        <f>IF(AND((P24&gt;0),(P$4&gt;0)),(P24/P$4*100),"")</f>
        <v>33.479212253829324</v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:AE25" si="103">IF(AND((AD24&gt;0),(AD$4&gt;0)),(AD24/AD$4*100),"")</f>
        <v/>
      </c>
      <c r="AF24" s="19"/>
      <c r="AG24" s="4" t="str">
        <f t="shared" ref="AG24:AG25" si="104">IF(AND((AF24&gt;0),(AF$4&gt;0)),(AF24/AF$4*100),"")</f>
        <v/>
      </c>
      <c r="AH24" s="19"/>
      <c r="AI24" s="4" t="str">
        <f t="shared" ref="AI24:AI25" si="105">IF(AND((AH24&gt;0),(AH$4&gt;0)),(AH24/AH$4*100),"")</f>
        <v/>
      </c>
      <c r="AJ24" s="19"/>
      <c r="AK24" s="4" t="str">
        <f t="shared" ref="AK24:AK25" si="106">IF(AND((AJ24&gt;0),(AJ$4&gt;0)),(AJ24/AJ$4*100),"")</f>
        <v/>
      </c>
      <c r="AL24" s="19"/>
      <c r="AM24" s="4" t="str">
        <f t="shared" ref="AM24:AM25" si="107">IF(AND((AL24&gt;0),(AL$4&gt;0)),(AL24/AL$4*100),"")</f>
        <v/>
      </c>
      <c r="AN24" s="19"/>
      <c r="AO24" s="4" t="str">
        <f t="shared" ref="AO24:AO25" si="108">IF(AND((AN24&gt;0),(AN$4&gt;0)),(AN24/AN$4*100),"")</f>
        <v/>
      </c>
      <c r="AP24" s="19"/>
      <c r="AQ24" s="4" t="str">
        <f t="shared" ref="AQ24:AQ25" si="109">IF(AND((AP24&gt;0),(AP$4&gt;0)),(AP24/AP$4*100),"")</f>
        <v/>
      </c>
      <c r="AR24" s="19"/>
      <c r="AS24" s="4" t="str">
        <f t="shared" ref="AS24:AS25" si="110">IF(AND((AR24&gt;0),(AR$4&gt;0)),(AR24/AR$4*100),"")</f>
        <v/>
      </c>
      <c r="AT24" s="19"/>
      <c r="AU24" s="4" t="str">
        <f t="shared" ref="AU24:AU25" si="111">IF(AND((AT24&gt;0),(AT$4&gt;0)),(AT24/AT$4*100),"")</f>
        <v/>
      </c>
      <c r="AV24" s="19"/>
      <c r="AW24" s="4" t="str">
        <f t="shared" ref="AW24:AW25" si="112">IF(AND((AV24&gt;0),(AV$4&gt;0)),(AV24/AV$4*100),"")</f>
        <v/>
      </c>
      <c r="AX24" s="19"/>
      <c r="AY24" s="4" t="str">
        <f t="shared" ref="AY24:AY25" si="113">IF(AND((AX24&gt;0),(AX$4&gt;0)),(AX24/AX$4*100),"")</f>
        <v/>
      </c>
      <c r="AZ24" s="19"/>
      <c r="BA24" s="4" t="str">
        <f t="shared" ref="BA24:BA25" si="114">IF(AND((AZ24&gt;0),(AZ$4&gt;0)),(AZ24/AZ$4*100),"")</f>
        <v/>
      </c>
      <c r="BB24" s="19"/>
      <c r="BC24" s="4" t="str">
        <f t="shared" ref="BC24:BC25" si="115">IF(AND((BB24&gt;0),(BB$4&gt;0)),(BB24/BB$4*100),"")</f>
        <v/>
      </c>
      <c r="BD24" s="19"/>
      <c r="BE24" s="4" t="str">
        <f t="shared" ref="BE24:BE25" si="116">IF(AND((BD24&gt;0),(BD$4&gt;0)),(BD24/BD$4*100),"")</f>
        <v/>
      </c>
      <c r="BF24" s="19"/>
      <c r="BG24" s="4" t="str">
        <f t="shared" ref="BG24:BG25" si="117">IF(AND((BF24&gt;0),(BF$4&gt;0)),(BF24/BF$4*100),"")</f>
        <v/>
      </c>
      <c r="BH24" s="19"/>
      <c r="BI24" s="4" t="str">
        <f t="shared" ref="BI24:BI25" si="118">IF(AND((BH24&gt;0),(BH$4&gt;0)),(BH24/BH$4*100),"")</f>
        <v/>
      </c>
      <c r="BK24" s="57" t="s">
        <v>23</v>
      </c>
      <c r="BL24" s="30">
        <f t="shared" si="16"/>
        <v>8</v>
      </c>
      <c r="BM24" s="31">
        <f t="shared" si="17"/>
        <v>13.8</v>
      </c>
      <c r="BN24" s="32" t="str">
        <f t="shared" si="18"/>
        <v>–</v>
      </c>
      <c r="BO24" s="33">
        <f t="shared" si="19"/>
        <v>15.8</v>
      </c>
      <c r="BP24" s="34">
        <f t="shared" si="20"/>
        <v>33.257918552036195</v>
      </c>
      <c r="BQ24" s="35" t="str">
        <f t="shared" si="40"/>
        <v>–</v>
      </c>
      <c r="BR24" s="36">
        <f t="shared" si="21"/>
        <v>39.340101522842644</v>
      </c>
      <c r="BS24" s="37">
        <f t="shared" si="22"/>
        <v>15.174999999999999</v>
      </c>
      <c r="BT24" s="38">
        <f t="shared" si="22"/>
        <v>35.761842017484895</v>
      </c>
      <c r="BU24" s="32">
        <f t="shared" si="23"/>
        <v>0.64086994446165568</v>
      </c>
      <c r="BV24" s="39">
        <f t="shared" si="23"/>
        <v>2.1888025720075031</v>
      </c>
    </row>
    <row r="25" spans="1:74" ht="16.5" customHeight="1" x14ac:dyDescent="0.2">
      <c r="A25" s="10" t="s">
        <v>24</v>
      </c>
      <c r="B25" s="19">
        <v>2.1</v>
      </c>
      <c r="C25" s="4">
        <f>IF(AND((B25&gt;0),(B$4&gt;0)),(B25/B$4*100),"")</f>
        <v>5.3299492385786813</v>
      </c>
      <c r="D25" s="19">
        <v>2.7</v>
      </c>
      <c r="E25" s="4">
        <f>IF(AND((D25&gt;0),(D$4&gt;0)),(D25/D$4*100),"")</f>
        <v>6.1085972850678729</v>
      </c>
      <c r="F25" s="19">
        <v>2.2999999999999998</v>
      </c>
      <c r="G25" s="4">
        <f>IF(AND((F25&gt;0),(F$4&gt;0)),(F25/F$4*100),"")</f>
        <v>5.1685393258426959</v>
      </c>
      <c r="H25" s="19">
        <v>2.5</v>
      </c>
      <c r="I25" s="4">
        <f>IF(AND((H25&gt;0),(H$4&gt;0)),(H25/H$4*100),"")</f>
        <v>6.0827250608272498</v>
      </c>
      <c r="J25" s="19">
        <v>2.2999999999999998</v>
      </c>
      <c r="K25" s="4">
        <f>IF(AND((J25&gt;0),(J$4&gt;0)),(J25/J$4*100),"")</f>
        <v>5.3738317757009346</v>
      </c>
      <c r="L25" s="19">
        <v>2.4</v>
      </c>
      <c r="M25" s="4">
        <f>IF(AND((L25&gt;0),(L$4&gt;0)),(L25/L$4*100),"")</f>
        <v>5.5684454756380504</v>
      </c>
      <c r="N25" s="19">
        <v>2.2000000000000002</v>
      </c>
      <c r="O25" s="4">
        <f>IF(AND((N25&gt;0),(N$4&gt;0)),(N25/N$4*100),"")</f>
        <v>5.5837563451776662</v>
      </c>
      <c r="P25" s="19">
        <v>2.2000000000000002</v>
      </c>
      <c r="Q25" s="4">
        <f>IF(AND((P25&gt;0),(P$4&gt;0)),(P25/P$4*100),"")</f>
        <v>4.814004376367615</v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si="103"/>
        <v/>
      </c>
      <c r="AF25" s="19"/>
      <c r="AG25" s="4" t="str">
        <f t="shared" si="104"/>
        <v/>
      </c>
      <c r="AH25" s="19"/>
      <c r="AI25" s="4" t="str">
        <f t="shared" si="105"/>
        <v/>
      </c>
      <c r="AJ25" s="19"/>
      <c r="AK25" s="4" t="str">
        <f t="shared" si="106"/>
        <v/>
      </c>
      <c r="AL25" s="19"/>
      <c r="AM25" s="4" t="str">
        <f t="shared" si="107"/>
        <v/>
      </c>
      <c r="AN25" s="19"/>
      <c r="AO25" s="4" t="str">
        <f t="shared" si="108"/>
        <v/>
      </c>
      <c r="AP25" s="19"/>
      <c r="AQ25" s="4" t="str">
        <f t="shared" si="109"/>
        <v/>
      </c>
      <c r="AR25" s="19"/>
      <c r="AS25" s="4" t="str">
        <f t="shared" si="110"/>
        <v/>
      </c>
      <c r="AT25" s="19"/>
      <c r="AU25" s="4" t="str">
        <f t="shared" si="111"/>
        <v/>
      </c>
      <c r="AV25" s="19"/>
      <c r="AW25" s="4" t="str">
        <f t="shared" si="112"/>
        <v/>
      </c>
      <c r="AX25" s="19"/>
      <c r="AY25" s="4" t="str">
        <f t="shared" si="113"/>
        <v/>
      </c>
      <c r="AZ25" s="19"/>
      <c r="BA25" s="4" t="str">
        <f t="shared" si="114"/>
        <v/>
      </c>
      <c r="BB25" s="19"/>
      <c r="BC25" s="4" t="str">
        <f t="shared" si="115"/>
        <v/>
      </c>
      <c r="BD25" s="19"/>
      <c r="BE25" s="4" t="str">
        <f t="shared" si="116"/>
        <v/>
      </c>
      <c r="BF25" s="19"/>
      <c r="BG25" s="4" t="str">
        <f t="shared" si="117"/>
        <v/>
      </c>
      <c r="BH25" s="19"/>
      <c r="BI25" s="4" t="str">
        <f t="shared" si="118"/>
        <v/>
      </c>
      <c r="BK25" s="57" t="s">
        <v>24</v>
      </c>
      <c r="BL25" s="30">
        <f t="shared" si="16"/>
        <v>8</v>
      </c>
      <c r="BM25" s="31">
        <f t="shared" si="17"/>
        <v>2.1</v>
      </c>
      <c r="BN25" s="32" t="str">
        <f t="shared" si="18"/>
        <v>–</v>
      </c>
      <c r="BO25" s="33">
        <f t="shared" si="19"/>
        <v>2.7</v>
      </c>
      <c r="BP25" s="34">
        <f t="shared" si="20"/>
        <v>4.814004376367615</v>
      </c>
      <c r="BQ25" s="35" t="str">
        <f t="shared" si="40"/>
        <v>–</v>
      </c>
      <c r="BR25" s="36">
        <f t="shared" si="21"/>
        <v>6.1085972850678729</v>
      </c>
      <c r="BS25" s="37">
        <f t="shared" si="22"/>
        <v>2.3375000000000004</v>
      </c>
      <c r="BT25" s="38">
        <f t="shared" si="22"/>
        <v>5.5037311104000963</v>
      </c>
      <c r="BU25" s="32">
        <f t="shared" si="23"/>
        <v>0.19226098333849673</v>
      </c>
      <c r="BV25" s="39">
        <f t="shared" si="23"/>
        <v>0.43864068395779809</v>
      </c>
    </row>
    <row r="26" spans="1:74" ht="16.5" customHeight="1" x14ac:dyDescent="0.2">
      <c r="A26" s="10" t="s">
        <v>25</v>
      </c>
      <c r="B26" s="68">
        <f>IF(AND((B25&gt;0),(B24&gt;0)),(B25/B24),"")</f>
        <v>0.15217391304347827</v>
      </c>
      <c r="C26" s="4" t="s">
        <v>3</v>
      </c>
      <c r="D26" s="68">
        <f>IF(AND((D25&gt;0),(D24&gt;0)),(D25/D24),"")</f>
        <v>0.18367346938775511</v>
      </c>
      <c r="E26" s="4" t="s">
        <v>3</v>
      </c>
      <c r="F26" s="68">
        <f>IF(AND((F25&gt;0),(F24&gt;0)),(F25/F24),"")</f>
        <v>0.14935064935064934</v>
      </c>
      <c r="G26" s="4" t="s">
        <v>3</v>
      </c>
      <c r="H26" s="68">
        <f>IF(AND((H25&gt;0),(H24&gt;0)),(H25/H24),"")</f>
        <v>0.15822784810126581</v>
      </c>
      <c r="I26" s="4" t="s">
        <v>3</v>
      </c>
      <c r="J26" s="68">
        <f>IF(AND((J25&gt;0),(J24&gt;0)),(J25/J24),"")</f>
        <v>0.15032679738562091</v>
      </c>
      <c r="K26" s="4" t="s">
        <v>3</v>
      </c>
      <c r="L26" s="68">
        <f>IF(AND((L25&gt;0),(L24&gt;0)),(L25/L24),"")</f>
        <v>0.15384615384615385</v>
      </c>
      <c r="M26" s="4" t="s">
        <v>3</v>
      </c>
      <c r="N26" s="68">
        <f>IF(AND((N25&gt;0),(N24&gt;0)),(N25/N24),"")</f>
        <v>0.14193548387096774</v>
      </c>
      <c r="O26" s="4" t="s">
        <v>3</v>
      </c>
      <c r="P26" s="68">
        <f>IF(AND((P25&gt;0),(P24&gt;0)),(P25/P24),"")</f>
        <v>0.14379084967320263</v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119">IF(AND((AD25&gt;0),(AD24&gt;0)),(AD25/AD24),"")</f>
        <v/>
      </c>
      <c r="AE26" s="4" t="s">
        <v>3</v>
      </c>
      <c r="AF26" s="68" t="str">
        <f t="shared" ref="AF26" si="120">IF(AND((AF25&gt;0),(AF24&gt;0)),(AF25/AF24),"")</f>
        <v/>
      </c>
      <c r="AG26" s="4" t="s">
        <v>3</v>
      </c>
      <c r="AH26" s="68" t="str">
        <f t="shared" ref="AH26" si="121">IF(AND((AH25&gt;0),(AH24&gt;0)),(AH25/AH24),"")</f>
        <v/>
      </c>
      <c r="AI26" s="4" t="s">
        <v>3</v>
      </c>
      <c r="AJ26" s="68" t="str">
        <f t="shared" ref="AJ26" si="122">IF(AND((AJ25&gt;0),(AJ24&gt;0)),(AJ25/AJ24),"")</f>
        <v/>
      </c>
      <c r="AK26" s="4" t="s">
        <v>3</v>
      </c>
      <c r="AL26" s="68" t="str">
        <f t="shared" ref="AL26" si="123">IF(AND((AL25&gt;0),(AL24&gt;0)),(AL25/AL24),"")</f>
        <v/>
      </c>
      <c r="AM26" s="4" t="s">
        <v>3</v>
      </c>
      <c r="AN26" s="68" t="str">
        <f t="shared" ref="AN26" si="124">IF(AND((AN25&gt;0),(AN24&gt;0)),(AN25/AN24),"")</f>
        <v/>
      </c>
      <c r="AO26" s="4" t="s">
        <v>3</v>
      </c>
      <c r="AP26" s="68" t="str">
        <f t="shared" ref="AP26" si="125">IF(AND((AP25&gt;0),(AP24&gt;0)),(AP25/AP24),"")</f>
        <v/>
      </c>
      <c r="AQ26" s="4" t="s">
        <v>3</v>
      </c>
      <c r="AR26" s="68" t="str">
        <f t="shared" ref="AR26" si="126">IF(AND((AR25&gt;0),(AR24&gt;0)),(AR25/AR24),"")</f>
        <v/>
      </c>
      <c r="AS26" s="4" t="s">
        <v>3</v>
      </c>
      <c r="AT26" s="68" t="str">
        <f t="shared" ref="AT26" si="127">IF(AND((AT25&gt;0),(AT24&gt;0)),(AT25/AT24),"")</f>
        <v/>
      </c>
      <c r="AU26" s="4" t="s">
        <v>3</v>
      </c>
      <c r="AV26" s="68" t="str">
        <f t="shared" ref="AV26" si="128">IF(AND((AV25&gt;0),(AV24&gt;0)),(AV25/AV24),"")</f>
        <v/>
      </c>
      <c r="AW26" s="4" t="s">
        <v>3</v>
      </c>
      <c r="AX26" s="68" t="str">
        <f t="shared" ref="AX26" si="129">IF(AND((AX25&gt;0),(AX24&gt;0)),(AX25/AX24),"")</f>
        <v/>
      </c>
      <c r="AY26" s="4" t="s">
        <v>3</v>
      </c>
      <c r="AZ26" s="68" t="str">
        <f t="shared" ref="AZ26" si="130">IF(AND((AZ25&gt;0),(AZ24&gt;0)),(AZ25/AZ24),"")</f>
        <v/>
      </c>
      <c r="BA26" s="4" t="s">
        <v>3</v>
      </c>
      <c r="BB26" s="68" t="str">
        <f t="shared" ref="BB26" si="131">IF(AND((BB25&gt;0),(BB24&gt;0)),(BB25/BB24),"")</f>
        <v/>
      </c>
      <c r="BC26" s="4" t="s">
        <v>3</v>
      </c>
      <c r="BD26" s="68" t="str">
        <f t="shared" ref="BD26" si="132">IF(AND((BD25&gt;0),(BD24&gt;0)),(BD25/BD24),"")</f>
        <v/>
      </c>
      <c r="BE26" s="4" t="s">
        <v>3</v>
      </c>
      <c r="BF26" s="68" t="str">
        <f t="shared" ref="BF26" si="133">IF(AND((BF25&gt;0),(BF24&gt;0)),(BF25/BF24),"")</f>
        <v/>
      </c>
      <c r="BG26" s="4" t="s">
        <v>3</v>
      </c>
      <c r="BH26" s="68" t="str">
        <f t="shared" ref="BH26" si="134">IF(AND((BH25&gt;0),(BH24&gt;0)),(BH25/BH24),"")</f>
        <v/>
      </c>
      <c r="BI26" s="4" t="s">
        <v>3</v>
      </c>
      <c r="BK26" s="57" t="s">
        <v>25</v>
      </c>
      <c r="BL26" s="30">
        <f t="shared" si="16"/>
        <v>8</v>
      </c>
      <c r="BM26" s="40">
        <f t="shared" si="17"/>
        <v>0.14193548387096774</v>
      </c>
      <c r="BN26" s="22" t="str">
        <f t="shared" si="18"/>
        <v>–</v>
      </c>
      <c r="BO26" s="41">
        <f t="shared" si="19"/>
        <v>0.18367346938775511</v>
      </c>
      <c r="BP26" s="24" t="str">
        <f t="shared" si="20"/>
        <v/>
      </c>
      <c r="BQ26" s="6" t="s">
        <v>3</v>
      </c>
      <c r="BR26" s="26" t="str">
        <f t="shared" si="21"/>
        <v/>
      </c>
      <c r="BS26" s="42">
        <f t="shared" si="22"/>
        <v>0.15416564558238668</v>
      </c>
      <c r="BT26" s="28" t="s">
        <v>3</v>
      </c>
      <c r="BU26" s="43">
        <f t="shared" si="23"/>
        <v>1.3018757996188532E-2</v>
      </c>
      <c r="BV26" s="29" t="s">
        <v>3</v>
      </c>
    </row>
    <row r="27" spans="1:74" ht="16.5" customHeight="1" x14ac:dyDescent="0.2">
      <c r="A27" s="15" t="s">
        <v>12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12</v>
      </c>
      <c r="BL27" s="30"/>
      <c r="BM27" s="21"/>
      <c r="BN27" s="22"/>
      <c r="BO27" s="23"/>
      <c r="BP27" s="24"/>
      <c r="BQ27" s="25"/>
      <c r="BR27" s="26"/>
      <c r="BS27" s="27"/>
      <c r="BT27" s="28"/>
      <c r="BU27" s="22"/>
      <c r="BV27" s="29"/>
    </row>
    <row r="28" spans="1:74" ht="16.5" customHeight="1" x14ac:dyDescent="0.2">
      <c r="A28" s="10" t="s">
        <v>23</v>
      </c>
      <c r="B28" s="19">
        <v>14.4</v>
      </c>
      <c r="C28" s="4">
        <f>IF(AND((B28&gt;0),(B$4&gt;0)),(B28/B$4*100),"")</f>
        <v>36.548223350253814</v>
      </c>
      <c r="D28" s="19">
        <v>13.3</v>
      </c>
      <c r="E28" s="4">
        <f>IF(AND((D28&gt;0),(D$4&gt;0)),(D28/D$4*100),"")</f>
        <v>30.090497737556561</v>
      </c>
      <c r="F28" s="19">
        <v>15</v>
      </c>
      <c r="G28" s="4">
        <f>IF(AND((F28&gt;0),(F$4&gt;0)),(F28/F$4*100),"")</f>
        <v>33.707865168539328</v>
      </c>
      <c r="H28" s="19">
        <v>15.4</v>
      </c>
      <c r="I28" s="4">
        <f>IF(AND((H28&gt;0),(H$4&gt;0)),(H28/H$4*100),"")</f>
        <v>37.469586374695865</v>
      </c>
      <c r="J28" s="19">
        <v>14.6</v>
      </c>
      <c r="K28" s="4">
        <f>IF(AND((J28&gt;0),(J$4&gt;0)),(J28/J$4*100),"")</f>
        <v>34.112149532710283</v>
      </c>
      <c r="L28" s="19">
        <v>14.9</v>
      </c>
      <c r="M28" s="4">
        <f>IF(AND((L28&gt;0),(L$4&gt;0)),(L28/L$4*100),"")</f>
        <v>34.570765661252899</v>
      </c>
      <c r="N28" s="19">
        <v>13</v>
      </c>
      <c r="O28" s="4">
        <f>IF(AND((N28&gt;0),(N$4&gt;0)),(N28/N$4*100),"")</f>
        <v>32.994923857868017</v>
      </c>
      <c r="P28" s="19">
        <v>13.9</v>
      </c>
      <c r="Q28" s="4">
        <f>IF(AND((P28&gt;0),(P$4&gt;0)),(P28/P$4*100),"")</f>
        <v>30.415754923413569</v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:AE29" si="135">IF(AND((AD28&gt;0),(AD$4&gt;0)),(AD28/AD$4*100),"")</f>
        <v/>
      </c>
      <c r="AF28" s="19"/>
      <c r="AG28" s="4" t="str">
        <f t="shared" ref="AG28:AG29" si="136">IF(AND((AF28&gt;0),(AF$4&gt;0)),(AF28/AF$4*100),"")</f>
        <v/>
      </c>
      <c r="AH28" s="19"/>
      <c r="AI28" s="4" t="str">
        <f t="shared" ref="AI28:AI29" si="137">IF(AND((AH28&gt;0),(AH$4&gt;0)),(AH28/AH$4*100),"")</f>
        <v/>
      </c>
      <c r="AJ28" s="19"/>
      <c r="AK28" s="4" t="str">
        <f t="shared" ref="AK28:AK29" si="138">IF(AND((AJ28&gt;0),(AJ$4&gt;0)),(AJ28/AJ$4*100),"")</f>
        <v/>
      </c>
      <c r="AL28" s="19"/>
      <c r="AM28" s="4" t="str">
        <f t="shared" ref="AM28:AM29" si="139">IF(AND((AL28&gt;0),(AL$4&gt;0)),(AL28/AL$4*100),"")</f>
        <v/>
      </c>
      <c r="AN28" s="19"/>
      <c r="AO28" s="4" t="str">
        <f t="shared" ref="AO28:AO29" si="140">IF(AND((AN28&gt;0),(AN$4&gt;0)),(AN28/AN$4*100),"")</f>
        <v/>
      </c>
      <c r="AP28" s="19"/>
      <c r="AQ28" s="4" t="str">
        <f t="shared" ref="AQ28:AQ29" si="141">IF(AND((AP28&gt;0),(AP$4&gt;0)),(AP28/AP$4*100),"")</f>
        <v/>
      </c>
      <c r="AR28" s="19"/>
      <c r="AS28" s="4" t="str">
        <f t="shared" ref="AS28:AS29" si="142">IF(AND((AR28&gt;0),(AR$4&gt;0)),(AR28/AR$4*100),"")</f>
        <v/>
      </c>
      <c r="AT28" s="19"/>
      <c r="AU28" s="4" t="str">
        <f t="shared" ref="AU28:AU29" si="143">IF(AND((AT28&gt;0),(AT$4&gt;0)),(AT28/AT$4*100),"")</f>
        <v/>
      </c>
      <c r="AV28" s="19"/>
      <c r="AW28" s="4" t="str">
        <f t="shared" ref="AW28:AW29" si="144">IF(AND((AV28&gt;0),(AV$4&gt;0)),(AV28/AV$4*100),"")</f>
        <v/>
      </c>
      <c r="AX28" s="19"/>
      <c r="AY28" s="4" t="str">
        <f t="shared" ref="AY28:AY29" si="145">IF(AND((AX28&gt;0),(AX$4&gt;0)),(AX28/AX$4*100),"")</f>
        <v/>
      </c>
      <c r="AZ28" s="19"/>
      <c r="BA28" s="4" t="str">
        <f t="shared" ref="BA28:BA29" si="146">IF(AND((AZ28&gt;0),(AZ$4&gt;0)),(AZ28/AZ$4*100),"")</f>
        <v/>
      </c>
      <c r="BB28" s="19"/>
      <c r="BC28" s="4" t="str">
        <f t="shared" ref="BC28:BC29" si="147">IF(AND((BB28&gt;0),(BB$4&gt;0)),(BB28/BB$4*100),"")</f>
        <v/>
      </c>
      <c r="BD28" s="19"/>
      <c r="BE28" s="4" t="str">
        <f t="shared" ref="BE28:BE29" si="148">IF(AND((BD28&gt;0),(BD$4&gt;0)),(BD28/BD$4*100),"")</f>
        <v/>
      </c>
      <c r="BF28" s="19"/>
      <c r="BG28" s="4" t="str">
        <f t="shared" ref="BG28:BG29" si="149">IF(AND((BF28&gt;0),(BF$4&gt;0)),(BF28/BF$4*100),"")</f>
        <v/>
      </c>
      <c r="BH28" s="19"/>
      <c r="BI28" s="4" t="str">
        <f t="shared" ref="BI28:BI29" si="150">IF(AND((BH28&gt;0),(BH$4&gt;0)),(BH28/BH$4*100),"")</f>
        <v/>
      </c>
      <c r="BK28" s="57" t="s">
        <v>23</v>
      </c>
      <c r="BL28" s="30">
        <f t="shared" si="16"/>
        <v>8</v>
      </c>
      <c r="BM28" s="31">
        <f t="shared" si="17"/>
        <v>13</v>
      </c>
      <c r="BN28" s="32" t="str">
        <f t="shared" si="18"/>
        <v>–</v>
      </c>
      <c r="BO28" s="33">
        <f t="shared" si="19"/>
        <v>15.4</v>
      </c>
      <c r="BP28" s="34">
        <f t="shared" si="20"/>
        <v>30.090497737556561</v>
      </c>
      <c r="BQ28" s="35" t="str">
        <f t="shared" si="40"/>
        <v>–</v>
      </c>
      <c r="BR28" s="36">
        <f t="shared" si="21"/>
        <v>37.469586374695865</v>
      </c>
      <c r="BS28" s="37">
        <f t="shared" si="22"/>
        <v>14.312500000000002</v>
      </c>
      <c r="BT28" s="38">
        <f t="shared" si="22"/>
        <v>33.738720825786288</v>
      </c>
      <c r="BU28" s="32">
        <f t="shared" si="23"/>
        <v>0.84589344144857526</v>
      </c>
      <c r="BV28" s="39">
        <f t="shared" si="23"/>
        <v>2.6063173219069107</v>
      </c>
    </row>
    <row r="29" spans="1:74" ht="16.5" customHeight="1" x14ac:dyDescent="0.2">
      <c r="A29" s="10" t="s">
        <v>24</v>
      </c>
      <c r="B29" s="19">
        <v>2.4</v>
      </c>
      <c r="C29" s="4">
        <f>IF(AND((B29&gt;0),(B$4&gt;0)),(B29/B$4*100),"")</f>
        <v>6.091370558375635</v>
      </c>
      <c r="D29" s="19">
        <v>2.2999999999999998</v>
      </c>
      <c r="E29" s="4">
        <f>IF(AND((D29&gt;0),(D$4&gt;0)),(D29/D$4*100),"")</f>
        <v>5.2036199095022617</v>
      </c>
      <c r="F29" s="19">
        <v>2.4</v>
      </c>
      <c r="G29" s="4">
        <f>IF(AND((F29&gt;0),(F$4&gt;0)),(F29/F$4*100),"")</f>
        <v>5.393258426966292</v>
      </c>
      <c r="H29" s="19">
        <v>2.2999999999999998</v>
      </c>
      <c r="I29" s="4">
        <f>IF(AND((H29&gt;0),(H$4&gt;0)),(H29/H$4*100),"")</f>
        <v>5.5961070559610704</v>
      </c>
      <c r="J29" s="19">
        <v>2.4</v>
      </c>
      <c r="K29" s="4">
        <f>IF(AND((J29&gt;0),(J$4&gt;0)),(J29/J$4*100),"")</f>
        <v>5.6074766355140184</v>
      </c>
      <c r="L29" s="19">
        <v>2.2000000000000002</v>
      </c>
      <c r="M29" s="4">
        <f>IF(AND((L29&gt;0),(L$4&gt;0)),(L29/L$4*100),"")</f>
        <v>5.104408352668214</v>
      </c>
      <c r="N29" s="19">
        <v>2.2000000000000002</v>
      </c>
      <c r="O29" s="4">
        <f>IF(AND((N29&gt;0),(N$4&gt;0)),(N29/N$4*100),"")</f>
        <v>5.5837563451776662</v>
      </c>
      <c r="P29" s="19">
        <v>2</v>
      </c>
      <c r="Q29" s="4">
        <f>IF(AND((P29&gt;0),(P$4&gt;0)),(P29/P$4*100),"")</f>
        <v>4.3763676148796495</v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si="135"/>
        <v/>
      </c>
      <c r="AF29" s="19"/>
      <c r="AG29" s="4" t="str">
        <f t="shared" si="136"/>
        <v/>
      </c>
      <c r="AH29" s="19"/>
      <c r="AI29" s="4" t="str">
        <f t="shared" si="137"/>
        <v/>
      </c>
      <c r="AJ29" s="19"/>
      <c r="AK29" s="4" t="str">
        <f t="shared" si="138"/>
        <v/>
      </c>
      <c r="AL29" s="19"/>
      <c r="AM29" s="4" t="str">
        <f t="shared" si="139"/>
        <v/>
      </c>
      <c r="AN29" s="19"/>
      <c r="AO29" s="4" t="str">
        <f t="shared" si="140"/>
        <v/>
      </c>
      <c r="AP29" s="19"/>
      <c r="AQ29" s="4" t="str">
        <f t="shared" si="141"/>
        <v/>
      </c>
      <c r="AR29" s="19"/>
      <c r="AS29" s="4" t="str">
        <f t="shared" si="142"/>
        <v/>
      </c>
      <c r="AT29" s="19"/>
      <c r="AU29" s="4" t="str">
        <f t="shared" si="143"/>
        <v/>
      </c>
      <c r="AV29" s="19"/>
      <c r="AW29" s="4" t="str">
        <f t="shared" si="144"/>
        <v/>
      </c>
      <c r="AX29" s="19"/>
      <c r="AY29" s="4" t="str">
        <f t="shared" si="145"/>
        <v/>
      </c>
      <c r="AZ29" s="19"/>
      <c r="BA29" s="4" t="str">
        <f t="shared" si="146"/>
        <v/>
      </c>
      <c r="BB29" s="19"/>
      <c r="BC29" s="4" t="str">
        <f t="shared" si="147"/>
        <v/>
      </c>
      <c r="BD29" s="19"/>
      <c r="BE29" s="4" t="str">
        <f t="shared" si="148"/>
        <v/>
      </c>
      <c r="BF29" s="19"/>
      <c r="BG29" s="4" t="str">
        <f t="shared" si="149"/>
        <v/>
      </c>
      <c r="BH29" s="19"/>
      <c r="BI29" s="4" t="str">
        <f t="shared" si="150"/>
        <v/>
      </c>
      <c r="BK29" s="57" t="s">
        <v>24</v>
      </c>
      <c r="BL29" s="30">
        <f t="shared" si="16"/>
        <v>8</v>
      </c>
      <c r="BM29" s="31">
        <f t="shared" si="17"/>
        <v>2</v>
      </c>
      <c r="BN29" s="32" t="str">
        <f t="shared" si="18"/>
        <v>–</v>
      </c>
      <c r="BO29" s="33">
        <f t="shared" si="19"/>
        <v>2.4</v>
      </c>
      <c r="BP29" s="34">
        <f t="shared" si="20"/>
        <v>4.3763676148796495</v>
      </c>
      <c r="BQ29" s="35" t="str">
        <f t="shared" si="40"/>
        <v>–</v>
      </c>
      <c r="BR29" s="36">
        <f t="shared" si="21"/>
        <v>6.091370558375635</v>
      </c>
      <c r="BS29" s="37">
        <f t="shared" si="22"/>
        <v>2.2749999999999999</v>
      </c>
      <c r="BT29" s="38">
        <f t="shared" si="22"/>
        <v>5.3695456123806009</v>
      </c>
      <c r="BU29" s="32">
        <f t="shared" si="23"/>
        <v>0.13887301496588264</v>
      </c>
      <c r="BV29" s="39">
        <f t="shared" si="23"/>
        <v>0.5013770591155936</v>
      </c>
    </row>
    <row r="30" spans="1:74" ht="16.5" customHeight="1" x14ac:dyDescent="0.2">
      <c r="A30" s="10" t="s">
        <v>25</v>
      </c>
      <c r="B30" s="68">
        <f>IF(AND((B29&gt;0),(B28&gt;0)),(B29/B28),"")</f>
        <v>0.16666666666666666</v>
      </c>
      <c r="C30" s="4" t="s">
        <v>3</v>
      </c>
      <c r="D30" s="68">
        <f>IF(AND((D29&gt;0),(D28&gt;0)),(D29/D28),"")</f>
        <v>0.17293233082706766</v>
      </c>
      <c r="E30" s="4" t="s">
        <v>3</v>
      </c>
      <c r="F30" s="68">
        <f>IF(AND((F29&gt;0),(F28&gt;0)),(F29/F28),"")</f>
        <v>0.16</v>
      </c>
      <c r="G30" s="4" t="s">
        <v>3</v>
      </c>
      <c r="H30" s="68">
        <f>IF(AND((H29&gt;0),(H28&gt;0)),(H29/H28),"")</f>
        <v>0.14935064935064934</v>
      </c>
      <c r="I30" s="4" t="s">
        <v>3</v>
      </c>
      <c r="J30" s="68">
        <f>IF(AND((J29&gt;0),(J28&gt;0)),(J29/J28),"")</f>
        <v>0.16438356164383561</v>
      </c>
      <c r="K30" s="4" t="s">
        <v>3</v>
      </c>
      <c r="L30" s="68">
        <f>IF(AND((L29&gt;0),(L28&gt;0)),(L29/L28),"")</f>
        <v>0.1476510067114094</v>
      </c>
      <c r="M30" s="4" t="s">
        <v>3</v>
      </c>
      <c r="N30" s="68">
        <f>IF(AND((N29&gt;0),(N28&gt;0)),(N29/N28),"")</f>
        <v>0.16923076923076924</v>
      </c>
      <c r="O30" s="4" t="s">
        <v>3</v>
      </c>
      <c r="P30" s="68">
        <f>IF(AND((P29&gt;0),(P28&gt;0)),(P29/P28),"")</f>
        <v>0.14388489208633093</v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151">IF(AND((AD29&gt;0),(AD28&gt;0)),(AD29/AD28),"")</f>
        <v/>
      </c>
      <c r="AE30" s="4" t="s">
        <v>3</v>
      </c>
      <c r="AF30" s="68" t="str">
        <f t="shared" ref="AF30" si="152">IF(AND((AF29&gt;0),(AF28&gt;0)),(AF29/AF28),"")</f>
        <v/>
      </c>
      <c r="AG30" s="4" t="s">
        <v>3</v>
      </c>
      <c r="AH30" s="68" t="str">
        <f t="shared" ref="AH30" si="153">IF(AND((AH29&gt;0),(AH28&gt;0)),(AH29/AH28),"")</f>
        <v/>
      </c>
      <c r="AI30" s="4" t="s">
        <v>3</v>
      </c>
      <c r="AJ30" s="68" t="str">
        <f t="shared" ref="AJ30" si="154">IF(AND((AJ29&gt;0),(AJ28&gt;0)),(AJ29/AJ28),"")</f>
        <v/>
      </c>
      <c r="AK30" s="4" t="s">
        <v>3</v>
      </c>
      <c r="AL30" s="68" t="str">
        <f t="shared" ref="AL30" si="155">IF(AND((AL29&gt;0),(AL28&gt;0)),(AL29/AL28),"")</f>
        <v/>
      </c>
      <c r="AM30" s="4" t="s">
        <v>3</v>
      </c>
      <c r="AN30" s="68" t="str">
        <f t="shared" ref="AN30" si="156">IF(AND((AN29&gt;0),(AN28&gt;0)),(AN29/AN28),"")</f>
        <v/>
      </c>
      <c r="AO30" s="4" t="s">
        <v>3</v>
      </c>
      <c r="AP30" s="68" t="str">
        <f t="shared" ref="AP30" si="157">IF(AND((AP29&gt;0),(AP28&gt;0)),(AP29/AP28),"")</f>
        <v/>
      </c>
      <c r="AQ30" s="4" t="s">
        <v>3</v>
      </c>
      <c r="AR30" s="68" t="str">
        <f t="shared" ref="AR30" si="158">IF(AND((AR29&gt;0),(AR28&gt;0)),(AR29/AR28),"")</f>
        <v/>
      </c>
      <c r="AS30" s="4" t="s">
        <v>3</v>
      </c>
      <c r="AT30" s="68" t="str">
        <f t="shared" ref="AT30" si="159">IF(AND((AT29&gt;0),(AT28&gt;0)),(AT29/AT28),"")</f>
        <v/>
      </c>
      <c r="AU30" s="4" t="s">
        <v>3</v>
      </c>
      <c r="AV30" s="68" t="str">
        <f t="shared" ref="AV30" si="160">IF(AND((AV29&gt;0),(AV28&gt;0)),(AV29/AV28),"")</f>
        <v/>
      </c>
      <c r="AW30" s="4" t="s">
        <v>3</v>
      </c>
      <c r="AX30" s="68" t="str">
        <f t="shared" ref="AX30" si="161">IF(AND((AX29&gt;0),(AX28&gt;0)),(AX29/AX28),"")</f>
        <v/>
      </c>
      <c r="AY30" s="4" t="s">
        <v>3</v>
      </c>
      <c r="AZ30" s="68" t="str">
        <f t="shared" ref="AZ30" si="162">IF(AND((AZ29&gt;0),(AZ28&gt;0)),(AZ29/AZ28),"")</f>
        <v/>
      </c>
      <c r="BA30" s="4" t="s">
        <v>3</v>
      </c>
      <c r="BB30" s="68" t="str">
        <f t="shared" ref="BB30" si="163">IF(AND((BB29&gt;0),(BB28&gt;0)),(BB29/BB28),"")</f>
        <v/>
      </c>
      <c r="BC30" s="4" t="s">
        <v>3</v>
      </c>
      <c r="BD30" s="68" t="str">
        <f t="shared" ref="BD30" si="164">IF(AND((BD29&gt;0),(BD28&gt;0)),(BD29/BD28),"")</f>
        <v/>
      </c>
      <c r="BE30" s="4" t="s">
        <v>3</v>
      </c>
      <c r="BF30" s="68" t="str">
        <f t="shared" ref="BF30" si="165">IF(AND((BF29&gt;0),(BF28&gt;0)),(BF29/BF28),"")</f>
        <v/>
      </c>
      <c r="BG30" s="4" t="s">
        <v>3</v>
      </c>
      <c r="BH30" s="68" t="str">
        <f t="shared" ref="BH30" si="166">IF(AND((BH29&gt;0),(BH28&gt;0)),(BH29/BH28),"")</f>
        <v/>
      </c>
      <c r="BI30" s="4" t="s">
        <v>3</v>
      </c>
      <c r="BK30" s="57" t="s">
        <v>25</v>
      </c>
      <c r="BL30" s="30">
        <f t="shared" si="16"/>
        <v>8</v>
      </c>
      <c r="BM30" s="40">
        <f t="shared" si="17"/>
        <v>0.14388489208633093</v>
      </c>
      <c r="BN30" s="22" t="str">
        <f t="shared" si="18"/>
        <v>–</v>
      </c>
      <c r="BO30" s="41">
        <f t="shared" si="19"/>
        <v>0.17293233082706766</v>
      </c>
      <c r="BP30" s="24" t="str">
        <f t="shared" si="20"/>
        <v/>
      </c>
      <c r="BQ30" s="6" t="s">
        <v>3</v>
      </c>
      <c r="BR30" s="26" t="str">
        <f t="shared" si="21"/>
        <v/>
      </c>
      <c r="BS30" s="42">
        <f t="shared" si="22"/>
        <v>0.15926248456459111</v>
      </c>
      <c r="BT30" s="28" t="s">
        <v>3</v>
      </c>
      <c r="BU30" s="43">
        <f t="shared" si="23"/>
        <v>1.0937249025797385E-2</v>
      </c>
      <c r="BV30" s="29" t="s">
        <v>3</v>
      </c>
    </row>
    <row r="31" spans="1:74" ht="16.5" customHeight="1" x14ac:dyDescent="0.2">
      <c r="A31" s="15" t="s">
        <v>13</v>
      </c>
      <c r="B31" s="17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3"/>
      <c r="P31" s="17"/>
      <c r="Q31" s="3"/>
      <c r="R31" s="17"/>
      <c r="S31" s="3"/>
      <c r="T31" s="17"/>
      <c r="U31" s="3"/>
      <c r="V31" s="17"/>
      <c r="W31" s="3"/>
      <c r="X31" s="17"/>
      <c r="Y31" s="3"/>
      <c r="Z31" s="17"/>
      <c r="AA31" s="3"/>
      <c r="AB31" s="17"/>
      <c r="AC31" s="3"/>
      <c r="AD31" s="17"/>
      <c r="AE31" s="3"/>
      <c r="AF31" s="17"/>
      <c r="AG31" s="3"/>
      <c r="AH31" s="17"/>
      <c r="AI31" s="3"/>
      <c r="AJ31" s="17"/>
      <c r="AK31" s="3"/>
      <c r="AL31" s="17"/>
      <c r="AM31" s="3"/>
      <c r="AN31" s="17"/>
      <c r="AO31" s="3"/>
      <c r="AP31" s="17"/>
      <c r="AQ31" s="3"/>
      <c r="AR31" s="17"/>
      <c r="AS31" s="3"/>
      <c r="AT31" s="17"/>
      <c r="AU31" s="3"/>
      <c r="AV31" s="17"/>
      <c r="AW31" s="3"/>
      <c r="AX31" s="17"/>
      <c r="AY31" s="3"/>
      <c r="AZ31" s="17"/>
      <c r="BA31" s="3"/>
      <c r="BB31" s="17"/>
      <c r="BC31" s="3"/>
      <c r="BD31" s="17"/>
      <c r="BE31" s="3"/>
      <c r="BF31" s="17"/>
      <c r="BG31" s="3"/>
      <c r="BH31" s="17"/>
      <c r="BI31" s="3"/>
      <c r="BK31" s="56" t="s">
        <v>13</v>
      </c>
      <c r="BL31" s="30"/>
      <c r="BM31" s="21"/>
      <c r="BN31" s="22"/>
      <c r="BO31" s="23"/>
      <c r="BP31" s="24"/>
      <c r="BQ31" s="25"/>
      <c r="BR31" s="26"/>
      <c r="BS31" s="27"/>
      <c r="BT31" s="28"/>
      <c r="BU31" s="22"/>
      <c r="BV31" s="29"/>
    </row>
    <row r="32" spans="1:74" ht="16.5" customHeight="1" x14ac:dyDescent="0.2">
      <c r="A32" s="10" t="s">
        <v>23</v>
      </c>
      <c r="B32" s="19"/>
      <c r="C32" s="4" t="str">
        <f>IF(AND((B32&gt;0),(B$4&gt;0)),(B32/B$4*100),"")</f>
        <v/>
      </c>
      <c r="D32" s="19">
        <v>13.5</v>
      </c>
      <c r="E32" s="4">
        <f>IF(AND((D32&gt;0),(D$4&gt;0)),(D32/D$4*100),"")</f>
        <v>30.542986425339365</v>
      </c>
      <c r="F32" s="19"/>
      <c r="G32" s="4" t="str">
        <f>IF(AND((F32&gt;0),(F$4&gt;0)),(F32/F$4*100),"")</f>
        <v/>
      </c>
      <c r="H32" s="19">
        <v>15.5</v>
      </c>
      <c r="I32" s="4">
        <f>IF(AND((H32&gt;0),(H$4&gt;0)),(H32/H$4*100),"")</f>
        <v>37.712895377128952</v>
      </c>
      <c r="J32" s="19">
        <v>14.2</v>
      </c>
      <c r="K32" s="4">
        <f>IF(AND((J32&gt;0),(J$4&gt;0)),(J32/J$4*100),"")</f>
        <v>33.177570093457945</v>
      </c>
      <c r="L32" s="19">
        <v>15</v>
      </c>
      <c r="M32" s="4">
        <f>IF(AND((L32&gt;0),(L$4&gt;0)),(L32/L$4*100),"")</f>
        <v>34.80278422273782</v>
      </c>
      <c r="N32" s="19">
        <v>13.9</v>
      </c>
      <c r="O32" s="4">
        <f>IF(AND((N32&gt;0),(N$4&gt;0)),(N32/N$4*100),"")</f>
        <v>35.279187817258887</v>
      </c>
      <c r="P32" s="19">
        <v>13.7</v>
      </c>
      <c r="Q32" s="4">
        <f>IF(AND((P32&gt;0),(P$4&gt;0)),(P32/P$4*100),"")</f>
        <v>29.9781181619256</v>
      </c>
      <c r="R32" s="19"/>
      <c r="S32" s="4" t="str">
        <f>IF(AND((R32&gt;0),(R$4&gt;0)),(R32/R$4*100),"")</f>
        <v/>
      </c>
      <c r="T32" s="19"/>
      <c r="U32" s="4" t="str">
        <f>IF(AND((T32&gt;0),(T$4&gt;0)),(T32/T$4*100),"")</f>
        <v/>
      </c>
      <c r="V32" s="19"/>
      <c r="W32" s="4" t="str">
        <f>IF(AND((V32&gt;0),(V$4&gt;0)),(V32/V$4*100),"")</f>
        <v/>
      </c>
      <c r="X32" s="19"/>
      <c r="Y32" s="4" t="str">
        <f>IF(AND((X32&gt;0),(X$4&gt;0)),(X32/X$4*100),"")</f>
        <v/>
      </c>
      <c r="Z32" s="19"/>
      <c r="AA32" s="4" t="str">
        <f>IF(AND((Z32&gt;0),(Z$4&gt;0)),(Z32/Z$4*100),"")</f>
        <v/>
      </c>
      <c r="AB32" s="19"/>
      <c r="AC32" s="4" t="str">
        <f>IF(AND((AB32&gt;0),(AB$4&gt;0)),(AB32/AB$4*100),"")</f>
        <v/>
      </c>
      <c r="AD32" s="19"/>
      <c r="AE32" s="4" t="str">
        <f t="shared" ref="AE32:AE33" si="167">IF(AND((AD32&gt;0),(AD$4&gt;0)),(AD32/AD$4*100),"")</f>
        <v/>
      </c>
      <c r="AF32" s="19"/>
      <c r="AG32" s="4" t="str">
        <f t="shared" ref="AG32:AG33" si="168">IF(AND((AF32&gt;0),(AF$4&gt;0)),(AF32/AF$4*100),"")</f>
        <v/>
      </c>
      <c r="AH32" s="19"/>
      <c r="AI32" s="4" t="str">
        <f t="shared" ref="AI32:AI33" si="169">IF(AND((AH32&gt;0),(AH$4&gt;0)),(AH32/AH$4*100),"")</f>
        <v/>
      </c>
      <c r="AJ32" s="19"/>
      <c r="AK32" s="4" t="str">
        <f t="shared" ref="AK32:AK33" si="170">IF(AND((AJ32&gt;0),(AJ$4&gt;0)),(AJ32/AJ$4*100),"")</f>
        <v/>
      </c>
      <c r="AL32" s="19"/>
      <c r="AM32" s="4" t="str">
        <f t="shared" ref="AM32:AM33" si="171">IF(AND((AL32&gt;0),(AL$4&gt;0)),(AL32/AL$4*100),"")</f>
        <v/>
      </c>
      <c r="AN32" s="19"/>
      <c r="AO32" s="4" t="str">
        <f t="shared" ref="AO32:AO33" si="172">IF(AND((AN32&gt;0),(AN$4&gt;0)),(AN32/AN$4*100),"")</f>
        <v/>
      </c>
      <c r="AP32" s="19"/>
      <c r="AQ32" s="4" t="str">
        <f t="shared" ref="AQ32:AQ33" si="173">IF(AND((AP32&gt;0),(AP$4&gt;0)),(AP32/AP$4*100),"")</f>
        <v/>
      </c>
      <c r="AR32" s="19"/>
      <c r="AS32" s="4" t="str">
        <f t="shared" ref="AS32:AS33" si="174">IF(AND((AR32&gt;0),(AR$4&gt;0)),(AR32/AR$4*100),"")</f>
        <v/>
      </c>
      <c r="AT32" s="19"/>
      <c r="AU32" s="4" t="str">
        <f t="shared" ref="AU32:AU33" si="175">IF(AND((AT32&gt;0),(AT$4&gt;0)),(AT32/AT$4*100),"")</f>
        <v/>
      </c>
      <c r="AV32" s="19"/>
      <c r="AW32" s="4" t="str">
        <f t="shared" ref="AW32:AW33" si="176">IF(AND((AV32&gt;0),(AV$4&gt;0)),(AV32/AV$4*100),"")</f>
        <v/>
      </c>
      <c r="AX32" s="19"/>
      <c r="AY32" s="4" t="str">
        <f t="shared" ref="AY32:AY33" si="177">IF(AND((AX32&gt;0),(AX$4&gt;0)),(AX32/AX$4*100),"")</f>
        <v/>
      </c>
      <c r="AZ32" s="19"/>
      <c r="BA32" s="4" t="str">
        <f t="shared" ref="BA32:BA33" si="178">IF(AND((AZ32&gt;0),(AZ$4&gt;0)),(AZ32/AZ$4*100),"")</f>
        <v/>
      </c>
      <c r="BB32" s="19"/>
      <c r="BC32" s="4" t="str">
        <f t="shared" ref="BC32:BC33" si="179">IF(AND((BB32&gt;0),(BB$4&gt;0)),(BB32/BB$4*100),"")</f>
        <v/>
      </c>
      <c r="BD32" s="19"/>
      <c r="BE32" s="4" t="str">
        <f t="shared" ref="BE32:BE33" si="180">IF(AND((BD32&gt;0),(BD$4&gt;0)),(BD32/BD$4*100),"")</f>
        <v/>
      </c>
      <c r="BF32" s="19"/>
      <c r="BG32" s="4" t="str">
        <f t="shared" ref="BG32:BG33" si="181">IF(AND((BF32&gt;0),(BF$4&gt;0)),(BF32/BF$4*100),"")</f>
        <v/>
      </c>
      <c r="BH32" s="19"/>
      <c r="BI32" s="4" t="str">
        <f t="shared" ref="BI32:BI33" si="182">IF(AND((BH32&gt;0),(BH$4&gt;0)),(BH32/BH$4*100),"")</f>
        <v/>
      </c>
      <c r="BK32" s="57" t="s">
        <v>23</v>
      </c>
      <c r="BL32" s="30">
        <f t="shared" si="16"/>
        <v>6</v>
      </c>
      <c r="BM32" s="31">
        <f t="shared" si="17"/>
        <v>13.5</v>
      </c>
      <c r="BN32" s="32" t="str">
        <f t="shared" si="18"/>
        <v>–</v>
      </c>
      <c r="BO32" s="33">
        <f t="shared" si="19"/>
        <v>15.5</v>
      </c>
      <c r="BP32" s="34">
        <f t="shared" si="20"/>
        <v>29.9781181619256</v>
      </c>
      <c r="BQ32" s="35" t="str">
        <f t="shared" si="40"/>
        <v>–</v>
      </c>
      <c r="BR32" s="36">
        <f t="shared" si="21"/>
        <v>37.712895377128952</v>
      </c>
      <c r="BS32" s="37">
        <f t="shared" si="22"/>
        <v>14.300000000000002</v>
      </c>
      <c r="BT32" s="38">
        <f t="shared" si="22"/>
        <v>33.582257016308098</v>
      </c>
      <c r="BU32" s="32">
        <f t="shared" si="23"/>
        <v>0.78740078740118113</v>
      </c>
      <c r="BV32" s="39">
        <f t="shared" si="23"/>
        <v>2.9604792917721401</v>
      </c>
    </row>
    <row r="33" spans="1:74" ht="16.5" customHeight="1" x14ac:dyDescent="0.2">
      <c r="A33" s="10" t="s">
        <v>24</v>
      </c>
      <c r="B33" s="19"/>
      <c r="C33" s="4" t="str">
        <f>IF(AND((B33&gt;0),(B$4&gt;0)),(B33/B$4*100),"")</f>
        <v/>
      </c>
      <c r="D33" s="19">
        <v>1.9</v>
      </c>
      <c r="E33" s="4">
        <f>IF(AND((D33&gt;0),(D$4&gt;0)),(D33/D$4*100),"")</f>
        <v>4.2986425339366505</v>
      </c>
      <c r="F33" s="19"/>
      <c r="G33" s="4" t="str">
        <f>IF(AND((F33&gt;0),(F$4&gt;0)),(F33/F$4*100),"")</f>
        <v/>
      </c>
      <c r="H33" s="19">
        <v>2.2999999999999998</v>
      </c>
      <c r="I33" s="4">
        <f>IF(AND((H33&gt;0),(H$4&gt;0)),(H33/H$4*100),"")</f>
        <v>5.5961070559610704</v>
      </c>
      <c r="J33" s="19">
        <v>2.7</v>
      </c>
      <c r="K33" s="4">
        <f>IF(AND((J33&gt;0),(J$4&gt;0)),(J33/J$4*100),"")</f>
        <v>6.3084112149532716</v>
      </c>
      <c r="L33" s="19">
        <v>2.5</v>
      </c>
      <c r="M33" s="4">
        <f>IF(AND((L33&gt;0),(L$4&gt;0)),(L33/L$4*100),"")</f>
        <v>5.8004640371229694</v>
      </c>
      <c r="N33" s="19">
        <v>2</v>
      </c>
      <c r="O33" s="4">
        <f>IF(AND((N33&gt;0),(N$4&gt;0)),(N33/N$4*100),"")</f>
        <v>5.0761421319796955</v>
      </c>
      <c r="P33" s="19">
        <v>1.6</v>
      </c>
      <c r="Q33" s="4">
        <f>IF(AND((P33&gt;0),(P$4&gt;0)),(P33/P$4*100),"")</f>
        <v>3.5010940919037199</v>
      </c>
      <c r="R33" s="19"/>
      <c r="S33" s="4" t="str">
        <f>IF(AND((R33&gt;0),(R$4&gt;0)),(R33/R$4*100),"")</f>
        <v/>
      </c>
      <c r="T33" s="19"/>
      <c r="U33" s="4" t="str">
        <f>IF(AND((T33&gt;0),(T$4&gt;0)),(T33/T$4*100),"")</f>
        <v/>
      </c>
      <c r="V33" s="19"/>
      <c r="W33" s="4" t="str">
        <f>IF(AND((V33&gt;0),(V$4&gt;0)),(V33/V$4*100),"")</f>
        <v/>
      </c>
      <c r="X33" s="19"/>
      <c r="Y33" s="4" t="str">
        <f>IF(AND((X33&gt;0),(X$4&gt;0)),(X33/X$4*100),"")</f>
        <v/>
      </c>
      <c r="Z33" s="19"/>
      <c r="AA33" s="4" t="str">
        <f>IF(AND((Z33&gt;0),(Z$4&gt;0)),(Z33/Z$4*100),"")</f>
        <v/>
      </c>
      <c r="AB33" s="19"/>
      <c r="AC33" s="4" t="str">
        <f>IF(AND((AB33&gt;0),(AB$4&gt;0)),(AB33/AB$4*100),"")</f>
        <v/>
      </c>
      <c r="AD33" s="19"/>
      <c r="AE33" s="4" t="str">
        <f t="shared" si="167"/>
        <v/>
      </c>
      <c r="AF33" s="19"/>
      <c r="AG33" s="4" t="str">
        <f t="shared" si="168"/>
        <v/>
      </c>
      <c r="AH33" s="19"/>
      <c r="AI33" s="4" t="str">
        <f t="shared" si="169"/>
        <v/>
      </c>
      <c r="AJ33" s="19"/>
      <c r="AK33" s="4" t="str">
        <f t="shared" si="170"/>
        <v/>
      </c>
      <c r="AL33" s="19"/>
      <c r="AM33" s="4" t="str">
        <f t="shared" si="171"/>
        <v/>
      </c>
      <c r="AN33" s="19"/>
      <c r="AO33" s="4" t="str">
        <f t="shared" si="172"/>
        <v/>
      </c>
      <c r="AP33" s="19"/>
      <c r="AQ33" s="4" t="str">
        <f t="shared" si="173"/>
        <v/>
      </c>
      <c r="AR33" s="19"/>
      <c r="AS33" s="4" t="str">
        <f t="shared" si="174"/>
        <v/>
      </c>
      <c r="AT33" s="19"/>
      <c r="AU33" s="4" t="str">
        <f t="shared" si="175"/>
        <v/>
      </c>
      <c r="AV33" s="19"/>
      <c r="AW33" s="4" t="str">
        <f t="shared" si="176"/>
        <v/>
      </c>
      <c r="AX33" s="19"/>
      <c r="AY33" s="4" t="str">
        <f t="shared" si="177"/>
        <v/>
      </c>
      <c r="AZ33" s="19"/>
      <c r="BA33" s="4" t="str">
        <f t="shared" si="178"/>
        <v/>
      </c>
      <c r="BB33" s="19"/>
      <c r="BC33" s="4" t="str">
        <f t="shared" si="179"/>
        <v/>
      </c>
      <c r="BD33" s="19"/>
      <c r="BE33" s="4" t="str">
        <f t="shared" si="180"/>
        <v/>
      </c>
      <c r="BF33" s="19"/>
      <c r="BG33" s="4" t="str">
        <f t="shared" si="181"/>
        <v/>
      </c>
      <c r="BH33" s="19"/>
      <c r="BI33" s="4" t="str">
        <f t="shared" si="182"/>
        <v/>
      </c>
      <c r="BK33" s="57" t="s">
        <v>24</v>
      </c>
      <c r="BL33" s="30">
        <f t="shared" si="16"/>
        <v>6</v>
      </c>
      <c r="BM33" s="31">
        <f t="shared" si="17"/>
        <v>1.6</v>
      </c>
      <c r="BN33" s="32" t="str">
        <f t="shared" si="18"/>
        <v>–</v>
      </c>
      <c r="BO33" s="33">
        <f t="shared" si="19"/>
        <v>2.7</v>
      </c>
      <c r="BP33" s="34">
        <f t="shared" si="20"/>
        <v>3.5010940919037199</v>
      </c>
      <c r="BQ33" s="35" t="str">
        <f t="shared" si="40"/>
        <v>–</v>
      </c>
      <c r="BR33" s="36">
        <f t="shared" si="21"/>
        <v>6.3084112149532716</v>
      </c>
      <c r="BS33" s="37">
        <f t="shared" si="22"/>
        <v>2.1666666666666665</v>
      </c>
      <c r="BT33" s="38">
        <f t="shared" si="22"/>
        <v>5.0968101776428956</v>
      </c>
      <c r="BU33" s="32">
        <f t="shared" si="23"/>
        <v>0.40824829046386535</v>
      </c>
      <c r="BV33" s="39">
        <f t="shared" si="23"/>
        <v>1.0388658991543616</v>
      </c>
    </row>
    <row r="34" spans="1:74" ht="16.5" customHeight="1" x14ac:dyDescent="0.2">
      <c r="A34" s="10" t="s">
        <v>25</v>
      </c>
      <c r="B34" s="68" t="str">
        <f>IF(AND((B33&gt;0),(B32&gt;0)),(B33/B32),"")</f>
        <v/>
      </c>
      <c r="C34" s="4" t="s">
        <v>3</v>
      </c>
      <c r="D34" s="68">
        <f>IF(AND((D33&gt;0),(D32&gt;0)),(D33/D32),"")</f>
        <v>0.14074074074074072</v>
      </c>
      <c r="E34" s="4" t="s">
        <v>3</v>
      </c>
      <c r="F34" s="68" t="str">
        <f>IF(AND((F33&gt;0),(F32&gt;0)),(F33/F32),"")</f>
        <v/>
      </c>
      <c r="G34" s="4" t="s">
        <v>3</v>
      </c>
      <c r="H34" s="68">
        <f>IF(AND((H33&gt;0),(H32&gt;0)),(H33/H32),"")</f>
        <v>0.14838709677419354</v>
      </c>
      <c r="I34" s="4" t="s">
        <v>3</v>
      </c>
      <c r="J34" s="68">
        <f>IF(AND((J33&gt;0),(J32&gt;0)),(J33/J32),"")</f>
        <v>0.19014084507042256</v>
      </c>
      <c r="K34" s="4" t="s">
        <v>3</v>
      </c>
      <c r="L34" s="68">
        <f>IF(AND((L33&gt;0),(L32&gt;0)),(L33/L32),"")</f>
        <v>0.16666666666666666</v>
      </c>
      <c r="M34" s="4" t="s">
        <v>3</v>
      </c>
      <c r="N34" s="68">
        <f>IF(AND((N33&gt;0),(N32&gt;0)),(N33/N32),"")</f>
        <v>0.14388489208633093</v>
      </c>
      <c r="O34" s="4" t="s">
        <v>3</v>
      </c>
      <c r="P34" s="68">
        <f>IF(AND((P33&gt;0),(P32&gt;0)),(P33/P32),"")</f>
        <v>0.11678832116788322</v>
      </c>
      <c r="Q34" s="4" t="s">
        <v>3</v>
      </c>
      <c r="R34" s="68" t="str">
        <f>IF(AND((R33&gt;0),(R32&gt;0)),(R33/R32),"")</f>
        <v/>
      </c>
      <c r="S34" s="4" t="s">
        <v>3</v>
      </c>
      <c r="T34" s="68" t="str">
        <f>IF(AND((T33&gt;0),(T32&gt;0)),(T33/T32),"")</f>
        <v/>
      </c>
      <c r="U34" s="4" t="s">
        <v>3</v>
      </c>
      <c r="V34" s="68" t="str">
        <f>IF(AND((V33&gt;0),(V32&gt;0)),(V33/V32),"")</f>
        <v/>
      </c>
      <c r="W34" s="4" t="s">
        <v>3</v>
      </c>
      <c r="X34" s="68" t="str">
        <f>IF(AND((X33&gt;0),(X32&gt;0)),(X33/X32),"")</f>
        <v/>
      </c>
      <c r="Y34" s="4" t="s">
        <v>3</v>
      </c>
      <c r="Z34" s="68" t="str">
        <f>IF(AND((Z33&gt;0),(Z32&gt;0)),(Z33/Z32),"")</f>
        <v/>
      </c>
      <c r="AA34" s="4" t="s">
        <v>3</v>
      </c>
      <c r="AB34" s="68" t="str">
        <f>IF(AND((AB33&gt;0),(AB32&gt;0)),(AB33/AB32),"")</f>
        <v/>
      </c>
      <c r="AC34" s="4" t="s">
        <v>3</v>
      </c>
      <c r="AD34" s="68" t="str">
        <f t="shared" ref="AD34" si="183">IF(AND((AD33&gt;0),(AD32&gt;0)),(AD33/AD32),"")</f>
        <v/>
      </c>
      <c r="AE34" s="4" t="s">
        <v>3</v>
      </c>
      <c r="AF34" s="68" t="str">
        <f t="shared" ref="AF34" si="184">IF(AND((AF33&gt;0),(AF32&gt;0)),(AF33/AF32),"")</f>
        <v/>
      </c>
      <c r="AG34" s="4" t="s">
        <v>3</v>
      </c>
      <c r="AH34" s="68" t="str">
        <f t="shared" ref="AH34" si="185">IF(AND((AH33&gt;0),(AH32&gt;0)),(AH33/AH32),"")</f>
        <v/>
      </c>
      <c r="AI34" s="4" t="s">
        <v>3</v>
      </c>
      <c r="AJ34" s="68" t="str">
        <f t="shared" ref="AJ34" si="186">IF(AND((AJ33&gt;0),(AJ32&gt;0)),(AJ33/AJ32),"")</f>
        <v/>
      </c>
      <c r="AK34" s="4" t="s">
        <v>3</v>
      </c>
      <c r="AL34" s="68" t="str">
        <f t="shared" ref="AL34" si="187">IF(AND((AL33&gt;0),(AL32&gt;0)),(AL33/AL32),"")</f>
        <v/>
      </c>
      <c r="AM34" s="4" t="s">
        <v>3</v>
      </c>
      <c r="AN34" s="68" t="str">
        <f t="shared" ref="AN34" si="188">IF(AND((AN33&gt;0),(AN32&gt;0)),(AN33/AN32),"")</f>
        <v/>
      </c>
      <c r="AO34" s="4" t="s">
        <v>3</v>
      </c>
      <c r="AP34" s="68" t="str">
        <f t="shared" ref="AP34" si="189">IF(AND((AP33&gt;0),(AP32&gt;0)),(AP33/AP32),"")</f>
        <v/>
      </c>
      <c r="AQ34" s="4" t="s">
        <v>3</v>
      </c>
      <c r="AR34" s="68" t="str">
        <f t="shared" ref="AR34" si="190">IF(AND((AR33&gt;0),(AR32&gt;0)),(AR33/AR32),"")</f>
        <v/>
      </c>
      <c r="AS34" s="4" t="s">
        <v>3</v>
      </c>
      <c r="AT34" s="68" t="str">
        <f t="shared" ref="AT34" si="191">IF(AND((AT33&gt;0),(AT32&gt;0)),(AT33/AT32),"")</f>
        <v/>
      </c>
      <c r="AU34" s="4" t="s">
        <v>3</v>
      </c>
      <c r="AV34" s="68" t="str">
        <f t="shared" ref="AV34" si="192">IF(AND((AV33&gt;0),(AV32&gt;0)),(AV33/AV32),"")</f>
        <v/>
      </c>
      <c r="AW34" s="4" t="s">
        <v>3</v>
      </c>
      <c r="AX34" s="68" t="str">
        <f t="shared" ref="AX34" si="193">IF(AND((AX33&gt;0),(AX32&gt;0)),(AX33/AX32),"")</f>
        <v/>
      </c>
      <c r="AY34" s="4" t="s">
        <v>3</v>
      </c>
      <c r="AZ34" s="68" t="str">
        <f t="shared" ref="AZ34" si="194">IF(AND((AZ33&gt;0),(AZ32&gt;0)),(AZ33/AZ32),"")</f>
        <v/>
      </c>
      <c r="BA34" s="4" t="s">
        <v>3</v>
      </c>
      <c r="BB34" s="68" t="str">
        <f t="shared" ref="BB34" si="195">IF(AND((BB33&gt;0),(BB32&gt;0)),(BB33/BB32),"")</f>
        <v/>
      </c>
      <c r="BC34" s="4" t="s">
        <v>3</v>
      </c>
      <c r="BD34" s="68" t="str">
        <f t="shared" ref="BD34" si="196">IF(AND((BD33&gt;0),(BD32&gt;0)),(BD33/BD32),"")</f>
        <v/>
      </c>
      <c r="BE34" s="4" t="s">
        <v>3</v>
      </c>
      <c r="BF34" s="68" t="str">
        <f t="shared" ref="BF34" si="197">IF(AND((BF33&gt;0),(BF32&gt;0)),(BF33/BF32),"")</f>
        <v/>
      </c>
      <c r="BG34" s="4" t="s">
        <v>3</v>
      </c>
      <c r="BH34" s="68" t="str">
        <f t="shared" ref="BH34" si="198">IF(AND((BH33&gt;0),(BH32&gt;0)),(BH33/BH32),"")</f>
        <v/>
      </c>
      <c r="BI34" s="4" t="s">
        <v>3</v>
      </c>
      <c r="BK34" s="57" t="s">
        <v>25</v>
      </c>
      <c r="BL34" s="30">
        <f t="shared" si="16"/>
        <v>6</v>
      </c>
      <c r="BM34" s="40">
        <f t="shared" si="17"/>
        <v>0.11678832116788322</v>
      </c>
      <c r="BN34" s="22" t="str">
        <f t="shared" si="18"/>
        <v>–</v>
      </c>
      <c r="BO34" s="41">
        <f t="shared" si="19"/>
        <v>0.19014084507042256</v>
      </c>
      <c r="BP34" s="24" t="str">
        <f t="shared" si="20"/>
        <v/>
      </c>
      <c r="BQ34" s="6" t="s">
        <v>3</v>
      </c>
      <c r="BR34" s="26" t="str">
        <f t="shared" si="21"/>
        <v/>
      </c>
      <c r="BS34" s="42">
        <f t="shared" si="22"/>
        <v>0.15110142708437294</v>
      </c>
      <c r="BT34" s="28" t="s">
        <v>3</v>
      </c>
      <c r="BU34" s="43">
        <f t="shared" si="23"/>
        <v>2.4942060321881225E-2</v>
      </c>
      <c r="BV34" s="29" t="s">
        <v>3</v>
      </c>
    </row>
    <row r="35" spans="1:74" ht="16.5" customHeight="1" x14ac:dyDescent="0.2">
      <c r="A35" s="15" t="s">
        <v>14</v>
      </c>
      <c r="B35" s="17"/>
      <c r="C35" s="3"/>
      <c r="D35" s="17"/>
      <c r="E35" s="3"/>
      <c r="F35" s="17"/>
      <c r="G35" s="3"/>
      <c r="H35" s="17"/>
      <c r="I35" s="3"/>
      <c r="J35" s="17"/>
      <c r="K35" s="3"/>
      <c r="L35" s="17"/>
      <c r="M35" s="3"/>
      <c r="N35" s="17"/>
      <c r="O35" s="3"/>
      <c r="P35" s="17"/>
      <c r="Q35" s="3"/>
      <c r="R35" s="17"/>
      <c r="S35" s="3"/>
      <c r="T35" s="17"/>
      <c r="U35" s="3"/>
      <c r="V35" s="17"/>
      <c r="W35" s="3"/>
      <c r="X35" s="17"/>
      <c r="Y35" s="3"/>
      <c r="Z35" s="17"/>
      <c r="AA35" s="3"/>
      <c r="AB35" s="17"/>
      <c r="AC35" s="3"/>
      <c r="AD35" s="17"/>
      <c r="AE35" s="3"/>
      <c r="AF35" s="17"/>
      <c r="AG35" s="3"/>
      <c r="AH35" s="17"/>
      <c r="AI35" s="3"/>
      <c r="AJ35" s="17"/>
      <c r="AK35" s="3"/>
      <c r="AL35" s="17"/>
      <c r="AM35" s="3"/>
      <c r="AN35" s="17"/>
      <c r="AO35" s="3"/>
      <c r="AP35" s="17"/>
      <c r="AQ35" s="3"/>
      <c r="AR35" s="17"/>
      <c r="AS35" s="3"/>
      <c r="AT35" s="17"/>
      <c r="AU35" s="3"/>
      <c r="AV35" s="17"/>
      <c r="AW35" s="3"/>
      <c r="AX35" s="17"/>
      <c r="AY35" s="3"/>
      <c r="AZ35" s="17"/>
      <c r="BA35" s="3"/>
      <c r="BB35" s="17"/>
      <c r="BC35" s="3"/>
      <c r="BD35" s="17"/>
      <c r="BE35" s="3"/>
      <c r="BF35" s="17"/>
      <c r="BG35" s="3"/>
      <c r="BH35" s="17"/>
      <c r="BI35" s="3"/>
      <c r="BK35" s="56" t="s">
        <v>14</v>
      </c>
      <c r="BL35" s="30"/>
      <c r="BM35" s="21"/>
      <c r="BN35" s="22"/>
      <c r="BO35" s="23"/>
      <c r="BP35" s="24"/>
      <c r="BQ35" s="25"/>
      <c r="BR35" s="26"/>
      <c r="BS35" s="27"/>
      <c r="BT35" s="28"/>
      <c r="BU35" s="22"/>
      <c r="BV35" s="29"/>
    </row>
    <row r="36" spans="1:74" ht="16.5" customHeight="1" x14ac:dyDescent="0.2">
      <c r="A36" s="10" t="s">
        <v>23</v>
      </c>
      <c r="B36" s="19">
        <v>18.899999999999999</v>
      </c>
      <c r="C36" s="4">
        <f>IF(AND((B36&gt;0),(B$4&gt;0)),(B36/B$4*100),"")</f>
        <v>47.969543147208121</v>
      </c>
      <c r="D36" s="19">
        <v>17.7</v>
      </c>
      <c r="E36" s="4">
        <f>IF(AND((D36&gt;0),(D$4&gt;0)),(D36/D$4*100),"")</f>
        <v>40.04524886877828</v>
      </c>
      <c r="F36" s="19">
        <v>19.600000000000001</v>
      </c>
      <c r="G36" s="4">
        <f>IF(AND((F36&gt;0),(F$4&gt;0)),(F36/F$4*100),"")</f>
        <v>44.044943820224724</v>
      </c>
      <c r="H36" s="19">
        <v>21.1</v>
      </c>
      <c r="I36" s="4">
        <f>IF(AND((H36&gt;0),(H$4&gt;0)),(H36/H$4*100),"")</f>
        <v>51.338199513382001</v>
      </c>
      <c r="J36" s="19">
        <v>18.7</v>
      </c>
      <c r="K36" s="4">
        <f>IF(AND((J36&gt;0),(J$4&gt;0)),(J36/J$4*100),"")</f>
        <v>43.691588785046733</v>
      </c>
      <c r="L36" s="19">
        <v>19.8</v>
      </c>
      <c r="M36" s="4">
        <f>IF(AND((L36&gt;0),(L$4&gt;0)),(L36/L$4*100),"")</f>
        <v>45.939675174013921</v>
      </c>
      <c r="N36" s="19">
        <v>18.600000000000001</v>
      </c>
      <c r="O36" s="4">
        <f>IF(AND((N36&gt;0),(N$4&gt;0)),(N36/N$4*100),"")</f>
        <v>47.208121827411169</v>
      </c>
      <c r="P36" s="19">
        <v>20.6</v>
      </c>
      <c r="Q36" s="4">
        <f>IF(AND((P36&gt;0),(P$4&gt;0)),(P36/P$4*100),"")</f>
        <v>45.076586433260395</v>
      </c>
      <c r="R36" s="19"/>
      <c r="S36" s="4" t="str">
        <f>IF(AND((R36&gt;0),(R$4&gt;0)),(R36/R$4*100),"")</f>
        <v/>
      </c>
      <c r="T36" s="19"/>
      <c r="U36" s="4" t="str">
        <f>IF(AND((T36&gt;0),(T$4&gt;0)),(T36/T$4*100),"")</f>
        <v/>
      </c>
      <c r="V36" s="19"/>
      <c r="W36" s="4" t="str">
        <f>IF(AND((V36&gt;0),(V$4&gt;0)),(V36/V$4*100),"")</f>
        <v/>
      </c>
      <c r="X36" s="19"/>
      <c r="Y36" s="4" t="str">
        <f>IF(AND((X36&gt;0),(X$4&gt;0)),(X36/X$4*100),"")</f>
        <v/>
      </c>
      <c r="Z36" s="19"/>
      <c r="AA36" s="4" t="str">
        <f>IF(AND((Z36&gt;0),(Z$4&gt;0)),(Z36/Z$4*100),"")</f>
        <v/>
      </c>
      <c r="AB36" s="19"/>
      <c r="AC36" s="4" t="str">
        <f>IF(AND((AB36&gt;0),(AB$4&gt;0)),(AB36/AB$4*100),"")</f>
        <v/>
      </c>
      <c r="AD36" s="19"/>
      <c r="AE36" s="4" t="str">
        <f t="shared" ref="AE36:AE37" si="199">IF(AND((AD36&gt;0),(AD$4&gt;0)),(AD36/AD$4*100),"")</f>
        <v/>
      </c>
      <c r="AF36" s="19"/>
      <c r="AG36" s="4" t="str">
        <f t="shared" ref="AG36:AG37" si="200">IF(AND((AF36&gt;0),(AF$4&gt;0)),(AF36/AF$4*100),"")</f>
        <v/>
      </c>
      <c r="AH36" s="19"/>
      <c r="AI36" s="4" t="str">
        <f t="shared" ref="AI36:AI37" si="201">IF(AND((AH36&gt;0),(AH$4&gt;0)),(AH36/AH$4*100),"")</f>
        <v/>
      </c>
      <c r="AJ36" s="19"/>
      <c r="AK36" s="4" t="str">
        <f t="shared" ref="AK36:AK37" si="202">IF(AND((AJ36&gt;0),(AJ$4&gt;0)),(AJ36/AJ$4*100),"")</f>
        <v/>
      </c>
      <c r="AL36" s="19"/>
      <c r="AM36" s="4" t="str">
        <f t="shared" ref="AM36:AM37" si="203">IF(AND((AL36&gt;0),(AL$4&gt;0)),(AL36/AL$4*100),"")</f>
        <v/>
      </c>
      <c r="AN36" s="19"/>
      <c r="AO36" s="4" t="str">
        <f t="shared" ref="AO36:AO37" si="204">IF(AND((AN36&gt;0),(AN$4&gt;0)),(AN36/AN$4*100),"")</f>
        <v/>
      </c>
      <c r="AP36" s="19"/>
      <c r="AQ36" s="4" t="str">
        <f t="shared" ref="AQ36:AQ37" si="205">IF(AND((AP36&gt;0),(AP$4&gt;0)),(AP36/AP$4*100),"")</f>
        <v/>
      </c>
      <c r="AR36" s="19"/>
      <c r="AS36" s="4" t="str">
        <f t="shared" ref="AS36:AS37" si="206">IF(AND((AR36&gt;0),(AR$4&gt;0)),(AR36/AR$4*100),"")</f>
        <v/>
      </c>
      <c r="AT36" s="19"/>
      <c r="AU36" s="4" t="str">
        <f t="shared" ref="AU36:AU37" si="207">IF(AND((AT36&gt;0),(AT$4&gt;0)),(AT36/AT$4*100),"")</f>
        <v/>
      </c>
      <c r="AV36" s="19"/>
      <c r="AW36" s="4" t="str">
        <f t="shared" ref="AW36:AW37" si="208">IF(AND((AV36&gt;0),(AV$4&gt;0)),(AV36/AV$4*100),"")</f>
        <v/>
      </c>
      <c r="AX36" s="19"/>
      <c r="AY36" s="4" t="str">
        <f t="shared" ref="AY36:AY37" si="209">IF(AND((AX36&gt;0),(AX$4&gt;0)),(AX36/AX$4*100),"")</f>
        <v/>
      </c>
      <c r="AZ36" s="19"/>
      <c r="BA36" s="4" t="str">
        <f t="shared" ref="BA36:BA37" si="210">IF(AND((AZ36&gt;0),(AZ$4&gt;0)),(AZ36/AZ$4*100),"")</f>
        <v/>
      </c>
      <c r="BB36" s="19"/>
      <c r="BC36" s="4" t="str">
        <f t="shared" ref="BC36:BC37" si="211">IF(AND((BB36&gt;0),(BB$4&gt;0)),(BB36/BB$4*100),"")</f>
        <v/>
      </c>
      <c r="BD36" s="19"/>
      <c r="BE36" s="4" t="str">
        <f t="shared" ref="BE36:BE37" si="212">IF(AND((BD36&gt;0),(BD$4&gt;0)),(BD36/BD$4*100),"")</f>
        <v/>
      </c>
      <c r="BF36" s="19"/>
      <c r="BG36" s="4" t="str">
        <f t="shared" ref="BG36:BG37" si="213">IF(AND((BF36&gt;0),(BF$4&gt;0)),(BF36/BF$4*100),"")</f>
        <v/>
      </c>
      <c r="BH36" s="19"/>
      <c r="BI36" s="4" t="str">
        <f t="shared" ref="BI36:BI37" si="214">IF(AND((BH36&gt;0),(BH$4&gt;0)),(BH36/BH$4*100),"")</f>
        <v/>
      </c>
      <c r="BK36" s="57" t="s">
        <v>23</v>
      </c>
      <c r="BL36" s="30">
        <f t="shared" si="16"/>
        <v>8</v>
      </c>
      <c r="BM36" s="31">
        <f t="shared" si="17"/>
        <v>17.7</v>
      </c>
      <c r="BN36" s="32" t="str">
        <f t="shared" si="18"/>
        <v>–</v>
      </c>
      <c r="BO36" s="33">
        <f t="shared" si="19"/>
        <v>21.1</v>
      </c>
      <c r="BP36" s="34">
        <f t="shared" si="20"/>
        <v>40.04524886877828</v>
      </c>
      <c r="BQ36" s="35" t="str">
        <f t="shared" si="40"/>
        <v>–</v>
      </c>
      <c r="BR36" s="36">
        <f t="shared" si="21"/>
        <v>51.338199513382001</v>
      </c>
      <c r="BS36" s="37">
        <f t="shared" si="22"/>
        <v>19.375</v>
      </c>
      <c r="BT36" s="38">
        <f t="shared" si="22"/>
        <v>45.664238446165669</v>
      </c>
      <c r="BU36" s="32">
        <f t="shared" si="23"/>
        <v>1.1209052464096032</v>
      </c>
      <c r="BV36" s="39">
        <f t="shared" si="23"/>
        <v>3.3466304113891407</v>
      </c>
    </row>
    <row r="37" spans="1:74" ht="16.5" customHeight="1" x14ac:dyDescent="0.2">
      <c r="A37" s="10" t="s">
        <v>24</v>
      </c>
      <c r="B37" s="19">
        <v>2.5</v>
      </c>
      <c r="C37" s="4">
        <f>IF(AND((B37&gt;0),(B$4&gt;0)),(B37/B$4*100),"")</f>
        <v>6.345177664974619</v>
      </c>
      <c r="D37" s="19">
        <v>3.3</v>
      </c>
      <c r="E37" s="4">
        <f>IF(AND((D37&gt;0),(D$4&gt;0)),(D37/D$4*100),"")</f>
        <v>7.4660633484162879</v>
      </c>
      <c r="F37" s="19">
        <v>2.9</v>
      </c>
      <c r="G37" s="4">
        <f>IF(AND((F37&gt;0),(F$4&gt;0)),(F37/F$4*100),"")</f>
        <v>6.5168539325842696</v>
      </c>
      <c r="H37" s="19">
        <v>3.1</v>
      </c>
      <c r="I37" s="4">
        <f>IF(AND((H37&gt;0),(H$4&gt;0)),(H37/H$4*100),"")</f>
        <v>7.5425790754257909</v>
      </c>
      <c r="J37" s="19">
        <v>3.5</v>
      </c>
      <c r="K37" s="4">
        <f>IF(AND((J37&gt;0),(J$4&gt;0)),(J37/J$4*100),"")</f>
        <v>8.1775700934579447</v>
      </c>
      <c r="L37" s="19"/>
      <c r="M37" s="4" t="str">
        <f>IF(AND((L37&gt;0),(L$4&gt;0)),(L37/L$4*100),"")</f>
        <v/>
      </c>
      <c r="N37" s="19">
        <v>3</v>
      </c>
      <c r="O37" s="4">
        <f>IF(AND((N37&gt;0),(N$4&gt;0)),(N37/N$4*100),"")</f>
        <v>7.6142131979695442</v>
      </c>
      <c r="P37" s="19">
        <v>2.1</v>
      </c>
      <c r="Q37" s="4">
        <f>IF(AND((P37&gt;0),(P$4&gt;0)),(P37/P$4*100),"")</f>
        <v>4.5951859956236323</v>
      </c>
      <c r="R37" s="19"/>
      <c r="S37" s="4" t="str">
        <f>IF(AND((R37&gt;0),(R$4&gt;0)),(R37/R$4*100),"")</f>
        <v/>
      </c>
      <c r="T37" s="19"/>
      <c r="U37" s="4" t="str">
        <f>IF(AND((T37&gt;0),(T$4&gt;0)),(T37/T$4*100),"")</f>
        <v/>
      </c>
      <c r="V37" s="19"/>
      <c r="W37" s="4" t="str">
        <f>IF(AND((V37&gt;0),(V$4&gt;0)),(V37/V$4*100),"")</f>
        <v/>
      </c>
      <c r="X37" s="19"/>
      <c r="Y37" s="4" t="str">
        <f>IF(AND((X37&gt;0),(X$4&gt;0)),(X37/X$4*100),"")</f>
        <v/>
      </c>
      <c r="Z37" s="19"/>
      <c r="AA37" s="4" t="str">
        <f>IF(AND((Z37&gt;0),(Z$4&gt;0)),(Z37/Z$4*100),"")</f>
        <v/>
      </c>
      <c r="AB37" s="19"/>
      <c r="AC37" s="4" t="str">
        <f>IF(AND((AB37&gt;0),(AB$4&gt;0)),(AB37/AB$4*100),"")</f>
        <v/>
      </c>
      <c r="AD37" s="19"/>
      <c r="AE37" s="4" t="str">
        <f t="shared" si="199"/>
        <v/>
      </c>
      <c r="AF37" s="19"/>
      <c r="AG37" s="4" t="str">
        <f t="shared" si="200"/>
        <v/>
      </c>
      <c r="AH37" s="19"/>
      <c r="AI37" s="4" t="str">
        <f t="shared" si="201"/>
        <v/>
      </c>
      <c r="AJ37" s="19"/>
      <c r="AK37" s="4" t="str">
        <f t="shared" si="202"/>
        <v/>
      </c>
      <c r="AL37" s="19"/>
      <c r="AM37" s="4" t="str">
        <f t="shared" si="203"/>
        <v/>
      </c>
      <c r="AN37" s="19"/>
      <c r="AO37" s="4" t="str">
        <f t="shared" si="204"/>
        <v/>
      </c>
      <c r="AP37" s="19"/>
      <c r="AQ37" s="4" t="str">
        <f t="shared" si="205"/>
        <v/>
      </c>
      <c r="AR37" s="19"/>
      <c r="AS37" s="4" t="str">
        <f t="shared" si="206"/>
        <v/>
      </c>
      <c r="AT37" s="19"/>
      <c r="AU37" s="4" t="str">
        <f t="shared" si="207"/>
        <v/>
      </c>
      <c r="AV37" s="19"/>
      <c r="AW37" s="4" t="str">
        <f t="shared" si="208"/>
        <v/>
      </c>
      <c r="AX37" s="19"/>
      <c r="AY37" s="4" t="str">
        <f t="shared" si="209"/>
        <v/>
      </c>
      <c r="AZ37" s="19"/>
      <c r="BA37" s="4" t="str">
        <f t="shared" si="210"/>
        <v/>
      </c>
      <c r="BB37" s="19"/>
      <c r="BC37" s="4" t="str">
        <f t="shared" si="211"/>
        <v/>
      </c>
      <c r="BD37" s="19"/>
      <c r="BE37" s="4" t="str">
        <f t="shared" si="212"/>
        <v/>
      </c>
      <c r="BF37" s="19"/>
      <c r="BG37" s="4" t="str">
        <f t="shared" si="213"/>
        <v/>
      </c>
      <c r="BH37" s="19"/>
      <c r="BI37" s="4" t="str">
        <f t="shared" si="214"/>
        <v/>
      </c>
      <c r="BK37" s="57" t="s">
        <v>24</v>
      </c>
      <c r="BL37" s="30">
        <f t="shared" si="16"/>
        <v>7</v>
      </c>
      <c r="BM37" s="31">
        <f t="shared" si="17"/>
        <v>2.1</v>
      </c>
      <c r="BN37" s="32" t="str">
        <f t="shared" si="18"/>
        <v>–</v>
      </c>
      <c r="BO37" s="33">
        <f t="shared" si="19"/>
        <v>3.5</v>
      </c>
      <c r="BP37" s="34">
        <f t="shared" si="20"/>
        <v>4.5951859956236323</v>
      </c>
      <c r="BQ37" s="35" t="str">
        <f t="shared" si="40"/>
        <v>–</v>
      </c>
      <c r="BR37" s="36">
        <f t="shared" si="21"/>
        <v>8.1775700934579447</v>
      </c>
      <c r="BS37" s="37">
        <f t="shared" si="22"/>
        <v>2.9142857142857141</v>
      </c>
      <c r="BT37" s="38">
        <f t="shared" si="22"/>
        <v>6.893949044064585</v>
      </c>
      <c r="BU37" s="32">
        <f t="shared" si="23"/>
        <v>0.47759317216145419</v>
      </c>
      <c r="BV37" s="39">
        <f t="shared" si="23"/>
        <v>1.2001500911109477</v>
      </c>
    </row>
    <row r="38" spans="1:74" ht="16.5" customHeight="1" thickBot="1" x14ac:dyDescent="0.25">
      <c r="A38" s="10" t="s">
        <v>25</v>
      </c>
      <c r="B38" s="68">
        <f>IF(AND((B37&gt;0),(B36&gt;0)),(B37/B36),"")</f>
        <v>0.1322751322751323</v>
      </c>
      <c r="C38" s="4" t="s">
        <v>3</v>
      </c>
      <c r="D38" s="68">
        <f>IF(AND((D37&gt;0),(D36&gt;0)),(D37/D36),"")</f>
        <v>0.1864406779661017</v>
      </c>
      <c r="E38" s="4" t="s">
        <v>3</v>
      </c>
      <c r="F38" s="68">
        <f>IF(AND((F37&gt;0),(F36&gt;0)),(F37/F36),"")</f>
        <v>0.14795918367346939</v>
      </c>
      <c r="G38" s="4" t="s">
        <v>3</v>
      </c>
      <c r="H38" s="68">
        <f>IF(AND((H37&gt;0),(H36&gt;0)),(H37/H36),"")</f>
        <v>0.14691943127962084</v>
      </c>
      <c r="I38" s="4" t="s">
        <v>3</v>
      </c>
      <c r="J38" s="68">
        <f>IF(AND((J37&gt;0),(J36&gt;0)),(J37/J36),"")</f>
        <v>0.18716577540106952</v>
      </c>
      <c r="K38" s="4" t="s">
        <v>3</v>
      </c>
      <c r="L38" s="68" t="str">
        <f>IF(AND((L37&gt;0),(L36&gt;0)),(L37/L36),"")</f>
        <v/>
      </c>
      <c r="M38" s="4" t="s">
        <v>3</v>
      </c>
      <c r="N38" s="68">
        <f>IF(AND((N37&gt;0),(N36&gt;0)),(N37/N36),"")</f>
        <v>0.16129032258064516</v>
      </c>
      <c r="O38" s="4" t="s">
        <v>3</v>
      </c>
      <c r="P38" s="68">
        <f>IF(AND((P37&gt;0),(P36&gt;0)),(P37/P36),"")</f>
        <v>0.10194174757281553</v>
      </c>
      <c r="Q38" s="4" t="s">
        <v>3</v>
      </c>
      <c r="R38" s="68" t="str">
        <f>IF(AND((R37&gt;0),(R36&gt;0)),(R37/R36),"")</f>
        <v/>
      </c>
      <c r="S38" s="4" t="s">
        <v>3</v>
      </c>
      <c r="T38" s="68" t="str">
        <f>IF(AND((T37&gt;0),(T36&gt;0)),(T37/T36),"")</f>
        <v/>
      </c>
      <c r="U38" s="4" t="s">
        <v>3</v>
      </c>
      <c r="V38" s="68" t="str">
        <f>IF(AND((V37&gt;0),(V36&gt;0)),(V37/V36),"")</f>
        <v/>
      </c>
      <c r="W38" s="4" t="s">
        <v>3</v>
      </c>
      <c r="X38" s="68" t="str">
        <f>IF(AND((X37&gt;0),(X36&gt;0)),(X37/X36),"")</f>
        <v/>
      </c>
      <c r="Y38" s="4" t="s">
        <v>3</v>
      </c>
      <c r="Z38" s="68" t="str">
        <f>IF(AND((Z37&gt;0),(Z36&gt;0)),(Z37/Z36),"")</f>
        <v/>
      </c>
      <c r="AA38" s="4" t="s">
        <v>3</v>
      </c>
      <c r="AB38" s="68" t="str">
        <f>IF(AND((AB37&gt;0),(AB36&gt;0)),(AB37/AB36),"")</f>
        <v/>
      </c>
      <c r="AC38" s="4" t="s">
        <v>3</v>
      </c>
      <c r="AD38" s="68" t="str">
        <f t="shared" ref="AD38" si="215">IF(AND((AD37&gt;0),(AD36&gt;0)),(AD37/AD36),"")</f>
        <v/>
      </c>
      <c r="AE38" s="4" t="s">
        <v>3</v>
      </c>
      <c r="AF38" s="68" t="str">
        <f t="shared" ref="AF38" si="216">IF(AND((AF37&gt;0),(AF36&gt;0)),(AF37/AF36),"")</f>
        <v/>
      </c>
      <c r="AG38" s="4" t="s">
        <v>3</v>
      </c>
      <c r="AH38" s="68" t="str">
        <f t="shared" ref="AH38" si="217">IF(AND((AH37&gt;0),(AH36&gt;0)),(AH37/AH36),"")</f>
        <v/>
      </c>
      <c r="AI38" s="4" t="s">
        <v>3</v>
      </c>
      <c r="AJ38" s="68" t="str">
        <f t="shared" ref="AJ38" si="218">IF(AND((AJ37&gt;0),(AJ36&gt;0)),(AJ37/AJ36),"")</f>
        <v/>
      </c>
      <c r="AK38" s="4" t="s">
        <v>3</v>
      </c>
      <c r="AL38" s="68" t="str">
        <f t="shared" ref="AL38" si="219">IF(AND((AL37&gt;0),(AL36&gt;0)),(AL37/AL36),"")</f>
        <v/>
      </c>
      <c r="AM38" s="4" t="s">
        <v>3</v>
      </c>
      <c r="AN38" s="68" t="str">
        <f t="shared" ref="AN38" si="220">IF(AND((AN37&gt;0),(AN36&gt;0)),(AN37/AN36),"")</f>
        <v/>
      </c>
      <c r="AO38" s="4" t="s">
        <v>3</v>
      </c>
      <c r="AP38" s="68" t="str">
        <f t="shared" ref="AP38" si="221">IF(AND((AP37&gt;0),(AP36&gt;0)),(AP37/AP36),"")</f>
        <v/>
      </c>
      <c r="AQ38" s="4" t="s">
        <v>3</v>
      </c>
      <c r="AR38" s="68" t="str">
        <f t="shared" ref="AR38" si="222">IF(AND((AR37&gt;0),(AR36&gt;0)),(AR37/AR36),"")</f>
        <v/>
      </c>
      <c r="AS38" s="4" t="s">
        <v>3</v>
      </c>
      <c r="AT38" s="68" t="str">
        <f t="shared" ref="AT38" si="223">IF(AND((AT37&gt;0),(AT36&gt;0)),(AT37/AT36),"")</f>
        <v/>
      </c>
      <c r="AU38" s="4" t="s">
        <v>3</v>
      </c>
      <c r="AV38" s="68" t="str">
        <f t="shared" ref="AV38" si="224">IF(AND((AV37&gt;0),(AV36&gt;0)),(AV37/AV36),"")</f>
        <v/>
      </c>
      <c r="AW38" s="4" t="s">
        <v>3</v>
      </c>
      <c r="AX38" s="68" t="str">
        <f t="shared" ref="AX38" si="225">IF(AND((AX37&gt;0),(AX36&gt;0)),(AX37/AX36),"")</f>
        <v/>
      </c>
      <c r="AY38" s="4" t="s">
        <v>3</v>
      </c>
      <c r="AZ38" s="68" t="str">
        <f t="shared" ref="AZ38" si="226">IF(AND((AZ37&gt;0),(AZ36&gt;0)),(AZ37/AZ36),"")</f>
        <v/>
      </c>
      <c r="BA38" s="4" t="s">
        <v>3</v>
      </c>
      <c r="BB38" s="68" t="str">
        <f t="shared" ref="BB38" si="227">IF(AND((BB37&gt;0),(BB36&gt;0)),(BB37/BB36),"")</f>
        <v/>
      </c>
      <c r="BC38" s="4" t="s">
        <v>3</v>
      </c>
      <c r="BD38" s="68" t="str">
        <f t="shared" ref="BD38" si="228">IF(AND((BD37&gt;0),(BD36&gt;0)),(BD37/BD36),"")</f>
        <v/>
      </c>
      <c r="BE38" s="4" t="s">
        <v>3</v>
      </c>
      <c r="BF38" s="68" t="str">
        <f t="shared" ref="BF38" si="229">IF(AND((BF37&gt;0),(BF36&gt;0)),(BF37/BF36),"")</f>
        <v/>
      </c>
      <c r="BG38" s="4" t="s">
        <v>3</v>
      </c>
      <c r="BH38" s="68" t="str">
        <f t="shared" ref="BH38" si="230">IF(AND((BH37&gt;0),(BH36&gt;0)),(BH37/BH36),"")</f>
        <v/>
      </c>
      <c r="BI38" s="4" t="s">
        <v>3</v>
      </c>
      <c r="BK38" s="58" t="s">
        <v>25</v>
      </c>
      <c r="BL38" s="44">
        <f t="shared" si="16"/>
        <v>7</v>
      </c>
      <c r="BM38" s="45">
        <f t="shared" si="17"/>
        <v>0.10194174757281553</v>
      </c>
      <c r="BN38" s="46" t="str">
        <f t="shared" si="18"/>
        <v>–</v>
      </c>
      <c r="BO38" s="47">
        <f t="shared" si="19"/>
        <v>0.18716577540106952</v>
      </c>
      <c r="BP38" s="48" t="str">
        <f t="shared" si="20"/>
        <v/>
      </c>
      <c r="BQ38" s="49" t="s">
        <v>3</v>
      </c>
      <c r="BR38" s="50" t="str">
        <f t="shared" si="21"/>
        <v/>
      </c>
      <c r="BS38" s="51">
        <f t="shared" si="22"/>
        <v>0.15199889582126488</v>
      </c>
      <c r="BT38" s="52" t="s">
        <v>3</v>
      </c>
      <c r="BU38" s="53">
        <f t="shared" si="23"/>
        <v>3.012789837060138E-2</v>
      </c>
      <c r="BV38" s="54" t="s">
        <v>3</v>
      </c>
    </row>
    <row r="39" spans="1:74" s="80" customFormat="1" x14ac:dyDescent="0.2">
      <c r="A39" s="75"/>
      <c r="B39" s="76"/>
      <c r="C39" s="77"/>
      <c r="D39" s="78"/>
      <c r="E39" s="79"/>
      <c r="F39" s="78"/>
      <c r="G39" s="79"/>
      <c r="H39" s="78"/>
      <c r="I39" s="79"/>
      <c r="J39" s="78"/>
      <c r="K39" s="79"/>
      <c r="L39" s="78"/>
      <c r="M39" s="79"/>
      <c r="N39" s="78"/>
      <c r="O39" s="79"/>
      <c r="P39" s="78"/>
      <c r="Q39" s="79"/>
      <c r="R39" s="78"/>
      <c r="S39" s="79"/>
      <c r="T39" s="78"/>
      <c r="U39" s="79"/>
      <c r="V39" s="78"/>
      <c r="W39" s="79"/>
      <c r="X39" s="78"/>
      <c r="Y39" s="79"/>
      <c r="Z39" s="78"/>
      <c r="AA39" s="79"/>
      <c r="AB39" s="78"/>
      <c r="AC39" s="79"/>
      <c r="AD39" s="78"/>
      <c r="AE39" s="79"/>
      <c r="AF39" s="78"/>
      <c r="AG39" s="79"/>
      <c r="AH39" s="78"/>
      <c r="AI39" s="79"/>
      <c r="AJ39" s="78"/>
      <c r="AK39" s="79"/>
      <c r="AL39" s="78"/>
      <c r="AM39" s="79"/>
      <c r="AN39" s="78"/>
      <c r="AO39" s="79"/>
      <c r="AP39" s="78"/>
      <c r="AQ39" s="79"/>
      <c r="AR39" s="78"/>
      <c r="AS39" s="79"/>
      <c r="AT39" s="78"/>
      <c r="AU39" s="79"/>
      <c r="AV39" s="78"/>
      <c r="AW39" s="79"/>
      <c r="AX39" s="78"/>
      <c r="AY39" s="79"/>
      <c r="AZ39" s="78"/>
      <c r="BA39" s="79"/>
      <c r="BB39" s="78"/>
      <c r="BC39" s="79"/>
      <c r="BD39" s="78"/>
      <c r="BE39" s="79"/>
      <c r="BF39" s="78"/>
      <c r="BG39" s="79"/>
      <c r="BH39" s="78"/>
      <c r="BI39" s="79"/>
      <c r="BK39" s="81"/>
      <c r="BL39" s="82"/>
      <c r="BM39" s="83"/>
      <c r="BN39" s="74"/>
      <c r="BO39" s="84"/>
      <c r="BP39" s="85"/>
      <c r="BQ39" s="86"/>
      <c r="BR39" s="87"/>
      <c r="BS39" s="88"/>
      <c r="BT39" s="86"/>
      <c r="BU39" s="88"/>
      <c r="BV39" s="86"/>
    </row>
  </sheetData>
  <sheetProtection formatCells="0" formatColumns="0" formatRows="0" insertColumns="0" insertRows="0" deleteColumns="0" deleteRows="0"/>
  <mergeCells count="3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AG3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21" width="9.140625" style="64"/>
    <col min="22" max="23" width="6.7109375" style="64" customWidth="1"/>
    <col min="24" max="24" width="12.5703125" style="64" customWidth="1"/>
    <col min="25" max="26" width="6.7109375" style="64" customWidth="1"/>
    <col min="27" max="27" width="12.5703125" style="64" customWidth="1"/>
    <col min="28" max="29" width="6.7109375" style="64" customWidth="1"/>
    <col min="30" max="30" width="12.5703125" style="64" customWidth="1"/>
    <col min="31" max="32" width="6.7109375" style="64" customWidth="1"/>
    <col min="33" max="33" width="12.5703125" style="64" customWidth="1"/>
    <col min="34" max="16384" width="9.140625" style="64"/>
  </cols>
  <sheetData>
    <row r="1" spans="1:33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22</v>
      </c>
      <c r="F1" s="73" t="s">
        <v>37</v>
      </c>
      <c r="G1" s="73" t="s">
        <v>38</v>
      </c>
      <c r="H1" s="73" t="s">
        <v>39</v>
      </c>
      <c r="I1" s="73" t="s">
        <v>40</v>
      </c>
      <c r="J1" s="73" t="s">
        <v>41</v>
      </c>
      <c r="K1" s="73" t="s">
        <v>42</v>
      </c>
      <c r="L1" s="73" t="s">
        <v>43</v>
      </c>
      <c r="M1" s="73" t="s">
        <v>62</v>
      </c>
      <c r="N1" s="73" t="s">
        <v>65</v>
      </c>
      <c r="O1" s="73" t="s">
        <v>63</v>
      </c>
      <c r="P1" s="73" t="s">
        <v>67</v>
      </c>
      <c r="Q1" s="73" t="s">
        <v>66</v>
      </c>
      <c r="R1" s="73" t="s">
        <v>64</v>
      </c>
      <c r="S1" s="73" t="s">
        <v>68</v>
      </c>
      <c r="T1" s="73" t="s">
        <v>5</v>
      </c>
      <c r="U1" s="73" t="s">
        <v>6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  <c r="AA1" s="73" t="s">
        <v>51</v>
      </c>
      <c r="AB1" s="73" t="s">
        <v>52</v>
      </c>
      <c r="AC1" s="73" t="s">
        <v>53</v>
      </c>
      <c r="AD1" s="73" t="s">
        <v>54</v>
      </c>
      <c r="AE1" s="73" t="s">
        <v>55</v>
      </c>
      <c r="AF1" s="73" t="s">
        <v>56</v>
      </c>
      <c r="AG1" s="73" t="s">
        <v>57</v>
      </c>
    </row>
    <row r="2" spans="1:33" x14ac:dyDescent="0.2">
      <c r="A2" s="107" t="s">
        <v>81</v>
      </c>
      <c r="B2" s="108" t="s">
        <v>71</v>
      </c>
      <c r="C2" s="89" t="str">
        <f>females!B1</f>
        <v>1 (NEO)</v>
      </c>
      <c r="D2" s="90">
        <f>IF(females!B3&gt;0,females!B3,"")</f>
        <v>320</v>
      </c>
      <c r="E2" s="94">
        <f>IF(females!B4&gt;0,females!B4,"")</f>
        <v>61.8</v>
      </c>
      <c r="F2" s="94">
        <f>IF(females!B6&gt;0,females!B6,"")</f>
        <v>13.4</v>
      </c>
      <c r="G2" s="94">
        <f>IF(females!B7&gt;0,females!B7,"")</f>
        <v>7.7</v>
      </c>
      <c r="H2" s="94">
        <f>IF(females!B8&gt;0,females!B8,"")</f>
        <v>22.1</v>
      </c>
      <c r="I2" s="94">
        <f>IF(females!B9&gt;0,females!B9,"")</f>
        <v>6.3</v>
      </c>
      <c r="J2" s="94">
        <f>IF(females!B10&gt;0,females!B10,"")</f>
        <v>46.4</v>
      </c>
      <c r="K2" s="95">
        <f>IF(females!B11&gt;0,females!B11,"")</f>
        <v>0.14499999999999999</v>
      </c>
      <c r="L2" s="96">
        <f>IF(females!B12&gt;0,females!B12,"")</f>
        <v>0.60633484162895923</v>
      </c>
      <c r="M2" s="97" t="str">
        <f>IF(females!B14&gt;0,females!B14,"")</f>
        <v/>
      </c>
      <c r="N2" s="94">
        <f>IF(females!B15&gt;0,females!B15,"")</f>
        <v>103</v>
      </c>
      <c r="O2" s="94">
        <f>IF(females!B16&gt;0,females!B16,"")</f>
        <v>6.4</v>
      </c>
      <c r="P2" s="94">
        <f>IF(females!B17&gt;0,females!B17,"")</f>
        <v>72</v>
      </c>
      <c r="Q2" s="94">
        <f>IF(females!B18&gt;0,females!B18,"")</f>
        <v>67.3</v>
      </c>
      <c r="R2" s="94">
        <f>IF(females!B19&gt;0,females!B19,"")</f>
        <v>5.3</v>
      </c>
      <c r="S2" s="94">
        <f>IF(females!B20&gt;0,females!B20,"")</f>
        <v>9.8000000000000007</v>
      </c>
      <c r="T2" s="94" t="str">
        <f>IF(females!B22&gt;0,females!B22,"")</f>
        <v/>
      </c>
      <c r="U2" s="94">
        <f>IF(females!B23&gt;0,females!B23,"")</f>
        <v>5</v>
      </c>
      <c r="V2" s="94">
        <f>IF(females!B25&gt;0,females!B25,"")</f>
        <v>20.5</v>
      </c>
      <c r="W2" s="94" t="str">
        <f>IF(females!B26&gt;0,females!B26,"")</f>
        <v/>
      </c>
      <c r="X2" s="95" t="str">
        <f>IF(females!B27&gt;0,females!B27,"")</f>
        <v/>
      </c>
      <c r="Y2" s="94">
        <f>IF(females!B29&gt;0,females!B29,"")</f>
        <v>20.7</v>
      </c>
      <c r="Z2" s="94" t="str">
        <f>IF(females!B30&gt;0,females!B30,"")</f>
        <v/>
      </c>
      <c r="AA2" s="95" t="str">
        <f>IF(females!B31&gt;0,females!B31,"")</f>
        <v/>
      </c>
      <c r="AB2" s="94">
        <f>IF(females!B33&gt;0,females!B33,"")</f>
        <v>21.5</v>
      </c>
      <c r="AC2" s="98" t="str">
        <f>IF(females!B34&gt;0,females!B34,"")</f>
        <v/>
      </c>
      <c r="AD2" s="99" t="str">
        <f>IF(females!B35&gt;0,females!B35,"")</f>
        <v/>
      </c>
      <c r="AE2" s="98">
        <f>IF(females!B37&gt;0,females!B37,"")</f>
        <v>25.8</v>
      </c>
      <c r="AF2" s="98" t="str">
        <f>IF(females!B38&gt;0,females!B38,"")</f>
        <v/>
      </c>
      <c r="AG2" s="99" t="str">
        <f>IF(females!B39&gt;0,females!B39,"")</f>
        <v/>
      </c>
    </row>
    <row r="3" spans="1:33" x14ac:dyDescent="0.2">
      <c r="A3" s="63" t="str">
        <f t="shared" ref="A3:B19" si="0">A$2</f>
        <v>Testechiniscus spitsbergensis</v>
      </c>
      <c r="B3" s="70" t="str">
        <f>B$2</f>
        <v>NO.004</v>
      </c>
      <c r="C3" s="89">
        <f>females!D1</f>
        <v>2</v>
      </c>
      <c r="D3" s="90">
        <f>IF(females!D3&gt;0,females!D3,"")</f>
        <v>361</v>
      </c>
      <c r="E3" s="100">
        <f>IF(females!D4&gt;0,females!D4,"")</f>
        <v>83.4</v>
      </c>
      <c r="F3" s="100">
        <f>IF(females!D6&gt;0,females!D6,"")</f>
        <v>19.399999999999999</v>
      </c>
      <c r="G3" s="100">
        <f>IF(females!D7&gt;0,females!D7,"")</f>
        <v>10</v>
      </c>
      <c r="H3" s="100">
        <f>IF(females!D8&gt;0,females!D8,"")</f>
        <v>31.2</v>
      </c>
      <c r="I3" s="100" t="str">
        <f>IF(females!D9&gt;0,females!D9,"")</f>
        <v/>
      </c>
      <c r="J3" s="100">
        <f>IF(females!D10&gt;0,females!D10,"")</f>
        <v>58.3</v>
      </c>
      <c r="K3" s="99">
        <f>IF(females!D11&gt;0,females!D11,"")</f>
        <v>0.16149584487534624</v>
      </c>
      <c r="L3" s="101">
        <f>IF(females!D12&gt;0,females!D12,"")</f>
        <v>0.62179487179487181</v>
      </c>
      <c r="M3" s="102">
        <f>IF(females!D14&gt;0,females!D14,"")</f>
        <v>292.7</v>
      </c>
      <c r="N3" s="100">
        <f>IF(females!D15&gt;0,females!D15,"")</f>
        <v>294.8</v>
      </c>
      <c r="O3" s="100">
        <f>IF(females!D16&gt;0,females!D16,"")</f>
        <v>6.1</v>
      </c>
      <c r="P3" s="100">
        <f>IF(females!D17&gt;0,females!D17,"")</f>
        <v>145.30000000000001</v>
      </c>
      <c r="Q3" s="100">
        <f>IF(females!D18&gt;0,females!D18,"")</f>
        <v>227.9</v>
      </c>
      <c r="R3" s="100">
        <f>IF(females!D19&gt;0,females!D19,"")</f>
        <v>4.2</v>
      </c>
      <c r="S3" s="100">
        <f>IF(females!D20&gt;0,females!D20,"")</f>
        <v>107.9</v>
      </c>
      <c r="T3" s="100" t="str">
        <f>IF(females!D22&gt;0,females!D22,"")</f>
        <v/>
      </c>
      <c r="U3" s="100">
        <f>IF(females!D23&gt;0,females!D23,"")</f>
        <v>7</v>
      </c>
      <c r="V3" s="100">
        <f>IF(females!D25&gt;0,females!D25,"")</f>
        <v>26.2</v>
      </c>
      <c r="W3" s="100" t="str">
        <f>IF(females!D26&gt;0,females!D26,"")</f>
        <v/>
      </c>
      <c r="X3" s="99" t="str">
        <f>IF(females!D27&gt;0,females!D27,"")</f>
        <v/>
      </c>
      <c r="Y3" s="100">
        <f>IF(females!D29&gt;0,females!D29,"")</f>
        <v>25.5</v>
      </c>
      <c r="Z3" s="100">
        <f>IF(females!D30&gt;0,females!D30,"")</f>
        <v>3.1</v>
      </c>
      <c r="AA3" s="99">
        <f>IF(females!D31&gt;0,females!D31,"")</f>
        <v>0.12156862745098039</v>
      </c>
      <c r="AB3" s="100">
        <f>IF(females!D33&gt;0,females!D33,"")</f>
        <v>24.9</v>
      </c>
      <c r="AC3" s="98">
        <f>IF(females!D34&gt;0,females!D34,"")</f>
        <v>3.2</v>
      </c>
      <c r="AD3" s="99">
        <f>IF(females!D35&gt;0,females!D35,"")</f>
        <v>0.12851405622489961</v>
      </c>
      <c r="AE3" s="98">
        <f>IF(females!D37&gt;0,females!D37,"")</f>
        <v>29.7</v>
      </c>
      <c r="AF3" s="98">
        <f>IF(females!D38&gt;0,females!D38,"")</f>
        <v>3</v>
      </c>
      <c r="AG3" s="99">
        <f>IF(females!D39&gt;0,females!D39,"")</f>
        <v>0.10101010101010101</v>
      </c>
    </row>
    <row r="4" spans="1:33" x14ac:dyDescent="0.2">
      <c r="A4" s="63" t="str">
        <f t="shared" si="0"/>
        <v>Testechiniscus spitsbergensis</v>
      </c>
      <c r="B4" s="70" t="str">
        <f t="shared" si="0"/>
        <v>NO.004</v>
      </c>
      <c r="C4" s="89">
        <f>females!F1</f>
        <v>3</v>
      </c>
      <c r="D4" s="90">
        <f>IF(females!F3&gt;0,females!F3,"")</f>
        <v>395</v>
      </c>
      <c r="E4" s="100">
        <f>IF(females!F4&gt;0,females!F4,"")</f>
        <v>84.1</v>
      </c>
      <c r="F4" s="100">
        <f>IF(females!F6&gt;0,females!F6,"")</f>
        <v>19.899999999999999</v>
      </c>
      <c r="G4" s="100">
        <f>IF(females!F7&gt;0,females!F7,"")</f>
        <v>9.9</v>
      </c>
      <c r="H4" s="100">
        <f>IF(females!F8&gt;0,females!F8,"")</f>
        <v>35.9</v>
      </c>
      <c r="I4" s="100" t="str">
        <f>IF(females!F9&gt;0,females!F9,"")</f>
        <v/>
      </c>
      <c r="J4" s="100">
        <f>IF(females!F10&gt;0,females!F10,"")</f>
        <v>91.8</v>
      </c>
      <c r="K4" s="99">
        <f>IF(females!F11&gt;0,females!F11,"")</f>
        <v>0.23240506329113925</v>
      </c>
      <c r="L4" s="101">
        <f>IF(females!F12&gt;0,females!F12,"")</f>
        <v>0.55431754874651806</v>
      </c>
      <c r="M4" s="102">
        <f>IF(females!F14&gt;0,females!F14,"")</f>
        <v>167.2</v>
      </c>
      <c r="N4" s="100">
        <f>IF(females!F15&gt;0,females!F15,"")</f>
        <v>246.3</v>
      </c>
      <c r="O4" s="100" t="str">
        <f>IF(females!F16&gt;0,females!F16,"")</f>
        <v/>
      </c>
      <c r="P4" s="100">
        <f>IF(females!F17&gt;0,females!F17,"")</f>
        <v>142.19999999999999</v>
      </c>
      <c r="Q4" s="100">
        <f>IF(females!F18&gt;0,females!F18,"")</f>
        <v>200.3</v>
      </c>
      <c r="R4" s="100" t="str">
        <f>IF(females!F19&gt;0,females!F19,"")</f>
        <v/>
      </c>
      <c r="S4" s="100">
        <f>IF(females!F20&gt;0,females!F20,"")</f>
        <v>113.9</v>
      </c>
      <c r="T4" s="100" t="str">
        <f>IF(females!F22&gt;0,females!F22,"")</f>
        <v/>
      </c>
      <c r="U4" s="100">
        <f>IF(females!F23&gt;0,females!F23,"")</f>
        <v>8</v>
      </c>
      <c r="V4" s="100">
        <f>IF(females!F25&gt;0,females!F25,"")</f>
        <v>25.6</v>
      </c>
      <c r="W4" s="100" t="str">
        <f>IF(females!F26&gt;0,females!F26,"")</f>
        <v/>
      </c>
      <c r="X4" s="99" t="str">
        <f>IF(females!F27&gt;0,females!F27,"")</f>
        <v/>
      </c>
      <c r="Y4" s="100">
        <f>IF(females!F29&gt;0,females!F29,"")</f>
        <v>28.7</v>
      </c>
      <c r="Z4" s="100">
        <f>IF(females!F30&gt;0,females!F30,"")</f>
        <v>3.7</v>
      </c>
      <c r="AA4" s="99">
        <f>IF(females!F31&gt;0,females!F31,"")</f>
        <v>0.1289198606271777</v>
      </c>
      <c r="AB4" s="100">
        <f>IF(females!F33&gt;0,females!F33,"")</f>
        <v>28.8</v>
      </c>
      <c r="AC4" s="98">
        <f>IF(females!F34&gt;0,females!F34,"")</f>
        <v>3.9</v>
      </c>
      <c r="AD4" s="99">
        <f>IF(females!F35&gt;0,females!F35,"")</f>
        <v>0.13541666666666666</v>
      </c>
      <c r="AE4" s="98" t="str">
        <f>IF(females!F37&gt;0,females!F37,"")</f>
        <v/>
      </c>
      <c r="AF4" s="98" t="str">
        <f>IF(females!F38&gt;0,females!F38,"")</f>
        <v/>
      </c>
      <c r="AG4" s="99" t="str">
        <f>IF(females!F39&gt;0,females!F39,"")</f>
        <v/>
      </c>
    </row>
    <row r="5" spans="1:33" x14ac:dyDescent="0.2">
      <c r="A5" s="63" t="str">
        <f t="shared" si="0"/>
        <v>Testechiniscus spitsbergensis</v>
      </c>
      <c r="B5" s="70" t="str">
        <f t="shared" si="0"/>
        <v>NO.004</v>
      </c>
      <c r="C5" s="89">
        <f>females!H1</f>
        <v>4</v>
      </c>
      <c r="D5" s="90">
        <f>IF(females!H3&gt;0,females!H3,"")</f>
        <v>307</v>
      </c>
      <c r="E5" s="100">
        <f>IF(females!H4&gt;0,females!H4,"")</f>
        <v>60.8</v>
      </c>
      <c r="F5" s="100">
        <f>IF(females!H6&gt;0,females!H6,"")</f>
        <v>15.5</v>
      </c>
      <c r="G5" s="100">
        <f>IF(females!H7&gt;0,females!H7,"")</f>
        <v>9.3000000000000007</v>
      </c>
      <c r="H5" s="100">
        <f>IF(females!H8&gt;0,females!H8,"")</f>
        <v>20.2</v>
      </c>
      <c r="I5" s="100" t="str">
        <f>IF(females!H9&gt;0,females!H9,"")</f>
        <v/>
      </c>
      <c r="J5" s="100" t="str">
        <f>IF(females!H10&gt;0,females!H10,"")</f>
        <v/>
      </c>
      <c r="K5" s="99" t="str">
        <f>IF(females!H11&gt;0,females!H11,"")</f>
        <v/>
      </c>
      <c r="L5" s="101">
        <f>IF(females!H12&gt;0,females!H12,"")</f>
        <v>0.76732673267326734</v>
      </c>
      <c r="M5" s="102">
        <f>IF(females!H14&gt;0,females!H14,"")</f>
        <v>181.9</v>
      </c>
      <c r="N5" s="100">
        <f>IF(females!H15&gt;0,females!H15,"")</f>
        <v>206.5</v>
      </c>
      <c r="O5" s="100" t="str">
        <f>IF(females!H16&gt;0,females!H16,"")</f>
        <v/>
      </c>
      <c r="P5" s="100">
        <f>IF(females!H17&gt;0,females!H17,"")</f>
        <v>181</v>
      </c>
      <c r="Q5" s="100">
        <f>IF(females!H18&gt;0,females!H18,"")</f>
        <v>196.5</v>
      </c>
      <c r="R5" s="100">
        <f>IF(females!H19&gt;0,females!H19,"")</f>
        <v>7.1</v>
      </c>
      <c r="S5" s="100">
        <f>IF(females!H20&gt;0,females!H20,"")</f>
        <v>13.8</v>
      </c>
      <c r="T5" s="100">
        <f>IF(females!H22&gt;0,females!H22,"")</f>
        <v>4.5</v>
      </c>
      <c r="U5" s="100">
        <f>IF(females!H23&gt;0,females!H23,"")</f>
        <v>5</v>
      </c>
      <c r="V5" s="100">
        <f>IF(females!H25&gt;0,females!H25,"")</f>
        <v>23.9</v>
      </c>
      <c r="W5" s="100">
        <f>IF(females!H26&gt;0,females!H26,"")</f>
        <v>3</v>
      </c>
      <c r="X5" s="99">
        <f>IF(females!H27&gt;0,females!H27,"")</f>
        <v>0.12552301255230125</v>
      </c>
      <c r="Y5" s="100">
        <f>IF(females!H29&gt;0,females!H29,"")</f>
        <v>22.4</v>
      </c>
      <c r="Z5" s="100">
        <f>IF(females!H30&gt;0,females!H30,"")</f>
        <v>2.7</v>
      </c>
      <c r="AA5" s="99">
        <f>IF(females!H31&gt;0,females!H31,"")</f>
        <v>0.1205357142857143</v>
      </c>
      <c r="AB5" s="100">
        <f>IF(females!H33&gt;0,females!H33,"")</f>
        <v>22.1</v>
      </c>
      <c r="AC5" s="98">
        <f>IF(females!H34&gt;0,females!H34,"")</f>
        <v>2.2999999999999998</v>
      </c>
      <c r="AD5" s="99">
        <f>IF(females!H35&gt;0,females!H35,"")</f>
        <v>0.10407239819004524</v>
      </c>
      <c r="AE5" s="98" t="str">
        <f>IF(females!H37&gt;0,females!H37,"")</f>
        <v/>
      </c>
      <c r="AF5" s="98" t="str">
        <f>IF(females!H38&gt;0,females!H38,"")</f>
        <v/>
      </c>
      <c r="AG5" s="99" t="str">
        <f>IF(females!H39&gt;0,females!H39,"")</f>
        <v/>
      </c>
    </row>
    <row r="6" spans="1:33" x14ac:dyDescent="0.2">
      <c r="A6" s="63" t="str">
        <f t="shared" si="0"/>
        <v>Testechiniscus spitsbergensis</v>
      </c>
      <c r="B6" s="70" t="str">
        <f t="shared" si="0"/>
        <v>NO.004</v>
      </c>
      <c r="C6" s="89">
        <f>females!J1</f>
        <v>5</v>
      </c>
      <c r="D6" s="90">
        <f>IF(females!J3&gt;0,females!J3,"")</f>
        <v>336</v>
      </c>
      <c r="E6" s="100">
        <f>IF(females!J4&gt;0,females!J4,"")</f>
        <v>71.3</v>
      </c>
      <c r="F6" s="100">
        <f>IF(females!J6&gt;0,females!J6,"")</f>
        <v>15.5</v>
      </c>
      <c r="G6" s="100">
        <f>IF(females!J7&gt;0,females!J7,"")</f>
        <v>9.1</v>
      </c>
      <c r="H6" s="100">
        <f>IF(females!J8&gt;0,females!J8,"")</f>
        <v>28.2</v>
      </c>
      <c r="I6" s="100">
        <f>IF(females!J9&gt;0,females!J9,"")</f>
        <v>8.5</v>
      </c>
      <c r="J6" s="100">
        <f>IF(females!J10&gt;0,females!J10,"")</f>
        <v>78.400000000000006</v>
      </c>
      <c r="K6" s="99">
        <f>IF(females!J11&gt;0,females!J11,"")</f>
        <v>0.23333333333333334</v>
      </c>
      <c r="L6" s="101">
        <f>IF(females!J12&gt;0,females!J12,"")</f>
        <v>0.54964539007092195</v>
      </c>
      <c r="M6" s="102">
        <f>IF(females!J14&gt;0,females!J14,"")</f>
        <v>231</v>
      </c>
      <c r="N6" s="100">
        <f>IF(females!J15&gt;0,females!J15,"")</f>
        <v>221.4</v>
      </c>
      <c r="O6" s="100">
        <f>IF(females!J16&gt;0,females!J16,"")</f>
        <v>9.3000000000000007</v>
      </c>
      <c r="P6" s="100">
        <f>IF(females!J17&gt;0,females!J17,"")</f>
        <v>129.19999999999999</v>
      </c>
      <c r="Q6" s="100">
        <f>IF(females!J18&gt;0,females!J18,"")</f>
        <v>237.7</v>
      </c>
      <c r="R6" s="100">
        <f>IF(females!J19&gt;0,females!J19,"")</f>
        <v>8.6999999999999993</v>
      </c>
      <c r="S6" s="100">
        <f>IF(females!J20&gt;0,females!J20,"")</f>
        <v>75.7</v>
      </c>
      <c r="T6" s="100" t="str">
        <f>IF(females!J22&gt;0,females!J22,"")</f>
        <v/>
      </c>
      <c r="U6" s="100">
        <f>IF(females!J23&gt;0,females!J23,"")</f>
        <v>5</v>
      </c>
      <c r="V6" s="100">
        <f>IF(females!J25&gt;0,females!J25,"")</f>
        <v>24.4</v>
      </c>
      <c r="W6" s="100">
        <f>IF(females!J26&gt;0,females!J26,"")</f>
        <v>3.1</v>
      </c>
      <c r="X6" s="99">
        <f>IF(females!J27&gt;0,females!J27,"")</f>
        <v>0.12704918032786885</v>
      </c>
      <c r="Y6" s="100">
        <f>IF(females!J29&gt;0,females!J29,"")</f>
        <v>24.1</v>
      </c>
      <c r="Z6" s="100">
        <f>IF(females!J30&gt;0,females!J30,"")</f>
        <v>3</v>
      </c>
      <c r="AA6" s="99">
        <f>IF(females!J31&gt;0,females!J31,"")</f>
        <v>0.12448132780082986</v>
      </c>
      <c r="AB6" s="100" t="str">
        <f>IF(females!J33&gt;0,females!J33,"")</f>
        <v/>
      </c>
      <c r="AC6" s="98" t="str">
        <f>IF(females!J34&gt;0,females!J34,"")</f>
        <v/>
      </c>
      <c r="AD6" s="99" t="str">
        <f>IF(females!J35&gt;0,females!J35,"")</f>
        <v/>
      </c>
      <c r="AE6" s="98" t="str">
        <f>IF(females!J37&gt;0,females!J37,"")</f>
        <v/>
      </c>
      <c r="AF6" s="98" t="str">
        <f>IF(females!J38&gt;0,females!J38,"")</f>
        <v/>
      </c>
      <c r="AG6" s="99" t="str">
        <f>IF(females!J39&gt;0,females!J39,"")</f>
        <v/>
      </c>
    </row>
    <row r="7" spans="1:33" x14ac:dyDescent="0.2">
      <c r="A7" s="63" t="str">
        <f t="shared" si="0"/>
        <v>Testechiniscus spitsbergensis</v>
      </c>
      <c r="B7" s="70" t="str">
        <f t="shared" si="0"/>
        <v>NO.004</v>
      </c>
      <c r="C7" s="89">
        <f>females!L1</f>
        <v>6</v>
      </c>
      <c r="D7" s="90">
        <f>IF(females!L3&gt;0,females!L3,"")</f>
        <v>383</v>
      </c>
      <c r="E7" s="100">
        <f>IF(females!L4&gt;0,females!L4,"")</f>
        <v>74.900000000000006</v>
      </c>
      <c r="F7" s="100">
        <f>IF(females!L6&gt;0,females!L6,"")</f>
        <v>18</v>
      </c>
      <c r="G7" s="100">
        <f>IF(females!L7&gt;0,females!L7,"")</f>
        <v>9</v>
      </c>
      <c r="H7" s="100">
        <f>IF(females!L8&gt;0,females!L8,"")</f>
        <v>27.7</v>
      </c>
      <c r="I7" s="100">
        <f>IF(females!L9&gt;0,females!L9,"")</f>
        <v>7.1</v>
      </c>
      <c r="J7" s="100" t="str">
        <f>IF(females!L10&gt;0,females!L10,"")</f>
        <v/>
      </c>
      <c r="K7" s="99" t="str">
        <f>IF(females!L11&gt;0,females!L11,"")</f>
        <v/>
      </c>
      <c r="L7" s="101">
        <f>IF(females!L12&gt;0,females!L12,"")</f>
        <v>0.64981949458483756</v>
      </c>
      <c r="M7" s="102">
        <f>IF(females!L14&gt;0,females!L14,"")</f>
        <v>125.9</v>
      </c>
      <c r="N7" s="100" t="str">
        <f>IF(females!L15&gt;0,females!L15,"")</f>
        <v/>
      </c>
      <c r="O7" s="100" t="str">
        <f>IF(females!L16&gt;0,females!L16,"")</f>
        <v/>
      </c>
      <c r="P7" s="100">
        <f>IF(females!L17&gt;0,females!L17,"")</f>
        <v>171</v>
      </c>
      <c r="Q7" s="100" t="str">
        <f>IF(females!L18&gt;0,females!L18,"")</f>
        <v/>
      </c>
      <c r="R7" s="100" t="str">
        <f>IF(females!L19&gt;0,females!L19,"")</f>
        <v/>
      </c>
      <c r="S7" s="100">
        <f>IF(females!L20&gt;0,females!L20,"")</f>
        <v>123.4</v>
      </c>
      <c r="T7" s="100">
        <f>IF(females!L22&gt;0,females!L22,"")</f>
        <v>4.8</v>
      </c>
      <c r="U7" s="100">
        <f>IF(females!L23&gt;0,females!L23,"")</f>
        <v>8</v>
      </c>
      <c r="V7" s="100">
        <f>IF(females!L25&gt;0,females!L25,"")</f>
        <v>27.2</v>
      </c>
      <c r="W7" s="100">
        <f>IF(females!L26&gt;0,females!L26,"")</f>
        <v>3.2</v>
      </c>
      <c r="X7" s="99">
        <f>IF(females!L27&gt;0,females!L27,"")</f>
        <v>0.11764705882352942</v>
      </c>
      <c r="Y7" s="100">
        <f>IF(females!L29&gt;0,females!L29,"")</f>
        <v>24.4</v>
      </c>
      <c r="Z7" s="100">
        <f>IF(females!L30&gt;0,females!L30,"")</f>
        <v>3.2</v>
      </c>
      <c r="AA7" s="99">
        <f>IF(females!L31&gt;0,females!L31,"")</f>
        <v>0.13114754098360656</v>
      </c>
      <c r="AB7" s="100">
        <f>IF(females!L33&gt;0,females!L33,"")</f>
        <v>24.2</v>
      </c>
      <c r="AC7" s="98">
        <f>IF(females!L34&gt;0,females!L34,"")</f>
        <v>3</v>
      </c>
      <c r="AD7" s="99">
        <f>IF(females!L35&gt;0,females!L35,"")</f>
        <v>0.12396694214876033</v>
      </c>
      <c r="AE7" s="98">
        <f>IF(females!L37&gt;0,females!L37,"")</f>
        <v>31.1</v>
      </c>
      <c r="AF7" s="98">
        <f>IF(females!L38&gt;0,females!L38,"")</f>
        <v>3.4</v>
      </c>
      <c r="AG7" s="99">
        <f>IF(females!L39&gt;0,females!L39,"")</f>
        <v>0.10932475884244372</v>
      </c>
    </row>
    <row r="8" spans="1:33" x14ac:dyDescent="0.2">
      <c r="A8" s="63" t="str">
        <f t="shared" si="0"/>
        <v>Testechiniscus spitsbergensis</v>
      </c>
      <c r="B8" s="70" t="str">
        <f t="shared" si="0"/>
        <v>NO.004</v>
      </c>
      <c r="C8" s="89">
        <f>females!N1</f>
        <v>7</v>
      </c>
      <c r="D8" s="90">
        <f>IF(females!N3&gt;0,females!N3,"")</f>
        <v>347</v>
      </c>
      <c r="E8" s="100">
        <f>IF(females!N4&gt;0,females!N4,"")</f>
        <v>67.099999999999994</v>
      </c>
      <c r="F8" s="100">
        <f>IF(females!N6&gt;0,females!N6,"")</f>
        <v>18.7</v>
      </c>
      <c r="G8" s="100">
        <f>IF(females!N7&gt;0,females!N7,"")</f>
        <v>7.8</v>
      </c>
      <c r="H8" s="100">
        <f>IF(females!N8&gt;0,females!N8,"")</f>
        <v>33.1</v>
      </c>
      <c r="I8" s="100" t="str">
        <f>IF(females!N9&gt;0,females!N9,"")</f>
        <v/>
      </c>
      <c r="J8" s="100">
        <f>IF(females!N10&gt;0,females!N10,"")</f>
        <v>85.5</v>
      </c>
      <c r="K8" s="99">
        <f>IF(females!N11&gt;0,females!N11,"")</f>
        <v>0.24639769452449567</v>
      </c>
      <c r="L8" s="101">
        <f>IF(females!N12&gt;0,females!N12,"")</f>
        <v>0.56495468277945615</v>
      </c>
      <c r="M8" s="102">
        <f>IF(females!N14&gt;0,females!N14,"")</f>
        <v>205.9</v>
      </c>
      <c r="N8" s="100">
        <f>IF(females!N15&gt;0,females!N15,"")</f>
        <v>139.69999999999999</v>
      </c>
      <c r="O8" s="100">
        <f>IF(females!N16&gt;0,females!N16,"")</f>
        <v>3.1</v>
      </c>
      <c r="P8" s="100">
        <f>IF(females!N17&gt;0,females!N17,"")</f>
        <v>129.69999999999999</v>
      </c>
      <c r="Q8" s="100">
        <f>IF(females!N18&gt;0,females!N18,"")</f>
        <v>244.3</v>
      </c>
      <c r="R8" s="100">
        <f>IF(females!N19&gt;0,females!N19,"")</f>
        <v>7.2</v>
      </c>
      <c r="S8" s="100">
        <f>IF(females!N20&gt;0,females!N20,"")</f>
        <v>108.4</v>
      </c>
      <c r="T8" s="100" t="str">
        <f>IF(females!N22&gt;0,females!N22,"")</f>
        <v/>
      </c>
      <c r="U8" s="100">
        <f>IF(females!N23&gt;0,females!N23,"")</f>
        <v>7</v>
      </c>
      <c r="V8" s="100">
        <f>IF(females!N25&gt;0,females!N25,"")</f>
        <v>25.8</v>
      </c>
      <c r="W8" s="100">
        <f>IF(females!N26&gt;0,females!N26,"")</f>
        <v>3.3</v>
      </c>
      <c r="X8" s="99">
        <f>IF(females!N27&gt;0,females!N27,"")</f>
        <v>0.12790697674418602</v>
      </c>
      <c r="Y8" s="100">
        <f>IF(females!N29&gt;0,females!N29,"")</f>
        <v>23.7</v>
      </c>
      <c r="Z8" s="100">
        <f>IF(females!N30&gt;0,females!N30,"")</f>
        <v>3.6</v>
      </c>
      <c r="AA8" s="99">
        <f>IF(females!N31&gt;0,females!N31,"")</f>
        <v>0.15189873417721519</v>
      </c>
      <c r="AB8" s="100" t="str">
        <f>IF(females!N33&gt;0,females!N33,"")</f>
        <v/>
      </c>
      <c r="AC8" s="98" t="str">
        <f>IF(females!N34&gt;0,females!N34,"")</f>
        <v/>
      </c>
      <c r="AD8" s="99" t="str">
        <f>IF(females!N35&gt;0,females!N35,"")</f>
        <v/>
      </c>
      <c r="AE8" s="98" t="str">
        <f>IF(females!N37&gt;0,females!N37,"")</f>
        <v/>
      </c>
      <c r="AF8" s="98" t="str">
        <f>IF(females!N38&gt;0,females!N38,"")</f>
        <v/>
      </c>
      <c r="AG8" s="99" t="str">
        <f>IF(females!N39&gt;0,females!N39,"")</f>
        <v/>
      </c>
    </row>
    <row r="9" spans="1:33" x14ac:dyDescent="0.2">
      <c r="A9" s="63" t="str">
        <f t="shared" si="0"/>
        <v>Testechiniscus spitsbergensis</v>
      </c>
      <c r="B9" s="70" t="str">
        <f t="shared" si="0"/>
        <v>NO.004</v>
      </c>
      <c r="C9" s="89">
        <f>females!P1</f>
        <v>8</v>
      </c>
      <c r="D9" s="90">
        <f>IF(females!P3&gt;0,females!P3,"")</f>
        <v>347</v>
      </c>
      <c r="E9" s="100">
        <f>IF(females!P4&gt;0,females!P4,"")</f>
        <v>78.900000000000006</v>
      </c>
      <c r="F9" s="100">
        <f>IF(females!P6&gt;0,females!P6,"")</f>
        <v>17.600000000000001</v>
      </c>
      <c r="G9" s="100">
        <f>IF(females!P7&gt;0,females!P7,"")</f>
        <v>8.8000000000000007</v>
      </c>
      <c r="H9" s="100">
        <f>IF(females!P8&gt;0,females!P8,"")</f>
        <v>30.5</v>
      </c>
      <c r="I9" s="100">
        <f>IF(females!P9&gt;0,females!P9,"")</f>
        <v>7.7</v>
      </c>
      <c r="J9" s="100">
        <f>IF(females!P10&gt;0,females!P10,"")</f>
        <v>84.9</v>
      </c>
      <c r="K9" s="99">
        <f>IF(females!P11&gt;0,females!P11,"")</f>
        <v>0.24466858789625362</v>
      </c>
      <c r="L9" s="101">
        <f>IF(females!P12&gt;0,females!P12,"")</f>
        <v>0.57704918032786889</v>
      </c>
      <c r="M9" s="102">
        <f>IF(females!P14&gt;0,females!P14,"")</f>
        <v>177.3</v>
      </c>
      <c r="N9" s="100">
        <f>IF(females!P15&gt;0,females!P15,"")</f>
        <v>269.5</v>
      </c>
      <c r="O9" s="100" t="str">
        <f>IF(females!P16&gt;0,females!P16,"")</f>
        <v/>
      </c>
      <c r="P9" s="100">
        <f>IF(females!P17&gt;0,females!P17,"")</f>
        <v>187.3</v>
      </c>
      <c r="Q9" s="100">
        <f>IF(females!P18&gt;0,females!P18,"")</f>
        <v>219.3</v>
      </c>
      <c r="R9" s="100" t="str">
        <f>IF(females!P19&gt;0,females!P19,"")</f>
        <v/>
      </c>
      <c r="S9" s="100">
        <f>IF(females!P20&gt;0,females!P20,"")</f>
        <v>113.4</v>
      </c>
      <c r="T9" s="100" t="str">
        <f>IF(females!P22&gt;0,females!P22,"")</f>
        <v/>
      </c>
      <c r="U9" s="100">
        <f>IF(females!P23&gt;0,females!P23,"")</f>
        <v>7</v>
      </c>
      <c r="V9" s="100">
        <f>IF(females!P25&gt;0,females!P25,"")</f>
        <v>25.3</v>
      </c>
      <c r="W9" s="100">
        <f>IF(females!P26&gt;0,females!P26,"")</f>
        <v>3.2</v>
      </c>
      <c r="X9" s="99">
        <f>IF(females!P27&gt;0,females!P27,"")</f>
        <v>0.12648221343873517</v>
      </c>
      <c r="Y9" s="100">
        <f>IF(females!P29&gt;0,females!P29,"")</f>
        <v>24.7</v>
      </c>
      <c r="Z9" s="100">
        <f>IF(females!P30&gt;0,females!P30,"")</f>
        <v>3.2</v>
      </c>
      <c r="AA9" s="99">
        <f>IF(females!P31&gt;0,females!P31,"")</f>
        <v>0.12955465587044535</v>
      </c>
      <c r="AB9" s="100" t="str">
        <f>IF(females!P33&gt;0,females!P33,"")</f>
        <v/>
      </c>
      <c r="AC9" s="98" t="str">
        <f>IF(females!P34&gt;0,females!P34,"")</f>
        <v/>
      </c>
      <c r="AD9" s="99" t="str">
        <f>IF(females!P35&gt;0,females!P35,"")</f>
        <v/>
      </c>
      <c r="AE9" s="98" t="str">
        <f>IF(females!P37&gt;0,females!P37,"")</f>
        <v/>
      </c>
      <c r="AF9" s="98" t="str">
        <f>IF(females!P38&gt;0,females!P38,"")</f>
        <v/>
      </c>
      <c r="AG9" s="99" t="str">
        <f>IF(females!P39&gt;0,females!P39,"")</f>
        <v/>
      </c>
    </row>
    <row r="10" spans="1:33" x14ac:dyDescent="0.2">
      <c r="A10" s="63" t="str">
        <f t="shared" si="0"/>
        <v>Testechiniscus spitsbergensis</v>
      </c>
      <c r="B10" s="70" t="str">
        <f t="shared" si="0"/>
        <v>NO.004</v>
      </c>
      <c r="C10" s="89">
        <f>females!R1</f>
        <v>9</v>
      </c>
      <c r="D10" s="90">
        <f>IF(females!R3&gt;0,females!R3,"")</f>
        <v>357</v>
      </c>
      <c r="E10" s="100">
        <f>IF(females!R4&gt;0,females!R4,"")</f>
        <v>74.7</v>
      </c>
      <c r="F10" s="100">
        <f>IF(females!R6&gt;0,females!R6,"")</f>
        <v>17.2</v>
      </c>
      <c r="G10" s="100">
        <f>IF(females!R7&gt;0,females!R7,"")</f>
        <v>7.5</v>
      </c>
      <c r="H10" s="100" t="str">
        <f>IF(females!R8&gt;0,females!R8,"")</f>
        <v/>
      </c>
      <c r="I10" s="100" t="str">
        <f>IF(females!R9&gt;0,females!R9,"")</f>
        <v/>
      </c>
      <c r="J10" s="100" t="str">
        <f>IF(females!R10&gt;0,females!R10,"")</f>
        <v/>
      </c>
      <c r="K10" s="99" t="str">
        <f>IF(females!R11&gt;0,females!R11,"")</f>
        <v/>
      </c>
      <c r="L10" s="101" t="str">
        <f>IF(females!R12&gt;0,females!R12,"")</f>
        <v/>
      </c>
      <c r="M10" s="102">
        <f>IF(females!R14&gt;0,females!R14,"")</f>
        <v>190.2</v>
      </c>
      <c r="N10" s="100" t="str">
        <f>IF(females!R15&gt;0,females!R15,"")</f>
        <v/>
      </c>
      <c r="O10" s="100">
        <f>IF(females!R16&gt;0,females!R16,"")</f>
        <v>3.6</v>
      </c>
      <c r="P10" s="100">
        <f>IF(females!R17&gt;0,females!R17,"")</f>
        <v>129.80000000000001</v>
      </c>
      <c r="Q10" s="100">
        <f>IF(females!R18&gt;0,females!R18,"")</f>
        <v>202.2</v>
      </c>
      <c r="R10" s="100">
        <f>IF(females!R19&gt;0,females!R19,"")</f>
        <v>4</v>
      </c>
      <c r="S10" s="100">
        <f>IF(females!R20&gt;0,females!R20,"")</f>
        <v>62.9</v>
      </c>
      <c r="T10" s="100" t="str">
        <f>IF(females!R22&gt;0,females!R22,"")</f>
        <v/>
      </c>
      <c r="U10" s="100">
        <f>IF(females!R23&gt;0,females!R23,"")</f>
        <v>6</v>
      </c>
      <c r="V10" s="100">
        <f>IF(females!R25&gt;0,females!R25,"")</f>
        <v>25.3</v>
      </c>
      <c r="W10" s="100">
        <f>IF(females!R26&gt;0,females!R26,"")</f>
        <v>2.9</v>
      </c>
      <c r="X10" s="99">
        <f>IF(females!R27&gt;0,females!R27,"")</f>
        <v>0.11462450592885375</v>
      </c>
      <c r="Y10" s="100">
        <f>IF(females!R29&gt;0,females!R29,"")</f>
        <v>26.2</v>
      </c>
      <c r="Z10" s="100">
        <f>IF(females!R30&gt;0,females!R30,"")</f>
        <v>2.5</v>
      </c>
      <c r="AA10" s="99">
        <f>IF(females!R31&gt;0,females!R31,"")</f>
        <v>9.5419847328244281E-2</v>
      </c>
      <c r="AB10" s="100">
        <f>IF(females!R33&gt;0,females!R33,"")</f>
        <v>24.2</v>
      </c>
      <c r="AC10" s="98">
        <f>IF(females!R34&gt;0,females!R34,"")</f>
        <v>3.1</v>
      </c>
      <c r="AD10" s="99">
        <f>IF(females!R35&gt;0,females!R35,"")</f>
        <v>0.12809917355371903</v>
      </c>
      <c r="AE10" s="98">
        <f>IF(females!R37&gt;0,females!R37,"")</f>
        <v>31.2</v>
      </c>
      <c r="AF10" s="98">
        <f>IF(females!R38&gt;0,females!R38,"")</f>
        <v>4</v>
      </c>
      <c r="AG10" s="99">
        <f>IF(females!R39&gt;0,females!R39,"")</f>
        <v>0.12820512820512822</v>
      </c>
    </row>
    <row r="11" spans="1:33" x14ac:dyDescent="0.2">
      <c r="A11" s="63" t="str">
        <f t="shared" si="0"/>
        <v>Testechiniscus spitsbergensis</v>
      </c>
      <c r="B11" s="70" t="str">
        <f t="shared" si="0"/>
        <v>NO.004</v>
      </c>
      <c r="C11" s="89">
        <f>females!T1</f>
        <v>10</v>
      </c>
      <c r="D11" s="90">
        <f>IF(females!T3&gt;0,females!T3,"")</f>
        <v>370</v>
      </c>
      <c r="E11" s="100">
        <f>IF(females!T4&gt;0,females!T4,"")</f>
        <v>82.9</v>
      </c>
      <c r="F11" s="100">
        <f>IF(females!T6&gt;0,females!T6,"")</f>
        <v>21.5</v>
      </c>
      <c r="G11" s="100">
        <f>IF(females!T7&gt;0,females!T7,"")</f>
        <v>9</v>
      </c>
      <c r="H11" s="100">
        <f>IF(females!T8&gt;0,females!T8,"")</f>
        <v>34.9</v>
      </c>
      <c r="I11" s="100" t="str">
        <f>IF(females!T9&gt;0,females!T9,"")</f>
        <v/>
      </c>
      <c r="J11" s="100">
        <f>IF(females!T10&gt;0,females!T10,"")</f>
        <v>91.9</v>
      </c>
      <c r="K11" s="99">
        <f>IF(females!T11&gt;0,females!T11,"")</f>
        <v>0.24837837837837839</v>
      </c>
      <c r="L11" s="101">
        <f>IF(females!T12&gt;0,females!T12,"")</f>
        <v>0.61604584527220629</v>
      </c>
      <c r="M11" s="102">
        <f>IF(females!T14&gt;0,females!T14,"")</f>
        <v>270.89999999999998</v>
      </c>
      <c r="N11" s="100">
        <f>IF(females!T15&gt;0,females!T15,"")</f>
        <v>258.7</v>
      </c>
      <c r="O11" s="100" t="str">
        <f>IF(females!T16&gt;0,females!T16,"")</f>
        <v/>
      </c>
      <c r="P11" s="100">
        <f>IF(females!T17&gt;0,females!T17,"")</f>
        <v>162.1</v>
      </c>
      <c r="Q11" s="100">
        <f>IF(females!T18&gt;0,females!T18,"")</f>
        <v>287.10000000000002</v>
      </c>
      <c r="R11" s="100">
        <f>IF(females!T19&gt;0,females!T19,"")</f>
        <v>7.5</v>
      </c>
      <c r="S11" s="100">
        <f>IF(females!T20&gt;0,females!T20,"")</f>
        <v>118.4</v>
      </c>
      <c r="T11" s="100">
        <f>IF(females!T22&gt;0,females!T22,"")</f>
        <v>5.5</v>
      </c>
      <c r="U11" s="100">
        <f>IF(females!T23&gt;0,females!T23,"")</f>
        <v>8</v>
      </c>
      <c r="V11" s="100">
        <f>IF(females!T25&gt;0,females!T25,"")</f>
        <v>30.2</v>
      </c>
      <c r="W11" s="100">
        <f>IF(females!T26&gt;0,females!T26,"")</f>
        <v>3.7</v>
      </c>
      <c r="X11" s="99">
        <f>IF(females!T27&gt;0,females!T27,"")</f>
        <v>0.12251655629139074</v>
      </c>
      <c r="Y11" s="100">
        <f>IF(females!T29&gt;0,females!T29,"")</f>
        <v>28.6</v>
      </c>
      <c r="Z11" s="100">
        <f>IF(females!T30&gt;0,females!T30,"")</f>
        <v>4</v>
      </c>
      <c r="AA11" s="99">
        <f>IF(females!T31&gt;0,females!T31,"")</f>
        <v>0.13986013986013984</v>
      </c>
      <c r="AB11" s="100" t="str">
        <f>IF(females!T33&gt;0,females!T33,"")</f>
        <v/>
      </c>
      <c r="AC11" s="98" t="str">
        <f>IF(females!T34&gt;0,females!T34,"")</f>
        <v/>
      </c>
      <c r="AD11" s="99" t="str">
        <f>IF(females!T35&gt;0,females!T35,"")</f>
        <v/>
      </c>
      <c r="AE11" s="98">
        <f>IF(females!T37&gt;0,females!T37,"")</f>
        <v>35.700000000000003</v>
      </c>
      <c r="AF11" s="98">
        <f>IF(females!T38&gt;0,females!T38,"")</f>
        <v>4.3</v>
      </c>
      <c r="AG11" s="99">
        <f>IF(females!T39&gt;0,females!T39,"")</f>
        <v>0.12044817927170867</v>
      </c>
    </row>
    <row r="12" spans="1:33" x14ac:dyDescent="0.2">
      <c r="A12" s="63" t="str">
        <f t="shared" si="0"/>
        <v>Testechiniscus spitsbergensis</v>
      </c>
      <c r="B12" s="70" t="str">
        <f t="shared" si="0"/>
        <v>NO.004</v>
      </c>
      <c r="C12" s="89">
        <f>females!V1</f>
        <v>11</v>
      </c>
      <c r="D12" s="90">
        <f>IF(females!V3&gt;0,females!V3,"")</f>
        <v>355</v>
      </c>
      <c r="E12" s="100">
        <f>IF(females!V4&gt;0,females!V4,"")</f>
        <v>72.3</v>
      </c>
      <c r="F12" s="100">
        <f>IF(females!V6&gt;0,females!V6,"")</f>
        <v>18</v>
      </c>
      <c r="G12" s="100">
        <f>IF(females!V7&gt;0,females!V7,"")</f>
        <v>8.3000000000000007</v>
      </c>
      <c r="H12" s="100">
        <f>IF(females!V8&gt;0,females!V8,"")</f>
        <v>29.4</v>
      </c>
      <c r="I12" s="100">
        <f>IF(females!V9&gt;0,females!V9,"")</f>
        <v>6.3</v>
      </c>
      <c r="J12" s="100">
        <f>IF(females!V10&gt;0,females!V10,"")</f>
        <v>72.8</v>
      </c>
      <c r="K12" s="99">
        <f>IF(females!V11&gt;0,females!V11,"")</f>
        <v>0.20507042253521127</v>
      </c>
      <c r="L12" s="101">
        <f>IF(females!V12&gt;0,females!V12,"")</f>
        <v>0.61224489795918369</v>
      </c>
      <c r="M12" s="102">
        <f>IF(females!V14&gt;0,females!V14,"")</f>
        <v>201.7</v>
      </c>
      <c r="N12" s="100">
        <f>IF(females!V15&gt;0,females!V15,"")</f>
        <v>257.5</v>
      </c>
      <c r="O12" s="100" t="str">
        <f>IF(females!V16&gt;0,females!V16,"")</f>
        <v/>
      </c>
      <c r="P12" s="100">
        <f>IF(females!V17&gt;0,females!V17,"")</f>
        <v>154.80000000000001</v>
      </c>
      <c r="Q12" s="100">
        <f>IF(females!V18&gt;0,females!V18,"")</f>
        <v>227.9</v>
      </c>
      <c r="R12" s="100" t="str">
        <f>IF(females!V19&gt;0,females!V19,"")</f>
        <v/>
      </c>
      <c r="S12" s="100">
        <f>IF(females!V20&gt;0,females!V20,"")</f>
        <v>100.5</v>
      </c>
      <c r="T12" s="100" t="str">
        <f>IF(females!V22&gt;0,females!V22,"")</f>
        <v/>
      </c>
      <c r="U12" s="100">
        <f>IF(females!V23&gt;0,females!V23,"")</f>
        <v>6</v>
      </c>
      <c r="V12" s="100">
        <f>IF(females!V25&gt;0,females!V25,"")</f>
        <v>27.6</v>
      </c>
      <c r="W12" s="100">
        <f>IF(females!V26&gt;0,females!V26,"")</f>
        <v>2.8</v>
      </c>
      <c r="X12" s="99">
        <f>IF(females!V27&gt;0,females!V27,"")</f>
        <v>0.10144927536231883</v>
      </c>
      <c r="Y12" s="100">
        <f>IF(females!V29&gt;0,females!V29,"")</f>
        <v>24</v>
      </c>
      <c r="Z12" s="100">
        <f>IF(females!V30&gt;0,females!V30,"")</f>
        <v>3</v>
      </c>
      <c r="AA12" s="99">
        <f>IF(females!V31&gt;0,females!V31,"")</f>
        <v>0.125</v>
      </c>
      <c r="AB12" s="100">
        <f>IF(females!V33&gt;0,females!V33,"")</f>
        <v>24.3</v>
      </c>
      <c r="AC12" s="98">
        <f>IF(females!V34&gt;0,females!V34,"")</f>
        <v>3</v>
      </c>
      <c r="AD12" s="99">
        <f>IF(females!V35&gt;0,females!V35,"")</f>
        <v>0.12345679012345678</v>
      </c>
      <c r="AE12" s="98">
        <f>IF(females!V37&gt;0,females!V37,"")</f>
        <v>28.4</v>
      </c>
      <c r="AF12" s="98">
        <f>IF(females!V38&gt;0,females!V38,"")</f>
        <v>4.3</v>
      </c>
      <c r="AG12" s="99">
        <f>IF(females!V39&gt;0,females!V39,"")</f>
        <v>0.15140845070422534</v>
      </c>
    </row>
    <row r="13" spans="1:33" x14ac:dyDescent="0.2">
      <c r="A13" s="63" t="str">
        <f t="shared" si="0"/>
        <v>Testechiniscus spitsbergensis</v>
      </c>
      <c r="B13" s="70" t="str">
        <f t="shared" si="0"/>
        <v>NO.004</v>
      </c>
      <c r="C13" s="89">
        <f>females!X1</f>
        <v>12</v>
      </c>
      <c r="D13" s="90">
        <f>IF(females!X3&gt;0,females!X3,"")</f>
        <v>349</v>
      </c>
      <c r="E13" s="100">
        <f>IF(females!X4&gt;0,females!X4,"")</f>
        <v>76.400000000000006</v>
      </c>
      <c r="F13" s="100">
        <f>IF(females!X6&gt;0,females!X6,"")</f>
        <v>15</v>
      </c>
      <c r="G13" s="100">
        <f>IF(females!X7&gt;0,females!X7,"")</f>
        <v>9.8000000000000007</v>
      </c>
      <c r="H13" s="100">
        <f>IF(females!X8&gt;0,females!X8,"")</f>
        <v>24.8</v>
      </c>
      <c r="I13" s="100">
        <f>IF(females!X9&gt;0,females!X9,"")</f>
        <v>7.6</v>
      </c>
      <c r="J13" s="100">
        <f>IF(females!X10&gt;0,females!X10,"")</f>
        <v>66.099999999999994</v>
      </c>
      <c r="K13" s="99">
        <f>IF(females!X11&gt;0,females!X11,"")</f>
        <v>0.18939828080229223</v>
      </c>
      <c r="L13" s="101">
        <f>IF(females!X12&gt;0,females!X12,"")</f>
        <v>0.60483870967741937</v>
      </c>
      <c r="M13" s="102">
        <f>IF(females!X14&gt;0,females!X14,"")</f>
        <v>149.1</v>
      </c>
      <c r="N13" s="100">
        <f>IF(females!X15&gt;0,females!X15,"")</f>
        <v>206.4</v>
      </c>
      <c r="O13" s="100" t="str">
        <f>IF(females!X16&gt;0,females!X16,"")</f>
        <v/>
      </c>
      <c r="P13" s="100">
        <f>IF(females!X17&gt;0,females!X17,"")</f>
        <v>166.7</v>
      </c>
      <c r="Q13" s="100">
        <f>IF(females!X18&gt;0,females!X18,"")</f>
        <v>171.3</v>
      </c>
      <c r="R13" s="100" t="str">
        <f>IF(females!X19&gt;0,females!X19,"")</f>
        <v/>
      </c>
      <c r="S13" s="100">
        <f>IF(females!X20&gt;0,females!X20,"")</f>
        <v>85.1</v>
      </c>
      <c r="T13" s="100" t="str">
        <f>IF(females!X22&gt;0,females!X22,"")</f>
        <v/>
      </c>
      <c r="U13" s="100">
        <f>IF(females!X23&gt;0,females!X23,"")</f>
        <v>7</v>
      </c>
      <c r="V13" s="100">
        <f>IF(females!X25&gt;0,females!X25,"")</f>
        <v>27.6</v>
      </c>
      <c r="W13" s="100">
        <f>IF(females!X26&gt;0,females!X26,"")</f>
        <v>2.9</v>
      </c>
      <c r="X13" s="99">
        <f>IF(females!X27&gt;0,females!X27,"")</f>
        <v>0.10507246376811594</v>
      </c>
      <c r="Y13" s="100">
        <f>IF(females!X29&gt;0,females!X29,"")</f>
        <v>23.3</v>
      </c>
      <c r="Z13" s="100">
        <f>IF(females!X30&gt;0,females!X30,"")</f>
        <v>2.5</v>
      </c>
      <c r="AA13" s="99">
        <f>IF(females!X31&gt;0,females!X31,"")</f>
        <v>0.1072961373390558</v>
      </c>
      <c r="AB13" s="100">
        <f>IF(females!X33&gt;0,females!X33,"")</f>
        <v>23.6</v>
      </c>
      <c r="AC13" s="98">
        <f>IF(females!X34&gt;0,females!X34,"")</f>
        <v>3.2</v>
      </c>
      <c r="AD13" s="99">
        <f>IF(females!X35&gt;0,females!X35,"")</f>
        <v>0.13559322033898305</v>
      </c>
      <c r="AE13" s="98">
        <f>IF(females!X37&gt;0,females!X37,"")</f>
        <v>31.3</v>
      </c>
      <c r="AF13" s="98">
        <f>IF(females!X38&gt;0,females!X38,"")</f>
        <v>3.5</v>
      </c>
      <c r="AG13" s="99">
        <f>IF(females!X39&gt;0,females!X39,"")</f>
        <v>0.11182108626198083</v>
      </c>
    </row>
    <row r="14" spans="1:33" x14ac:dyDescent="0.2">
      <c r="A14" s="63" t="str">
        <f t="shared" si="0"/>
        <v>Testechiniscus spitsbergensis</v>
      </c>
      <c r="B14" s="70" t="str">
        <f t="shared" si="0"/>
        <v>NO.004</v>
      </c>
      <c r="C14" s="89">
        <f>females!Z1</f>
        <v>13</v>
      </c>
      <c r="D14" s="90">
        <f>IF(females!Z3&gt;0,females!Z3,"")</f>
        <v>327</v>
      </c>
      <c r="E14" s="100">
        <f>IF(females!Z4&gt;0,females!Z4,"")</f>
        <v>70.3</v>
      </c>
      <c r="F14" s="100">
        <f>IF(females!Z6&gt;0,females!Z6,"")</f>
        <v>15.9</v>
      </c>
      <c r="G14" s="100">
        <f>IF(females!Z7&gt;0,females!Z7,"")</f>
        <v>9.5</v>
      </c>
      <c r="H14" s="100">
        <f>IF(females!Z8&gt;0,females!Z8,"")</f>
        <v>29.6</v>
      </c>
      <c r="I14" s="100" t="str">
        <f>IF(females!Z9&gt;0,females!Z9,"")</f>
        <v/>
      </c>
      <c r="J14" s="100">
        <f>IF(females!Z10&gt;0,females!Z10,"")</f>
        <v>73.3</v>
      </c>
      <c r="K14" s="99">
        <f>IF(females!Z11&gt;0,females!Z11,"")</f>
        <v>0.22415902140672783</v>
      </c>
      <c r="L14" s="101">
        <f>IF(females!Z12&gt;0,females!Z12,"")</f>
        <v>0.53716216216216217</v>
      </c>
      <c r="M14" s="102">
        <f>IF(females!Z14&gt;0,females!Z14,"")</f>
        <v>217.1</v>
      </c>
      <c r="N14" s="100" t="str">
        <f>IF(females!Z15&gt;0,females!Z15,"")</f>
        <v/>
      </c>
      <c r="O14" s="100" t="str">
        <f>IF(females!Z16&gt;0,females!Z16,"")</f>
        <v/>
      </c>
      <c r="P14" s="100">
        <f>IF(females!Z17&gt;0,females!Z17,"")</f>
        <v>132.6</v>
      </c>
      <c r="Q14" s="100">
        <f>IF(females!Z18&gt;0,females!Z18,"")</f>
        <v>225.1</v>
      </c>
      <c r="R14" s="100" t="str">
        <f>IF(females!Z19&gt;0,females!Z19,"")</f>
        <v/>
      </c>
      <c r="S14" s="100">
        <f>IF(females!Z20&gt;0,females!Z20,"")</f>
        <v>101</v>
      </c>
      <c r="T14" s="100" t="str">
        <f>IF(females!Z22&gt;0,females!Z22,"")</f>
        <v/>
      </c>
      <c r="U14" s="100">
        <f>IF(females!Z23&gt;0,females!Z23,"")</f>
        <v>6</v>
      </c>
      <c r="V14" s="100" t="str">
        <f>IF(females!Z25&gt;0,females!Z25,"")</f>
        <v/>
      </c>
      <c r="W14" s="100" t="str">
        <f>IF(females!Z26&gt;0,females!Z26,"")</f>
        <v/>
      </c>
      <c r="X14" s="99" t="str">
        <f>IF(females!Z27&gt;0,females!Z27,"")</f>
        <v/>
      </c>
      <c r="Y14" s="100">
        <f>IF(females!Z29&gt;0,females!Z29,"")</f>
        <v>23</v>
      </c>
      <c r="Z14" s="100">
        <f>IF(females!Z30&gt;0,females!Z30,"")</f>
        <v>2.4</v>
      </c>
      <c r="AA14" s="99">
        <f>IF(females!Z31&gt;0,females!Z31,"")</f>
        <v>0.10434782608695652</v>
      </c>
      <c r="AB14" s="100">
        <f>IF(females!Z33&gt;0,females!Z33,"")</f>
        <v>24.6</v>
      </c>
      <c r="AC14" s="98">
        <f>IF(females!Z34&gt;0,females!Z34,"")</f>
        <v>3.5</v>
      </c>
      <c r="AD14" s="99">
        <f>IF(females!Z35&gt;0,females!Z35,"")</f>
        <v>0.14227642276422764</v>
      </c>
      <c r="AE14" s="98" t="str">
        <f>IF(females!Z37&gt;0,females!Z37,"")</f>
        <v/>
      </c>
      <c r="AF14" s="98" t="str">
        <f>IF(females!Z38&gt;0,females!Z38,"")</f>
        <v/>
      </c>
      <c r="AG14" s="99" t="str">
        <f>IF(females!Z39&gt;0,females!Z39,"")</f>
        <v/>
      </c>
    </row>
    <row r="15" spans="1:33" x14ac:dyDescent="0.2">
      <c r="A15" s="63" t="str">
        <f t="shared" si="0"/>
        <v>Testechiniscus spitsbergensis</v>
      </c>
      <c r="B15" s="70" t="str">
        <f t="shared" si="0"/>
        <v>NO.004</v>
      </c>
      <c r="C15" s="89">
        <f>females!AB1</f>
        <v>14</v>
      </c>
      <c r="D15" s="90">
        <f>IF(females!AB3&gt;0,females!AB3,"")</f>
        <v>318</v>
      </c>
      <c r="E15" s="100">
        <f>IF(females!AB4&gt;0,females!AB4,"")</f>
        <v>76.3</v>
      </c>
      <c r="F15" s="100" t="str">
        <f>IF(females!AB6&gt;0,females!AB6,"")</f>
        <v/>
      </c>
      <c r="G15" s="100" t="str">
        <f>IF(females!AB7&gt;0,females!AB7,"")</f>
        <v/>
      </c>
      <c r="H15" s="100" t="str">
        <f>IF(females!AB8&gt;0,females!AB8,"")</f>
        <v/>
      </c>
      <c r="I15" s="100" t="str">
        <f>IF(females!AB9&gt;0,females!AB9,"")</f>
        <v/>
      </c>
      <c r="J15" s="100">
        <f>IF(females!AB10&gt;0,females!AB10,"")</f>
        <v>77.8</v>
      </c>
      <c r="K15" s="99">
        <f>IF(females!AB11&gt;0,females!AB11,"")</f>
        <v>0.24465408805031447</v>
      </c>
      <c r="L15" s="101" t="str">
        <f>IF(females!AB12&gt;0,females!AB12,"")</f>
        <v/>
      </c>
      <c r="M15" s="102">
        <f>IF(females!AB14&gt;0,females!AB14,"")</f>
        <v>249.7</v>
      </c>
      <c r="N15" s="100">
        <f>IF(females!AB15&gt;0,females!AB15,"")</f>
        <v>297.7</v>
      </c>
      <c r="O15" s="100" t="str">
        <f>IF(females!AB16&gt;0,females!AB16,"")</f>
        <v/>
      </c>
      <c r="P15" s="100" t="str">
        <f>IF(females!AB17&gt;0,females!AB17,"")</f>
        <v/>
      </c>
      <c r="Q15" s="100">
        <f>IF(females!AB18&gt;0,females!AB18,"")</f>
        <v>247.8</v>
      </c>
      <c r="R15" s="100" t="str">
        <f>IF(females!AB19&gt;0,females!AB19,"")</f>
        <v/>
      </c>
      <c r="S15" s="100">
        <f>IF(females!AB20&gt;0,females!AB20,"")</f>
        <v>113.4</v>
      </c>
      <c r="T15" s="100" t="str">
        <f>IF(females!AB22&gt;0,females!AB22,"")</f>
        <v/>
      </c>
      <c r="U15" s="100">
        <f>IF(females!AB23&gt;0,females!AB23,"")</f>
        <v>7</v>
      </c>
      <c r="V15" s="100" t="str">
        <f>IF(females!AB25&gt;0,females!AB25,"")</f>
        <v/>
      </c>
      <c r="W15" s="100" t="str">
        <f>IF(females!AB26&gt;0,females!AB26,"")</f>
        <v/>
      </c>
      <c r="X15" s="99" t="str">
        <f>IF(females!AB27&gt;0,females!AB27,"")</f>
        <v/>
      </c>
      <c r="Y15" s="100">
        <f>IF(females!AB29&gt;0,females!AB29,"")</f>
        <v>25.2</v>
      </c>
      <c r="Z15" s="100">
        <f>IF(females!AB30&gt;0,females!AB30,"")</f>
        <v>3.8</v>
      </c>
      <c r="AA15" s="99">
        <f>IF(females!AB31&gt;0,females!AB31,"")</f>
        <v>0.15079365079365079</v>
      </c>
      <c r="AB15" s="100" t="str">
        <f>IF(females!AB33&gt;0,females!AB33,"")</f>
        <v/>
      </c>
      <c r="AC15" s="98" t="str">
        <f>IF(females!AB34&gt;0,females!AB34,"")</f>
        <v/>
      </c>
      <c r="AD15" s="99" t="str">
        <f>IF(females!AB35&gt;0,females!AB35,"")</f>
        <v/>
      </c>
      <c r="AE15" s="98" t="str">
        <f>IF(females!AB37&gt;0,females!AB37,"")</f>
        <v/>
      </c>
      <c r="AF15" s="98" t="str">
        <f>IF(females!AB38&gt;0,females!AB38,"")</f>
        <v/>
      </c>
      <c r="AG15" s="99" t="str">
        <f>IF(females!AB39&gt;0,females!AB39,"")</f>
        <v/>
      </c>
    </row>
    <row r="16" spans="1:33" x14ac:dyDescent="0.2">
      <c r="A16" s="63" t="str">
        <f t="shared" si="0"/>
        <v>Testechiniscus spitsbergensis</v>
      </c>
      <c r="B16" s="70" t="str">
        <f t="shared" si="0"/>
        <v>NO.004</v>
      </c>
      <c r="C16" s="89">
        <f>females!AD1</f>
        <v>15</v>
      </c>
      <c r="D16" s="90">
        <f>IF(females!AD3&gt;0,females!AD3,"")</f>
        <v>341</v>
      </c>
      <c r="E16" s="100">
        <f>IF(females!AD4&gt;0,females!AD4,"")</f>
        <v>77.400000000000006</v>
      </c>
      <c r="F16" s="100">
        <f>IF(females!AD6&gt;0,females!AD6,"")</f>
        <v>17</v>
      </c>
      <c r="G16" s="100">
        <f>IF(females!AD7&gt;0,females!AD7,"")</f>
        <v>8.5</v>
      </c>
      <c r="H16" s="100">
        <f>IF(females!AD8&gt;0,females!AD8,"")</f>
        <v>27.4</v>
      </c>
      <c r="I16" s="100">
        <f>IF(females!AD9&gt;0,females!AD9,"")</f>
        <v>6.8</v>
      </c>
      <c r="J16" s="100">
        <f>IF(females!AD10&gt;0,females!AD10,"")</f>
        <v>62.1</v>
      </c>
      <c r="K16" s="99">
        <f>IF(females!AD11&gt;0,females!AD11,"")</f>
        <v>0.18211143695014664</v>
      </c>
      <c r="L16" s="101">
        <f>IF(females!AD12&gt;0,females!AD12,"")</f>
        <v>0.62043795620437958</v>
      </c>
      <c r="M16" s="102">
        <f>IF(females!AD14&gt;0,females!AD14,"")</f>
        <v>229.2</v>
      </c>
      <c r="N16" s="100">
        <f>IF(females!AD15&gt;0,females!AD15,"")</f>
        <v>204.8</v>
      </c>
      <c r="O16" s="100" t="str">
        <f>IF(females!AD16&gt;0,females!AD16,"")</f>
        <v/>
      </c>
      <c r="P16" s="100" t="str">
        <f>IF(females!AD17&gt;0,females!AD17,"")</f>
        <v/>
      </c>
      <c r="Q16" s="100">
        <f>IF(females!AD18&gt;0,females!AD18,"")</f>
        <v>202.8</v>
      </c>
      <c r="R16" s="100">
        <f>IF(females!AD19&gt;0,females!AD19,"")</f>
        <v>6.3</v>
      </c>
      <c r="S16" s="100">
        <f>IF(females!AD20&gt;0,females!AD20,"")</f>
        <v>92.2</v>
      </c>
      <c r="T16" s="100">
        <f>IF(females!AD22&gt;0,females!AD22,"")</f>
        <v>3.9</v>
      </c>
      <c r="U16" s="100">
        <f>IF(females!AD23&gt;0,females!AD23,"")</f>
        <v>6</v>
      </c>
      <c r="V16" s="100">
        <f>IF(females!AD25&gt;0,females!AD25,"")</f>
        <v>25</v>
      </c>
      <c r="W16" s="100">
        <f>IF(females!AD26&gt;0,females!AD26,"")</f>
        <v>3.5</v>
      </c>
      <c r="X16" s="99">
        <f>IF(females!AD27&gt;0,females!AD27,"")</f>
        <v>0.14000000000000001</v>
      </c>
      <c r="Y16" s="100">
        <f>IF(females!AD29&gt;0,females!AD29,"")</f>
        <v>23.2</v>
      </c>
      <c r="Z16" s="100">
        <f>IF(females!AD30&gt;0,females!AD30,"")</f>
        <v>3.7</v>
      </c>
      <c r="AA16" s="99">
        <f>IF(females!AD31&gt;0,females!AD31,"")</f>
        <v>0.15948275862068967</v>
      </c>
      <c r="AB16" s="100">
        <f>IF(females!AD33&gt;0,females!AD33,"")</f>
        <v>25.5</v>
      </c>
      <c r="AC16" s="98">
        <f>IF(females!AD34&gt;0,females!AD34,"")</f>
        <v>2.8</v>
      </c>
      <c r="AD16" s="99">
        <f>IF(females!AD35&gt;0,females!AD35,"")</f>
        <v>0.10980392156862745</v>
      </c>
      <c r="AE16" s="98">
        <f>IF(females!AD37&gt;0,females!AD37,"")</f>
        <v>30.8</v>
      </c>
      <c r="AF16" s="98">
        <f>IF(females!AD38&gt;0,females!AD38,"")</f>
        <v>3.6</v>
      </c>
      <c r="AG16" s="99">
        <f>IF(females!AD39&gt;0,females!AD39,"")</f>
        <v>0.11688311688311688</v>
      </c>
    </row>
    <row r="17" spans="1:33" x14ac:dyDescent="0.2">
      <c r="A17" s="63" t="str">
        <f t="shared" si="0"/>
        <v>Testechiniscus spitsbergensis</v>
      </c>
      <c r="B17" s="70" t="str">
        <f t="shared" si="0"/>
        <v>NO.004</v>
      </c>
      <c r="C17" s="89">
        <f>females!AF1</f>
        <v>16</v>
      </c>
      <c r="D17" s="90">
        <f>IF(females!AF3&gt;0,females!AF3,"")</f>
        <v>350</v>
      </c>
      <c r="E17" s="100">
        <f>IF(females!AF4&gt;0,females!AF4,"")</f>
        <v>81.8</v>
      </c>
      <c r="F17" s="100">
        <f>IF(females!AF6&gt;0,females!AF6,"")</f>
        <v>19.399999999999999</v>
      </c>
      <c r="G17" s="100">
        <f>IF(females!AF7&gt;0,females!AF7,"")</f>
        <v>7.7</v>
      </c>
      <c r="H17" s="100">
        <f>IF(females!AF8&gt;0,females!AF8,"")</f>
        <v>31</v>
      </c>
      <c r="I17" s="100" t="str">
        <f>IF(females!AF9&gt;0,females!AF9,"")</f>
        <v/>
      </c>
      <c r="J17" s="100">
        <f>IF(females!AF10&gt;0,females!AF10,"")</f>
        <v>87.2</v>
      </c>
      <c r="K17" s="99">
        <f>IF(females!AF11&gt;0,females!AF11,"")</f>
        <v>0.24914285714285714</v>
      </c>
      <c r="L17" s="101">
        <f>IF(females!AF12&gt;0,females!AF12,"")</f>
        <v>0.62580645161290316</v>
      </c>
      <c r="M17" s="102">
        <f>IF(females!AF14&gt;0,females!AF14,"")</f>
        <v>194.4</v>
      </c>
      <c r="N17" s="100">
        <f>IF(females!AF15&gt;0,females!AF15,"")</f>
        <v>247.7</v>
      </c>
      <c r="O17" s="100" t="str">
        <f>IF(females!AF16&gt;0,females!AF16,"")</f>
        <v/>
      </c>
      <c r="P17" s="100">
        <f>IF(females!AF17&gt;0,females!AF17,"")</f>
        <v>163.6</v>
      </c>
      <c r="Q17" s="100">
        <f>IF(females!AF18&gt;0,females!AF18,"")</f>
        <v>218.8</v>
      </c>
      <c r="R17" s="100">
        <f>IF(females!AF19&gt;0,females!AF19,"")</f>
        <v>9</v>
      </c>
      <c r="S17" s="100">
        <f>IF(females!AF20&gt;0,females!AF20,"")</f>
        <v>105.6</v>
      </c>
      <c r="T17" s="100" t="str">
        <f>IF(females!AF22&gt;0,females!AF22,"")</f>
        <v/>
      </c>
      <c r="U17" s="100">
        <f>IF(females!AF23&gt;0,females!AF23,"")</f>
        <v>7</v>
      </c>
      <c r="V17" s="100" t="str">
        <f>IF(females!AF25&gt;0,females!AF25,"")</f>
        <v/>
      </c>
      <c r="W17" s="100" t="str">
        <f>IF(females!AF26&gt;0,females!AF26,"")</f>
        <v/>
      </c>
      <c r="X17" s="99" t="str">
        <f>IF(females!AF27&gt;0,females!AF27,"")</f>
        <v/>
      </c>
      <c r="Y17" s="100">
        <f>IF(females!AF29&gt;0,females!AF29,"")</f>
        <v>25.1</v>
      </c>
      <c r="Z17" s="100">
        <f>IF(females!AF30&gt;0,females!AF30,"")</f>
        <v>2.7</v>
      </c>
      <c r="AA17" s="99">
        <f>IF(females!AF31&gt;0,females!AF31,"")</f>
        <v>0.10756972111553785</v>
      </c>
      <c r="AB17" s="100" t="str">
        <f>IF(females!AF33&gt;0,females!AF33,"")</f>
        <v/>
      </c>
      <c r="AC17" s="98" t="str">
        <f>IF(females!AF34&gt;0,females!AF34,"")</f>
        <v/>
      </c>
      <c r="AD17" s="99" t="str">
        <f>IF(females!AF35&gt;0,females!AF35,"")</f>
        <v/>
      </c>
      <c r="AE17" s="98">
        <f>IF(females!AF37&gt;0,females!AF37,"")</f>
        <v>36.6</v>
      </c>
      <c r="AF17" s="98" t="str">
        <f>IF(females!AF38&gt;0,females!AF38,"")</f>
        <v/>
      </c>
      <c r="AG17" s="99" t="str">
        <f>IF(females!AF39&gt;0,females!AF39,"")</f>
        <v/>
      </c>
    </row>
    <row r="18" spans="1:33" x14ac:dyDescent="0.2">
      <c r="A18" s="63" t="str">
        <f t="shared" si="0"/>
        <v>Testechiniscus spitsbergensis</v>
      </c>
      <c r="B18" s="70" t="str">
        <f t="shared" si="0"/>
        <v>NO.004</v>
      </c>
      <c r="C18" s="89">
        <f>females!AH1</f>
        <v>17</v>
      </c>
      <c r="D18" s="90">
        <f>IF(females!AH3&gt;0,females!AH3,"")</f>
        <v>353</v>
      </c>
      <c r="E18" s="100">
        <f>IF(females!AH4&gt;0,females!AH4,"")</f>
        <v>86.9</v>
      </c>
      <c r="F18" s="100">
        <f>IF(females!AH6&gt;0,females!AH6,"")</f>
        <v>21.8</v>
      </c>
      <c r="G18" s="100">
        <f>IF(females!AH7&gt;0,females!AH7,"")</f>
        <v>9.6</v>
      </c>
      <c r="H18" s="100">
        <f>IF(females!AH8&gt;0,females!AH8,"")</f>
        <v>34.700000000000003</v>
      </c>
      <c r="I18" s="100" t="str">
        <f>IF(females!AH9&gt;0,females!AH9,"")</f>
        <v/>
      </c>
      <c r="J18" s="100">
        <f>IF(females!AH10&gt;0,females!AH10,"")</f>
        <v>91.2</v>
      </c>
      <c r="K18" s="99">
        <f>IF(females!AH11&gt;0,females!AH11,"")</f>
        <v>0.25835694050991503</v>
      </c>
      <c r="L18" s="101">
        <f>IF(females!AH12&gt;0,females!AH12,"")</f>
        <v>0.62824207492795381</v>
      </c>
      <c r="M18" s="102" t="str">
        <f>IF(females!AH14&gt;0,females!AH14,"")</f>
        <v/>
      </c>
      <c r="N18" s="100">
        <f>IF(females!AH15&gt;0,females!AH15,"")</f>
        <v>274.39999999999998</v>
      </c>
      <c r="O18" s="100" t="str">
        <f>IF(females!AH16&gt;0,females!AH16,"")</f>
        <v/>
      </c>
      <c r="P18" s="100">
        <f>IF(females!AH17&gt;0,females!AH17,"")</f>
        <v>155.30000000000001</v>
      </c>
      <c r="Q18" s="100">
        <f>IF(females!AH18&gt;0,females!AH18,"")</f>
        <v>246.4</v>
      </c>
      <c r="R18" s="100" t="str">
        <f>IF(females!AH19&gt;0,females!AH19,"")</f>
        <v/>
      </c>
      <c r="S18" s="100">
        <f>IF(females!AH20&gt;0,females!AH20,"")</f>
        <v>102.6</v>
      </c>
      <c r="T18" s="100" t="str">
        <f>IF(females!AH22&gt;0,females!AH22,"")</f>
        <v/>
      </c>
      <c r="U18" s="100">
        <f>IF(females!AH23&gt;0,females!AH23,"")</f>
        <v>8</v>
      </c>
      <c r="V18" s="100">
        <f>IF(females!AH25&gt;0,females!AH25,"")</f>
        <v>27.9</v>
      </c>
      <c r="W18" s="100">
        <f>IF(females!AH26&gt;0,females!AH26,"")</f>
        <v>3.9</v>
      </c>
      <c r="X18" s="99">
        <f>IF(females!AH27&gt;0,females!AH27,"")</f>
        <v>0.13978494623655915</v>
      </c>
      <c r="Y18" s="100">
        <f>IF(females!AH29&gt;0,females!AH29,"")</f>
        <v>24.2</v>
      </c>
      <c r="Z18" s="100">
        <f>IF(females!AH30&gt;0,females!AH30,"")</f>
        <v>4</v>
      </c>
      <c r="AA18" s="99">
        <f>IF(females!AH31&gt;0,females!AH31,"")</f>
        <v>0.16528925619834711</v>
      </c>
      <c r="AB18" s="100">
        <f>IF(females!AH33&gt;0,females!AH33,"")</f>
        <v>27.5</v>
      </c>
      <c r="AC18" s="98">
        <f>IF(females!AH34&gt;0,females!AH34,"")</f>
        <v>3.7</v>
      </c>
      <c r="AD18" s="99">
        <f>IF(females!AH35&gt;0,females!AH35,"")</f>
        <v>0.13454545454545455</v>
      </c>
      <c r="AE18" s="98">
        <f>IF(females!AH37&gt;0,females!AH37,"")</f>
        <v>34.4</v>
      </c>
      <c r="AF18" s="98">
        <f>IF(females!AH38&gt;0,females!AH38,"")</f>
        <v>5</v>
      </c>
      <c r="AG18" s="99">
        <f>IF(females!AH39&gt;0,females!AH39,"")</f>
        <v>0.14534883720930233</v>
      </c>
    </row>
    <row r="19" spans="1:33" x14ac:dyDescent="0.2">
      <c r="A19" s="63" t="str">
        <f t="shared" si="0"/>
        <v>Testechiniscus spitsbergensis</v>
      </c>
      <c r="B19" s="70" t="str">
        <f t="shared" si="0"/>
        <v>NO.004</v>
      </c>
      <c r="C19" s="89">
        <f>females!AJ1</f>
        <v>18</v>
      </c>
      <c r="D19" s="90">
        <f>IF(females!AJ3&gt;0,females!AJ3,"")</f>
        <v>362</v>
      </c>
      <c r="E19" s="100">
        <f>IF(females!AJ4&gt;0,females!AJ4,"")</f>
        <v>76.599999999999994</v>
      </c>
      <c r="F19" s="100">
        <f>IF(females!AJ6&gt;0,females!AJ6,"")</f>
        <v>19</v>
      </c>
      <c r="G19" s="100">
        <f>IF(females!AJ7&gt;0,females!AJ7,"")</f>
        <v>9.4</v>
      </c>
      <c r="H19" s="100">
        <f>IF(females!AJ8&gt;0,females!AJ8,"")</f>
        <v>32.299999999999997</v>
      </c>
      <c r="I19" s="100" t="str">
        <f>IF(females!AJ9&gt;0,females!AJ9,"")</f>
        <v/>
      </c>
      <c r="J19" s="100">
        <f>IF(females!AJ10&gt;0,females!AJ10,"")</f>
        <v>73.900000000000006</v>
      </c>
      <c r="K19" s="99">
        <f>IF(females!AJ11&gt;0,females!AJ11,"")</f>
        <v>0.20414364640883981</v>
      </c>
      <c r="L19" s="101">
        <f>IF(females!AJ12&gt;0,females!AJ12,"")</f>
        <v>0.58823529411764708</v>
      </c>
      <c r="M19" s="102" t="str">
        <f>IF(females!AJ14&gt;0,females!AJ14,"")</f>
        <v/>
      </c>
      <c r="N19" s="100" t="str">
        <f>IF(females!AJ15&gt;0,females!AJ15,"")</f>
        <v/>
      </c>
      <c r="O19" s="100" t="str">
        <f>IF(females!AJ16&gt;0,females!AJ16,"")</f>
        <v/>
      </c>
      <c r="P19" s="100" t="str">
        <f>IF(females!AJ17&gt;0,females!AJ17,"")</f>
        <v/>
      </c>
      <c r="Q19" s="100">
        <f>IF(females!AJ18&gt;0,females!AJ18,"")</f>
        <v>195.4</v>
      </c>
      <c r="R19" s="100" t="str">
        <f>IF(females!AJ19&gt;0,females!AJ19,"")</f>
        <v/>
      </c>
      <c r="S19" s="100">
        <f>IF(females!AJ20&gt;0,females!AJ20,"")</f>
        <v>139.5</v>
      </c>
      <c r="T19" s="100">
        <f>IF(females!AJ22&gt;0,females!AJ22,"")</f>
        <v>4.5</v>
      </c>
      <c r="U19" s="100">
        <f>IF(females!AJ23&gt;0,females!AJ23,"")</f>
        <v>5</v>
      </c>
      <c r="V19" s="100">
        <f>IF(females!AJ25&gt;0,females!AJ25,"")</f>
        <v>26.4</v>
      </c>
      <c r="W19" s="100">
        <f>IF(females!AJ26&gt;0,females!AJ26,"")</f>
        <v>3.3</v>
      </c>
      <c r="X19" s="99">
        <f>IF(females!AJ27&gt;0,females!AJ27,"")</f>
        <v>0.125</v>
      </c>
      <c r="Y19" s="100">
        <f>IF(females!AJ29&gt;0,females!AJ29,"")</f>
        <v>25.4</v>
      </c>
      <c r="Z19" s="100">
        <f>IF(females!AJ30&gt;0,females!AJ30,"")</f>
        <v>3.5</v>
      </c>
      <c r="AA19" s="99">
        <f>IF(females!AJ31&gt;0,females!AJ31,"")</f>
        <v>0.13779527559055119</v>
      </c>
      <c r="AB19" s="100">
        <f>IF(females!AJ33&gt;0,females!AJ33,"")</f>
        <v>25.8</v>
      </c>
      <c r="AC19" s="98">
        <f>IF(females!AJ34&gt;0,females!AJ34,"")</f>
        <v>3.5</v>
      </c>
      <c r="AD19" s="99">
        <f>IF(females!AJ35&gt;0,females!AJ35,"")</f>
        <v>0.13565891472868216</v>
      </c>
      <c r="AE19" s="98">
        <f>IF(females!AJ37&gt;0,females!AJ37,"")</f>
        <v>32.9</v>
      </c>
      <c r="AF19" s="98" t="str">
        <f>IF(females!AJ38&gt;0,females!AJ38,"")</f>
        <v/>
      </c>
      <c r="AG19" s="99" t="str">
        <f>IF(females!AJ39&gt;0,females!AJ39,"")</f>
        <v/>
      </c>
    </row>
    <row r="20" spans="1:33" x14ac:dyDescent="0.2">
      <c r="A20" s="63" t="str">
        <f t="shared" ref="A20:B31" si="1">A$2</f>
        <v>Testechiniscus spitsbergensis</v>
      </c>
      <c r="B20" s="70" t="str">
        <f t="shared" si="1"/>
        <v>NO.004</v>
      </c>
      <c r="C20" s="89">
        <f>females!AL1</f>
        <v>19</v>
      </c>
      <c r="D20" s="90">
        <f>IF(females!AL3&gt;0,females!AL3,"")</f>
        <v>378</v>
      </c>
      <c r="E20" s="100">
        <f>IF(females!AL4&gt;0,females!AL4,"")</f>
        <v>78.099999999999994</v>
      </c>
      <c r="F20" s="100">
        <f>IF(females!AL6&gt;0,females!AL6,"")</f>
        <v>18.2</v>
      </c>
      <c r="G20" s="100" t="str">
        <f>IF(females!AL7&gt;0,females!AL7,"")</f>
        <v/>
      </c>
      <c r="H20" s="100">
        <f>IF(females!AL8&gt;0,females!AL8,"")</f>
        <v>23</v>
      </c>
      <c r="I20" s="100">
        <f>IF(females!AL9&gt;0,females!AL9,"")</f>
        <v>6.2</v>
      </c>
      <c r="J20" s="100">
        <f>IF(females!AL10&gt;0,females!AL10,"")</f>
        <v>75.400000000000006</v>
      </c>
      <c r="K20" s="99">
        <f>IF(females!AL11&gt;0,females!AL11,"")</f>
        <v>0.19947089947089949</v>
      </c>
      <c r="L20" s="101">
        <f>IF(females!AL12&gt;0,females!AL12,"")</f>
        <v>0.79130434782608694</v>
      </c>
      <c r="M20" s="102">
        <f>IF(females!AL14&gt;0,females!AL14,"")</f>
        <v>144.1</v>
      </c>
      <c r="N20" s="100" t="str">
        <f>IF(females!AL15&gt;0,females!AL15,"")</f>
        <v/>
      </c>
      <c r="O20" s="100" t="str">
        <f>IF(females!AL16&gt;0,females!AL16,"")</f>
        <v/>
      </c>
      <c r="P20" s="100">
        <f>IF(females!AL17&gt;0,females!AL17,"")</f>
        <v>126.5</v>
      </c>
      <c r="Q20" s="100">
        <f>IF(females!AL18&gt;0,females!AL18,"")</f>
        <v>228.4</v>
      </c>
      <c r="R20" s="100">
        <f>IF(females!AL19&gt;0,females!AL19,"")</f>
        <v>6.3</v>
      </c>
      <c r="S20" s="100" t="str">
        <f>IF(females!AL20&gt;0,females!AL20,"")</f>
        <v/>
      </c>
      <c r="T20" s="100" t="str">
        <f>IF(females!AL22&gt;0,females!AL22,"")</f>
        <v/>
      </c>
      <c r="U20" s="100">
        <f>IF(females!AL23&gt;0,females!AL23,"")</f>
        <v>6</v>
      </c>
      <c r="V20" s="100">
        <f>IF(females!AL25&gt;0,females!AL25,"")</f>
        <v>26.8</v>
      </c>
      <c r="W20" s="100">
        <f>IF(females!AL26&gt;0,females!AL26,"")</f>
        <v>4.3</v>
      </c>
      <c r="X20" s="99">
        <f>IF(females!AL27&gt;0,females!AL27,"")</f>
        <v>0.16044776119402984</v>
      </c>
      <c r="Y20" s="100">
        <f>IF(females!AL29&gt;0,females!AL29,"")</f>
        <v>25.2</v>
      </c>
      <c r="Z20" s="100">
        <f>IF(females!AL30&gt;0,females!AL30,"")</f>
        <v>4</v>
      </c>
      <c r="AA20" s="99">
        <f>IF(females!AL31&gt;0,females!AL31,"")</f>
        <v>0.15873015873015872</v>
      </c>
      <c r="AB20" s="100" t="str">
        <f>IF(females!AL33&gt;0,females!AL33,"")</f>
        <v/>
      </c>
      <c r="AC20" s="98" t="str">
        <f>IF(females!AL34&gt;0,females!AL34,"")</f>
        <v/>
      </c>
      <c r="AD20" s="99" t="str">
        <f>IF(females!AL35&gt;0,females!AL35,"")</f>
        <v/>
      </c>
      <c r="AE20" s="98">
        <f>IF(females!AL37&gt;0,females!AL37,"")</f>
        <v>30.7</v>
      </c>
      <c r="AF20" s="98">
        <f>IF(females!AL38&gt;0,females!AL38,"")</f>
        <v>4.2</v>
      </c>
      <c r="AG20" s="99">
        <f>IF(females!AL39&gt;0,females!AL39,"")</f>
        <v>0.13680781758957655</v>
      </c>
    </row>
    <row r="21" spans="1:33" x14ac:dyDescent="0.2">
      <c r="A21" s="63" t="str">
        <f t="shared" si="1"/>
        <v>Testechiniscus spitsbergensis</v>
      </c>
      <c r="B21" s="70" t="str">
        <f t="shared" si="1"/>
        <v>NO.004</v>
      </c>
      <c r="C21" s="89">
        <f>females!AN1</f>
        <v>20</v>
      </c>
      <c r="D21" s="90">
        <f>IF(females!AN3&gt;0,females!AN3,"")</f>
        <v>396</v>
      </c>
      <c r="E21" s="100">
        <f>IF(females!AN4&gt;0,females!AN4,"")</f>
        <v>83.4</v>
      </c>
      <c r="F21" s="100">
        <f>IF(females!AN6&gt;0,females!AN6,"")</f>
        <v>19</v>
      </c>
      <c r="G21" s="100">
        <f>IF(females!AN7&gt;0,females!AN7,"")</f>
        <v>9.4</v>
      </c>
      <c r="H21" s="100" t="str">
        <f>IF(females!AN8&gt;0,females!AN8,"")</f>
        <v/>
      </c>
      <c r="I21" s="100">
        <f>IF(females!AN9&gt;0,females!AN9,"")</f>
        <v>5.4</v>
      </c>
      <c r="J21" s="100">
        <f>IF(females!AN10&gt;0,females!AN10,"")</f>
        <v>87.3</v>
      </c>
      <c r="K21" s="99">
        <f>IF(females!AN11&gt;0,females!AN11,"")</f>
        <v>0.22045454545454546</v>
      </c>
      <c r="L21" s="101" t="str">
        <f>IF(females!AN12&gt;0,females!AN12,"")</f>
        <v/>
      </c>
      <c r="M21" s="102">
        <f>IF(females!AN14&gt;0,females!AN14,"")</f>
        <v>246.2</v>
      </c>
      <c r="N21" s="100" t="str">
        <f>IF(females!AN15&gt;0,females!AN15,"")</f>
        <v/>
      </c>
      <c r="O21" s="100" t="str">
        <f>IF(females!AN16&gt;0,females!AN16,"")</f>
        <v/>
      </c>
      <c r="P21" s="100">
        <f>IF(females!AN17&gt;0,females!AN17,"")</f>
        <v>146.19999999999999</v>
      </c>
      <c r="Q21" s="100">
        <f>IF(females!AN18&gt;0,females!AN18,"")</f>
        <v>209.2</v>
      </c>
      <c r="R21" s="100">
        <f>IF(females!AN19&gt;0,females!AN19,"")</f>
        <v>7.7</v>
      </c>
      <c r="S21" s="100">
        <f>IF(females!AN20&gt;0,females!AN20,"")</f>
        <v>29.1</v>
      </c>
      <c r="T21" s="100" t="str">
        <f>IF(females!AN22&gt;0,females!AN22,"")</f>
        <v/>
      </c>
      <c r="U21" s="100">
        <f>IF(females!AN23&gt;0,females!AN23,"")</f>
        <v>7</v>
      </c>
      <c r="V21" s="100">
        <f>IF(females!AN25&gt;0,females!AN25,"")</f>
        <v>30</v>
      </c>
      <c r="W21" s="100">
        <f>IF(females!AN26&gt;0,females!AN26,"")</f>
        <v>4.5</v>
      </c>
      <c r="X21" s="99">
        <f>IF(females!AN27&gt;0,females!AN27,"")</f>
        <v>0.15</v>
      </c>
      <c r="Y21" s="100">
        <f>IF(females!AN29&gt;0,females!AN29,"")</f>
        <v>29.2</v>
      </c>
      <c r="Z21" s="100">
        <f>IF(females!AN30&gt;0,females!AN30,"")</f>
        <v>3.7</v>
      </c>
      <c r="AA21" s="99">
        <f>IF(females!AN31&gt;0,females!AN31,"")</f>
        <v>0.12671232876712329</v>
      </c>
      <c r="AB21" s="100" t="str">
        <f>IF(females!AN33&gt;0,females!AN33,"")</f>
        <v/>
      </c>
      <c r="AC21" s="98" t="str">
        <f>IF(females!AN34&gt;0,females!AN34,"")</f>
        <v/>
      </c>
      <c r="AD21" s="99" t="str">
        <f>IF(females!AN35&gt;0,females!AN35,"")</f>
        <v/>
      </c>
      <c r="AE21" s="98" t="str">
        <f>IF(females!AN37&gt;0,females!AN37,"")</f>
        <v/>
      </c>
      <c r="AF21" s="98" t="str">
        <f>IF(females!AN38&gt;0,females!AN38,"")</f>
        <v/>
      </c>
      <c r="AG21" s="99" t="str">
        <f>IF(females!AN39&gt;0,females!AN39,"")</f>
        <v/>
      </c>
    </row>
    <row r="22" spans="1:33" x14ac:dyDescent="0.2">
      <c r="A22" s="63" t="str">
        <f t="shared" si="1"/>
        <v>Testechiniscus spitsbergensis</v>
      </c>
      <c r="B22" s="70" t="str">
        <f t="shared" si="1"/>
        <v>NO.004</v>
      </c>
      <c r="C22" s="89">
        <f>females!AP1</f>
        <v>21</v>
      </c>
      <c r="D22" s="90">
        <f>IF(females!AP3&gt;0,females!AP3,"")</f>
        <v>343</v>
      </c>
      <c r="E22" s="100">
        <f>IF(females!AP4&gt;0,females!AP4,"")</f>
        <v>79.5</v>
      </c>
      <c r="F22" s="100">
        <f>IF(females!AP6&gt;0,females!AP6,"")</f>
        <v>15.6</v>
      </c>
      <c r="G22" s="100">
        <f>IF(females!AP7&gt;0,females!AP7,"")</f>
        <v>9</v>
      </c>
      <c r="H22" s="100">
        <f>IF(females!AP8&gt;0,females!AP8,"")</f>
        <v>32.200000000000003</v>
      </c>
      <c r="I22" s="100">
        <f>IF(females!AP9&gt;0,females!AP9,"")</f>
        <v>6.2</v>
      </c>
      <c r="J22" s="100">
        <f>IF(females!AP10&gt;0,females!AP10,"")</f>
        <v>98.2</v>
      </c>
      <c r="K22" s="99">
        <f>IF(females!AP11&gt;0,females!AP11,"")</f>
        <v>0.28629737609329448</v>
      </c>
      <c r="L22" s="101">
        <f>IF(females!AP12&gt;0,females!AP12,"")</f>
        <v>0.48447204968944096</v>
      </c>
      <c r="M22" s="102" t="str">
        <f>IF(females!AP14&gt;0,females!AP14,"")</f>
        <v/>
      </c>
      <c r="N22" s="100">
        <f>IF(females!AP15&gt;0,females!AP15,"")</f>
        <v>240</v>
      </c>
      <c r="O22" s="100" t="str">
        <f>IF(females!AP16&gt;0,females!AP16,"")</f>
        <v/>
      </c>
      <c r="P22" s="100">
        <f>IF(females!AP17&gt;0,females!AP17,"")</f>
        <v>150.1</v>
      </c>
      <c r="Q22" s="100" t="str">
        <f>IF(females!AP18&gt;0,females!AP18,"")</f>
        <v/>
      </c>
      <c r="R22" s="100" t="str">
        <f>IF(females!AP19&gt;0,females!AP19,"")</f>
        <v/>
      </c>
      <c r="S22" s="100">
        <f>IF(females!AP20&gt;0,females!AP20,"")</f>
        <v>84.9</v>
      </c>
      <c r="T22" s="100" t="str">
        <f>IF(females!AP22&gt;0,females!AP22,"")</f>
        <v/>
      </c>
      <c r="U22" s="100">
        <f>IF(females!AP23&gt;0,females!AP23,"")</f>
        <v>5</v>
      </c>
      <c r="V22" s="100">
        <f>IF(females!AP25&gt;0,females!AP25,"")</f>
        <v>26.1</v>
      </c>
      <c r="W22" s="100" t="str">
        <f>IF(females!AP26&gt;0,females!AP26,"")</f>
        <v/>
      </c>
      <c r="X22" s="99" t="str">
        <f>IF(females!AP27&gt;0,females!AP27,"")</f>
        <v/>
      </c>
      <c r="Y22" s="100">
        <f>IF(females!AP29&gt;0,females!AP29,"")</f>
        <v>23</v>
      </c>
      <c r="Z22" s="100">
        <f>IF(females!AP30&gt;0,females!AP30,"")</f>
        <v>3.3</v>
      </c>
      <c r="AA22" s="99">
        <f>IF(females!AP31&gt;0,females!AP31,"")</f>
        <v>0.14347826086956522</v>
      </c>
      <c r="AB22" s="100" t="str">
        <f>IF(females!AP33&gt;0,females!AP33,"")</f>
        <v/>
      </c>
      <c r="AC22" s="98" t="str">
        <f>IF(females!AP34&gt;0,females!AP34,"")</f>
        <v/>
      </c>
      <c r="AD22" s="99" t="str">
        <f>IF(females!AP35&gt;0,females!AP35,"")</f>
        <v/>
      </c>
      <c r="AE22" s="98">
        <f>IF(females!AP37&gt;0,females!AP37,"")</f>
        <v>32.6</v>
      </c>
      <c r="AF22" s="98" t="str">
        <f>IF(females!AP38&gt;0,females!AP38,"")</f>
        <v/>
      </c>
      <c r="AG22" s="99" t="str">
        <f>IF(females!AP39&gt;0,females!AP39,"")</f>
        <v/>
      </c>
    </row>
    <row r="23" spans="1:33" x14ac:dyDescent="0.2">
      <c r="A23" s="63" t="str">
        <f t="shared" si="1"/>
        <v>Testechiniscus spitsbergensis</v>
      </c>
      <c r="B23" s="70" t="str">
        <f t="shared" si="1"/>
        <v>NO.004</v>
      </c>
      <c r="C23" s="89">
        <f>females!AR1</f>
        <v>22</v>
      </c>
      <c r="D23" s="90">
        <f>IF(females!AR3&gt;0,females!AR3,"")</f>
        <v>401</v>
      </c>
      <c r="E23" s="100">
        <f>IF(females!AR4&gt;0,females!AR4,"")</f>
        <v>92.7</v>
      </c>
      <c r="F23" s="100">
        <f>IF(females!AR6&gt;0,females!AR6,"")</f>
        <v>18.8</v>
      </c>
      <c r="G23" s="100">
        <f>IF(females!AR7&gt;0,females!AR7,"")</f>
        <v>9.5</v>
      </c>
      <c r="H23" s="100" t="str">
        <f>IF(females!AR8&gt;0,females!AR8,"")</f>
        <v/>
      </c>
      <c r="I23" s="100">
        <f>IF(females!AR9&gt;0,females!AR9,"")</f>
        <v>6.9</v>
      </c>
      <c r="J23" s="100">
        <f>IF(females!AR10&gt;0,females!AR10,"")</f>
        <v>92.7</v>
      </c>
      <c r="K23" s="99">
        <f>IF(females!AR11&gt;0,females!AR11,"")</f>
        <v>0.23117206982543642</v>
      </c>
      <c r="L23" s="101" t="str">
        <f>IF(females!AR12&gt;0,females!AR12,"")</f>
        <v/>
      </c>
      <c r="M23" s="102" t="str">
        <f>IF(females!AR14&gt;0,females!AR14,"")</f>
        <v/>
      </c>
      <c r="N23" s="100">
        <f>IF(females!AR15&gt;0,females!AR15,"")</f>
        <v>274.5</v>
      </c>
      <c r="O23" s="100" t="str">
        <f>IF(females!AR16&gt;0,females!AR16,"")</f>
        <v/>
      </c>
      <c r="P23" s="100">
        <f>IF(females!AR17&gt;0,females!AR17,"")</f>
        <v>139</v>
      </c>
      <c r="Q23" s="100">
        <f>IF(females!AR18&gt;0,females!AR18,"")</f>
        <v>192.2</v>
      </c>
      <c r="R23" s="100" t="str">
        <f>IF(females!AR19&gt;0,females!AR19,"")</f>
        <v/>
      </c>
      <c r="S23" s="100">
        <f>IF(females!AR20&gt;0,females!AR20,"")</f>
        <v>105.4</v>
      </c>
      <c r="T23" s="100" t="str">
        <f>IF(females!AR22&gt;0,females!AR22,"")</f>
        <v/>
      </c>
      <c r="U23" s="100">
        <f>IF(females!AR23&gt;0,females!AR23,"")</f>
        <v>6</v>
      </c>
      <c r="V23" s="100" t="str">
        <f>IF(females!AR25&gt;0,females!AR25,"")</f>
        <v/>
      </c>
      <c r="W23" s="100" t="str">
        <f>IF(females!AR26&gt;0,females!AR26,"")</f>
        <v/>
      </c>
      <c r="X23" s="99" t="str">
        <f>IF(females!AR27&gt;0,females!AR27,"")</f>
        <v/>
      </c>
      <c r="Y23" s="100" t="str">
        <f>IF(females!AR29&gt;0,females!AR29,"")</f>
        <v/>
      </c>
      <c r="Z23" s="100" t="str">
        <f>IF(females!AR30&gt;0,females!AR30,"")</f>
        <v/>
      </c>
      <c r="AA23" s="99" t="str">
        <f>IF(females!AR31&gt;0,females!AR31,"")</f>
        <v/>
      </c>
      <c r="AB23" s="100">
        <f>IF(females!AR33&gt;0,females!AR33,"")</f>
        <v>31.3</v>
      </c>
      <c r="AC23" s="98" t="str">
        <f>IF(females!AR34&gt;0,females!AR34,"")</f>
        <v/>
      </c>
      <c r="AD23" s="99" t="str">
        <f>IF(females!AR35&gt;0,females!AR35,"")</f>
        <v/>
      </c>
      <c r="AE23" s="98">
        <f>IF(females!AR37&gt;0,females!AR37,"")</f>
        <v>38.5</v>
      </c>
      <c r="AF23" s="98" t="str">
        <f>IF(females!AR38&gt;0,females!AR38,"")</f>
        <v/>
      </c>
      <c r="AG23" s="99" t="str">
        <f>IF(females!AR39&gt;0,females!AR39,"")</f>
        <v/>
      </c>
    </row>
    <row r="24" spans="1:33" x14ac:dyDescent="0.2">
      <c r="A24" s="63" t="str">
        <f t="shared" si="1"/>
        <v>Testechiniscus spitsbergensis</v>
      </c>
      <c r="B24" s="70" t="str">
        <f t="shared" si="1"/>
        <v>NO.004</v>
      </c>
      <c r="C24" s="89">
        <f>females!AT1</f>
        <v>23</v>
      </c>
      <c r="D24" s="90">
        <f>IF(females!AT3&gt;0,females!AT3,"")</f>
        <v>398</v>
      </c>
      <c r="E24" s="100">
        <f>IF(females!AT4&gt;0,females!AT4,"")</f>
        <v>84.5</v>
      </c>
      <c r="F24" s="100">
        <f>IF(females!AT6&gt;0,females!AT6,"")</f>
        <v>18.100000000000001</v>
      </c>
      <c r="G24" s="100">
        <f>IF(females!AT7&gt;0,females!AT7,"")</f>
        <v>10.7</v>
      </c>
      <c r="H24" s="100">
        <f>IF(females!AT8&gt;0,females!AT8,"")</f>
        <v>32.1</v>
      </c>
      <c r="I24" s="100">
        <f>IF(females!AT9&gt;0,females!AT9,"")</f>
        <v>6.1</v>
      </c>
      <c r="J24" s="100">
        <f>IF(females!AT10&gt;0,females!AT10,"")</f>
        <v>76.5</v>
      </c>
      <c r="K24" s="99">
        <f>IF(females!AT11&gt;0,females!AT11,"")</f>
        <v>0.19221105527638191</v>
      </c>
      <c r="L24" s="101">
        <f>IF(females!AT12&gt;0,females!AT12,"")</f>
        <v>0.56386292834890972</v>
      </c>
      <c r="M24" s="102">
        <f>IF(females!AT14&gt;0,females!AT14,"")</f>
        <v>181.6</v>
      </c>
      <c r="N24" s="100">
        <f>IF(females!AT15&gt;0,females!AT15,"")</f>
        <v>307.89999999999998</v>
      </c>
      <c r="O24" s="100" t="str">
        <f>IF(females!AT16&gt;0,females!AT16,"")</f>
        <v/>
      </c>
      <c r="P24" s="100">
        <f>IF(females!AT17&gt;0,females!AT17,"")</f>
        <v>160.6</v>
      </c>
      <c r="Q24" s="100">
        <f>IF(females!AT18&gt;0,females!AT18,"")</f>
        <v>264.2</v>
      </c>
      <c r="R24" s="100">
        <f>IF(females!AT19&gt;0,females!AT19,"")</f>
        <v>4.3</v>
      </c>
      <c r="S24" s="100">
        <f>IF(females!AT20&gt;0,females!AT20,"")</f>
        <v>20.6</v>
      </c>
      <c r="T24" s="100" t="str">
        <f>IF(females!AT22&gt;0,females!AT22,"")</f>
        <v/>
      </c>
      <c r="U24" s="100">
        <f>IF(females!AT23&gt;0,females!AT23,"")</f>
        <v>6</v>
      </c>
      <c r="V24" s="100">
        <f>IF(females!AT25&gt;0,females!AT25,"")</f>
        <v>30.4</v>
      </c>
      <c r="W24" s="100">
        <f>IF(females!AT26&gt;0,females!AT26,"")</f>
        <v>4.7</v>
      </c>
      <c r="X24" s="99">
        <f>IF(females!AT27&gt;0,females!AT27,"")</f>
        <v>0.15460526315789475</v>
      </c>
      <c r="Y24" s="100" t="str">
        <f>IF(females!AT29&gt;0,females!AT29,"")</f>
        <v/>
      </c>
      <c r="Z24" s="100" t="str">
        <f>IF(females!AT30&gt;0,females!AT30,"")</f>
        <v/>
      </c>
      <c r="AA24" s="99" t="str">
        <f>IF(females!AT31&gt;0,females!AT31,"")</f>
        <v/>
      </c>
      <c r="AB24" s="100" t="str">
        <f>IF(females!AT33&gt;0,females!AT33,"")</f>
        <v/>
      </c>
      <c r="AC24" s="98" t="str">
        <f>IF(females!AT34&gt;0,females!AT34,"")</f>
        <v/>
      </c>
      <c r="AD24" s="99" t="str">
        <f>IF(females!AT35&gt;0,females!AT35,"")</f>
        <v/>
      </c>
      <c r="AE24" s="98" t="str">
        <f>IF(females!AT37&gt;0,females!AT37,"")</f>
        <v/>
      </c>
      <c r="AF24" s="98" t="str">
        <f>IF(females!AT38&gt;0,females!AT38,"")</f>
        <v/>
      </c>
      <c r="AG24" s="99" t="str">
        <f>IF(females!AT39&gt;0,females!AT39,"")</f>
        <v/>
      </c>
    </row>
    <row r="25" spans="1:33" x14ac:dyDescent="0.2">
      <c r="A25" s="63" t="str">
        <f t="shared" si="1"/>
        <v>Testechiniscus spitsbergensis</v>
      </c>
      <c r="B25" s="70" t="str">
        <f t="shared" si="1"/>
        <v>NO.004</v>
      </c>
      <c r="C25" s="89">
        <f>females!AV1</f>
        <v>24</v>
      </c>
      <c r="D25" s="90">
        <f>IF(females!AV3&gt;0,females!AV3,"")</f>
        <v>307</v>
      </c>
      <c r="E25" s="100">
        <f>IF(females!AV4&gt;0,females!AV4,"")</f>
        <v>62.9</v>
      </c>
      <c r="F25" s="100">
        <f>IF(females!AV6&gt;0,females!AV6,"")</f>
        <v>15.6</v>
      </c>
      <c r="G25" s="100">
        <f>IF(females!AV7&gt;0,females!AV7,"")</f>
        <v>8.9</v>
      </c>
      <c r="H25" s="100">
        <f>IF(females!AV8&gt;0,females!AV8,"")</f>
        <v>23.9</v>
      </c>
      <c r="I25" s="100">
        <f>IF(females!AV9&gt;0,females!AV9,"")</f>
        <v>6</v>
      </c>
      <c r="J25" s="100" t="str">
        <f>IF(females!AV10&gt;0,females!AV10,"")</f>
        <v/>
      </c>
      <c r="K25" s="99" t="str">
        <f>IF(females!AV11&gt;0,females!AV11,"")</f>
        <v/>
      </c>
      <c r="L25" s="101">
        <f>IF(females!AV12&gt;0,females!AV12,"")</f>
        <v>0.65271966527196656</v>
      </c>
      <c r="M25" s="102">
        <f>IF(females!AV14&gt;0,females!AV14,"")</f>
        <v>172.1</v>
      </c>
      <c r="N25" s="100">
        <f>IF(females!AV15&gt;0,females!AV15,"")</f>
        <v>158.1</v>
      </c>
      <c r="O25" s="100" t="str">
        <f>IF(females!AV16&gt;0,females!AV16,"")</f>
        <v/>
      </c>
      <c r="P25" s="100">
        <f>IF(females!AV17&gt;0,females!AV17,"")</f>
        <v>122.2</v>
      </c>
      <c r="Q25" s="100">
        <f>IF(females!AV18&gt;0,females!AV18,"")</f>
        <v>192.6</v>
      </c>
      <c r="R25" s="100" t="str">
        <f>IF(females!AV19&gt;0,females!AV19,"")</f>
        <v/>
      </c>
      <c r="S25" s="100">
        <f>IF(females!AV20&gt;0,females!AV20,"")</f>
        <v>74.900000000000006</v>
      </c>
      <c r="T25" s="100" t="str">
        <f>IF(females!AV22&gt;0,females!AV22,"")</f>
        <v/>
      </c>
      <c r="U25" s="100">
        <f>IF(females!AV23&gt;0,females!AV23,"")</f>
        <v>6</v>
      </c>
      <c r="V25" s="100">
        <f>IF(females!AV25&gt;0,females!AV25,"")</f>
        <v>24.2</v>
      </c>
      <c r="W25" s="100">
        <f>IF(females!AV26&gt;0,females!AV26,"")</f>
        <v>2.9</v>
      </c>
      <c r="X25" s="99">
        <f>IF(females!AV27&gt;0,females!AV27,"")</f>
        <v>0.11983471074380166</v>
      </c>
      <c r="Y25" s="100">
        <f>IF(females!AV29&gt;0,females!AV29,"")</f>
        <v>21.2</v>
      </c>
      <c r="Z25" s="100">
        <f>IF(females!AV30&gt;0,females!AV30,"")</f>
        <v>3.3</v>
      </c>
      <c r="AA25" s="99">
        <f>IF(females!AV31&gt;0,females!AV31,"")</f>
        <v>0.15566037735849056</v>
      </c>
      <c r="AB25" s="100" t="str">
        <f>IF(females!AV33&gt;0,females!AV33,"")</f>
        <v/>
      </c>
      <c r="AC25" s="98" t="str">
        <f>IF(females!AV34&gt;0,females!AV34,"")</f>
        <v/>
      </c>
      <c r="AD25" s="99" t="str">
        <f>IF(females!AV35&gt;0,females!AV35,"")</f>
        <v/>
      </c>
      <c r="AE25" s="98">
        <f>IF(females!AV37&gt;0,females!AV37,"")</f>
        <v>26.8</v>
      </c>
      <c r="AF25" s="98">
        <f>IF(females!AV38&gt;0,females!AV38,"")</f>
        <v>3.9</v>
      </c>
      <c r="AG25" s="99">
        <f>IF(females!AV39&gt;0,females!AV39,"")</f>
        <v>0.1455223880597015</v>
      </c>
    </row>
    <row r="26" spans="1:33" x14ac:dyDescent="0.2">
      <c r="A26" s="63" t="str">
        <f t="shared" si="1"/>
        <v>Testechiniscus spitsbergensis</v>
      </c>
      <c r="B26" s="70" t="str">
        <f t="shared" si="1"/>
        <v>NO.004</v>
      </c>
      <c r="C26" s="89">
        <f>females!AX1</f>
        <v>25</v>
      </c>
      <c r="D26" s="90">
        <f>IF(females!AX3&gt;0,females!AX3,"")</f>
        <v>405</v>
      </c>
      <c r="E26" s="100">
        <f>IF(females!AX4&gt;0,females!AX4,"")</f>
        <v>88.2</v>
      </c>
      <c r="F26" s="100">
        <f>IF(females!AX6&gt;0,females!AX6,"")</f>
        <v>18.100000000000001</v>
      </c>
      <c r="G26" s="100">
        <f>IF(females!AX7&gt;0,females!AX7,"")</f>
        <v>8.8000000000000007</v>
      </c>
      <c r="H26" s="100">
        <f>IF(females!AX8&gt;0,females!AX8,"")</f>
        <v>30.7</v>
      </c>
      <c r="I26" s="100">
        <f>IF(females!AX9&gt;0,females!AX9,"")</f>
        <v>5.9</v>
      </c>
      <c r="J26" s="100">
        <f>IF(females!AX10&gt;0,females!AX10,"")</f>
        <v>87.6</v>
      </c>
      <c r="K26" s="99">
        <f>IF(females!AX11&gt;0,females!AX11,"")</f>
        <v>0.21629629629629629</v>
      </c>
      <c r="L26" s="101">
        <f>IF(females!AX12&gt;0,females!AX12,"")</f>
        <v>0.5895765472312704</v>
      </c>
      <c r="M26" s="102" t="str">
        <f>IF(females!AX14&gt;0,females!AX14,"")</f>
        <v/>
      </c>
      <c r="N26" s="100" t="str">
        <f>IF(females!AX15&gt;0,females!AX15,"")</f>
        <v/>
      </c>
      <c r="O26" s="100" t="str">
        <f>IF(females!AX16&gt;0,females!AX16,"")</f>
        <v/>
      </c>
      <c r="P26" s="100">
        <f>IF(females!AX17&gt;0,females!AX17,"")</f>
        <v>133.30000000000001</v>
      </c>
      <c r="Q26" s="100" t="str">
        <f>IF(females!AX18&gt;0,females!AX18,"")</f>
        <v/>
      </c>
      <c r="R26" s="100" t="str">
        <f>IF(females!AX19&gt;0,females!AX19,"")</f>
        <v/>
      </c>
      <c r="S26" s="100">
        <f>IF(females!AX20&gt;0,females!AX20,"")</f>
        <v>4.9000000000000004</v>
      </c>
      <c r="T26" s="100">
        <f>IF(females!AX22&gt;0,females!AX22,"")</f>
        <v>5.0999999999999996</v>
      </c>
      <c r="U26" s="100">
        <f>IF(females!AX23&gt;0,females!AX23,"")</f>
        <v>8</v>
      </c>
      <c r="V26" s="100">
        <f>IF(females!AX25&gt;0,females!AX25,"")</f>
        <v>25.1</v>
      </c>
      <c r="W26" s="100" t="str">
        <f>IF(females!AX26&gt;0,females!AX26,"")</f>
        <v/>
      </c>
      <c r="X26" s="99" t="str">
        <f>IF(females!AX27&gt;0,females!AX27,"")</f>
        <v/>
      </c>
      <c r="Y26" s="100">
        <f>IF(females!AX29&gt;0,females!AX29,"")</f>
        <v>24.3</v>
      </c>
      <c r="Z26" s="100" t="str">
        <f>IF(females!AX30&gt;0,females!AX30,"")</f>
        <v/>
      </c>
      <c r="AA26" s="99" t="str">
        <f>IF(females!AX31&gt;0,females!AX31,"")</f>
        <v/>
      </c>
      <c r="AB26" s="100">
        <f>IF(females!AX33&gt;0,females!AX33,"")</f>
        <v>26.7</v>
      </c>
      <c r="AC26" s="98">
        <f>IF(females!AX34&gt;0,females!AX34,"")</f>
        <v>3.3</v>
      </c>
      <c r="AD26" s="99">
        <f>IF(females!AX35&gt;0,females!AX35,"")</f>
        <v>0.12359550561797752</v>
      </c>
      <c r="AE26" s="98" t="str">
        <f>IF(females!AX37&gt;0,females!AX37,"")</f>
        <v/>
      </c>
      <c r="AF26" s="98" t="str">
        <f>IF(females!AX38&gt;0,females!AX38,"")</f>
        <v/>
      </c>
      <c r="AG26" s="99" t="str">
        <f>IF(females!AX39&gt;0,females!AX39,"")</f>
        <v/>
      </c>
    </row>
    <row r="27" spans="1:33" x14ac:dyDescent="0.2">
      <c r="A27" s="63" t="str">
        <f t="shared" si="1"/>
        <v>Testechiniscus spitsbergensis</v>
      </c>
      <c r="B27" s="70" t="str">
        <f t="shared" si="1"/>
        <v>NO.004</v>
      </c>
      <c r="C27" s="89">
        <f>females!AZ1</f>
        <v>26</v>
      </c>
      <c r="D27" s="90">
        <f>IF(females!AZ3&gt;0,females!AZ3,"")</f>
        <v>307</v>
      </c>
      <c r="E27" s="100">
        <f>IF(females!AZ4&gt;0,females!AZ4,"")</f>
        <v>71.099999999999994</v>
      </c>
      <c r="F27" s="100" t="str">
        <f>IF(females!AZ6&gt;0,females!AZ6,"")</f>
        <v/>
      </c>
      <c r="G27" s="100" t="str">
        <f>IF(females!AZ7&gt;0,females!AZ7,"")</f>
        <v/>
      </c>
      <c r="H27" s="100" t="str">
        <f>IF(females!AZ8&gt;0,females!AZ8,"")</f>
        <v/>
      </c>
      <c r="I27" s="100">
        <f>IF(females!AZ9&gt;0,females!AZ9,"")</f>
        <v>4.7</v>
      </c>
      <c r="J27" s="100">
        <f>IF(females!AZ10&gt;0,females!AZ10,"")</f>
        <v>70.400000000000006</v>
      </c>
      <c r="K27" s="99">
        <f>IF(females!AZ11&gt;0,females!AZ11,"")</f>
        <v>0.22931596091205214</v>
      </c>
      <c r="L27" s="101" t="str">
        <f>IF(females!AZ12&gt;0,females!AZ12,"")</f>
        <v/>
      </c>
      <c r="M27" s="102" t="str">
        <f>IF(females!AZ14&gt;0,females!AZ14,"")</f>
        <v/>
      </c>
      <c r="N27" s="100" t="str">
        <f>IF(females!AZ15&gt;0,females!AZ15,"")</f>
        <v/>
      </c>
      <c r="O27" s="100">
        <f>IF(females!AZ16&gt;0,females!AZ16,"")</f>
        <v>4.7</v>
      </c>
      <c r="P27" s="100">
        <f>IF(females!AZ17&gt;0,females!AZ17,"")</f>
        <v>123.2</v>
      </c>
      <c r="Q27" s="100" t="str">
        <f>IF(females!AZ18&gt;0,females!AZ18,"")</f>
        <v/>
      </c>
      <c r="R27" s="100">
        <f>IF(females!AZ19&gt;0,females!AZ19,"")</f>
        <v>7.4</v>
      </c>
      <c r="S27" s="100">
        <f>IF(females!AZ20&gt;0,females!AZ20,"")</f>
        <v>15</v>
      </c>
      <c r="T27" s="100">
        <f>IF(females!AZ22&gt;0,females!AZ22,"")</f>
        <v>4.2</v>
      </c>
      <c r="U27" s="100">
        <f>IF(females!AZ23&gt;0,females!AZ23,"")</f>
        <v>6</v>
      </c>
      <c r="V27" s="100">
        <f>IF(females!AZ25&gt;0,females!AZ25,"")</f>
        <v>24.5</v>
      </c>
      <c r="W27" s="100">
        <f>IF(females!AZ26&gt;0,females!AZ26,"")</f>
        <v>2.7</v>
      </c>
      <c r="X27" s="99">
        <f>IF(females!AZ27&gt;0,females!AZ27,"")</f>
        <v>0.11020408163265306</v>
      </c>
      <c r="Y27" s="100">
        <f>IF(females!AZ29&gt;0,females!AZ29,"")</f>
        <v>23.9</v>
      </c>
      <c r="Z27" s="100">
        <f>IF(females!AZ30&gt;0,females!AZ30,"")</f>
        <v>2.6</v>
      </c>
      <c r="AA27" s="99">
        <f>IF(females!AZ31&gt;0,females!AZ31,"")</f>
        <v>0.10878661087866109</v>
      </c>
      <c r="AB27" s="100">
        <f>IF(females!AZ33&gt;0,females!AZ33,"")</f>
        <v>23.5</v>
      </c>
      <c r="AC27" s="98">
        <f>IF(females!AZ34&gt;0,females!AZ34,"")</f>
        <v>2.4</v>
      </c>
      <c r="AD27" s="99">
        <f>IF(females!AZ35&gt;0,females!AZ35,"")</f>
        <v>0.10212765957446808</v>
      </c>
      <c r="AE27" s="98">
        <f>IF(females!AZ37&gt;0,females!AZ37,"")</f>
        <v>30.3</v>
      </c>
      <c r="AF27" s="98">
        <f>IF(females!AZ38&gt;0,females!AZ38,"")</f>
        <v>3.3</v>
      </c>
      <c r="AG27" s="99">
        <f>IF(females!AZ39&gt;0,females!AZ39,"")</f>
        <v>0.1089108910891089</v>
      </c>
    </row>
    <row r="28" spans="1:33" x14ac:dyDescent="0.2">
      <c r="A28" s="63" t="str">
        <f t="shared" si="1"/>
        <v>Testechiniscus spitsbergensis</v>
      </c>
      <c r="B28" s="70" t="str">
        <f t="shared" si="1"/>
        <v>NO.004</v>
      </c>
      <c r="C28" s="89">
        <f>females!BB1</f>
        <v>27</v>
      </c>
      <c r="D28" s="90">
        <f>IF(females!BB3&gt;0,females!BB3,"")</f>
        <v>302</v>
      </c>
      <c r="E28" s="100">
        <f>IF(females!BB4&gt;0,females!BB4,"")</f>
        <v>66.400000000000006</v>
      </c>
      <c r="F28" s="100">
        <f>IF(females!BB6&gt;0,females!BB6,"")</f>
        <v>17.100000000000001</v>
      </c>
      <c r="G28" s="100">
        <f>IF(females!BB7&gt;0,females!BB7,"")</f>
        <v>8.5</v>
      </c>
      <c r="H28" s="100">
        <f>IF(females!BB8&gt;0,females!BB8,"")</f>
        <v>23.4</v>
      </c>
      <c r="I28" s="100">
        <f>IF(females!BB9&gt;0,females!BB9,"")</f>
        <v>5</v>
      </c>
      <c r="J28" s="100">
        <f>IF(females!BB10&gt;0,females!BB10,"")</f>
        <v>80.400000000000006</v>
      </c>
      <c r="K28" s="99">
        <f>IF(females!BB11&gt;0,females!BB11,"")</f>
        <v>0.26622516556291392</v>
      </c>
      <c r="L28" s="101">
        <f>IF(females!BB12&gt;0,females!BB12,"")</f>
        <v>0.73076923076923084</v>
      </c>
      <c r="M28" s="102">
        <f>IF(females!BB14&gt;0,females!BB14,"")</f>
        <v>92.4</v>
      </c>
      <c r="N28" s="100">
        <f>IF(females!BB15&gt;0,females!BB15,"")</f>
        <v>117.5</v>
      </c>
      <c r="O28" s="100">
        <f>IF(females!BB16&gt;0,females!BB16,"")</f>
        <v>4.9000000000000004</v>
      </c>
      <c r="P28" s="100" t="str">
        <f>IF(females!BB17&gt;0,females!BB17,"")</f>
        <v/>
      </c>
      <c r="Q28" s="100">
        <f>IF(females!BB18&gt;0,females!BB18,"")</f>
        <v>218.5</v>
      </c>
      <c r="R28" s="100">
        <f>IF(females!BB19&gt;0,females!BB19,"")</f>
        <v>3.4</v>
      </c>
      <c r="S28" s="100">
        <f>IF(females!BB20&gt;0,females!BB20,"")</f>
        <v>93.4</v>
      </c>
      <c r="T28" s="100">
        <f>IF(females!BB22&gt;0,females!BB22,"")</f>
        <v>4.5</v>
      </c>
      <c r="U28" s="100">
        <f>IF(females!BB23&gt;0,females!BB23,"")</f>
        <v>4</v>
      </c>
      <c r="V28" s="100">
        <f>IF(females!BB25&gt;0,females!BB25,"")</f>
        <v>23.1</v>
      </c>
      <c r="W28" s="100">
        <f>IF(females!BB26&gt;0,females!BB26,"")</f>
        <v>2.7</v>
      </c>
      <c r="X28" s="99">
        <f>IF(females!BB27&gt;0,females!BB27,"")</f>
        <v>0.11688311688311688</v>
      </c>
      <c r="Y28" s="100">
        <f>IF(females!BB29&gt;0,females!BB29,"")</f>
        <v>22.5</v>
      </c>
      <c r="Z28" s="100">
        <f>IF(females!BB30&gt;0,females!BB30,"")</f>
        <v>2.2999999999999998</v>
      </c>
      <c r="AA28" s="99">
        <f>IF(females!BB31&gt;0,females!BB31,"")</f>
        <v>0.10222222222222221</v>
      </c>
      <c r="AB28" s="100">
        <f>IF(females!BB33&gt;0,females!BB33,"")</f>
        <v>22.2</v>
      </c>
      <c r="AC28" s="98">
        <f>IF(females!BB34&gt;0,females!BB34,"")</f>
        <v>2.9</v>
      </c>
      <c r="AD28" s="99">
        <f>IF(females!BB35&gt;0,females!BB35,"")</f>
        <v>0.13063063063063063</v>
      </c>
      <c r="AE28" s="98">
        <f>IF(females!BB37&gt;0,females!BB37,"")</f>
        <v>27.3</v>
      </c>
      <c r="AF28" s="98">
        <f>IF(females!BB38&gt;0,females!BB38,"")</f>
        <v>2.9</v>
      </c>
      <c r="AG28" s="99">
        <f>IF(females!BB39&gt;0,females!BB39,"")</f>
        <v>0.10622710622710622</v>
      </c>
    </row>
    <row r="29" spans="1:33" x14ac:dyDescent="0.2">
      <c r="A29" s="63" t="str">
        <f t="shared" si="1"/>
        <v>Testechiniscus spitsbergensis</v>
      </c>
      <c r="B29" s="70" t="str">
        <f t="shared" si="1"/>
        <v>NO.004</v>
      </c>
      <c r="C29" s="89">
        <f>females!BD1</f>
        <v>28</v>
      </c>
      <c r="D29" s="90">
        <f>IF(females!BD3&gt;0,females!BD3,"")</f>
        <v>339</v>
      </c>
      <c r="E29" s="100">
        <f>IF(females!BD4&gt;0,females!BD4,"")</f>
        <v>78.3</v>
      </c>
      <c r="F29" s="100">
        <f>IF(females!BD6&gt;0,females!BD6,"")</f>
        <v>13.8</v>
      </c>
      <c r="G29" s="100">
        <f>IF(females!BD7&gt;0,females!BD7,"")</f>
        <v>9.3000000000000007</v>
      </c>
      <c r="H29" s="100">
        <f>IF(females!BD8&gt;0,females!BD8,"")</f>
        <v>24.2</v>
      </c>
      <c r="I29" s="100">
        <f>IF(females!BD9&gt;0,females!BD9,"")</f>
        <v>6</v>
      </c>
      <c r="J29" s="100">
        <f>IF(females!BD10&gt;0,females!BD10,"")</f>
        <v>57.3</v>
      </c>
      <c r="K29" s="99">
        <f>IF(females!BD11&gt;0,females!BD11,"")</f>
        <v>0.16902654867256636</v>
      </c>
      <c r="L29" s="101">
        <f>IF(females!BD12&gt;0,females!BD12,"")</f>
        <v>0.57024793388429762</v>
      </c>
      <c r="M29" s="102">
        <f>IF(females!BD14&gt;0,females!BD14,"")</f>
        <v>149</v>
      </c>
      <c r="N29" s="100" t="str">
        <f>IF(females!BD15&gt;0,females!BD15,"")</f>
        <v/>
      </c>
      <c r="O29" s="100">
        <f>IF(females!BD16&gt;0,females!BD16,"")</f>
        <v>3.8</v>
      </c>
      <c r="P29" s="100" t="str">
        <f>IF(females!BD17&gt;0,females!BD17,"")</f>
        <v/>
      </c>
      <c r="Q29" s="100" t="str">
        <f>IF(females!BD18&gt;0,females!BD18,"")</f>
        <v/>
      </c>
      <c r="R29" s="100">
        <f>IF(females!BD19&gt;0,females!BD19,"")</f>
        <v>6</v>
      </c>
      <c r="S29" s="100">
        <f>IF(females!BD20&gt;0,females!BD20,"")</f>
        <v>12.6</v>
      </c>
      <c r="T29" s="100">
        <f>IF(females!BD22&gt;0,females!BD22,"")</f>
        <v>4.7</v>
      </c>
      <c r="U29" s="100">
        <f>IF(females!BD23&gt;0,females!BD23,"")</f>
        <v>6</v>
      </c>
      <c r="V29" s="100">
        <f>IF(females!BD25&gt;0,females!BD25,"")</f>
        <v>24.5</v>
      </c>
      <c r="W29" s="100">
        <f>IF(females!BD26&gt;0,females!BD26,"")</f>
        <v>3</v>
      </c>
      <c r="X29" s="99">
        <f>IF(females!BD27&gt;0,females!BD27,"")</f>
        <v>0.12244897959183673</v>
      </c>
      <c r="Y29" s="100">
        <f>IF(females!BD29&gt;0,females!BD29,"")</f>
        <v>22.6</v>
      </c>
      <c r="Z29" s="100">
        <f>IF(females!BD30&gt;0,females!BD30,"")</f>
        <v>3.4</v>
      </c>
      <c r="AA29" s="99">
        <f>IF(females!BD31&gt;0,females!BD31,"")</f>
        <v>0.15044247787610618</v>
      </c>
      <c r="AB29" s="100">
        <f>IF(females!BD33&gt;0,females!BD33,"")</f>
        <v>23.7</v>
      </c>
      <c r="AC29" s="98">
        <f>IF(females!BD34&gt;0,females!BD34,"")</f>
        <v>2.7</v>
      </c>
      <c r="AD29" s="99">
        <f>IF(females!BD35&gt;0,females!BD35,"")</f>
        <v>0.1139240506329114</v>
      </c>
      <c r="AE29" s="98">
        <f>IF(females!BD37&gt;0,females!BD37,"")</f>
        <v>30.2</v>
      </c>
      <c r="AF29" s="98">
        <f>IF(females!BD38&gt;0,females!BD38,"")</f>
        <v>4.5</v>
      </c>
      <c r="AG29" s="99">
        <f>IF(females!BD39&gt;0,females!BD39,"")</f>
        <v>0.1490066225165563</v>
      </c>
    </row>
    <row r="30" spans="1:33" x14ac:dyDescent="0.2">
      <c r="A30" s="63" t="str">
        <f t="shared" si="1"/>
        <v>Testechiniscus spitsbergensis</v>
      </c>
      <c r="B30" s="70" t="str">
        <f t="shared" si="1"/>
        <v>NO.004</v>
      </c>
      <c r="C30" s="89">
        <f>females!BF1</f>
        <v>29</v>
      </c>
      <c r="D30" s="90">
        <f>IF(females!BF3&gt;0,females!BF3,"")</f>
        <v>322</v>
      </c>
      <c r="E30" s="100">
        <f>IF(females!BF4&gt;0,females!BF4,"")</f>
        <v>69.8</v>
      </c>
      <c r="F30" s="100">
        <f>IF(females!BF6&gt;0,females!BF6,"")</f>
        <v>14.4</v>
      </c>
      <c r="G30" s="100">
        <f>IF(females!BF7&gt;0,females!BF7,"")</f>
        <v>7.7</v>
      </c>
      <c r="H30" s="100">
        <f>IF(females!BF8&gt;0,females!BF8,"")</f>
        <v>21.8</v>
      </c>
      <c r="I30" s="100" t="str">
        <f>IF(females!BF9&gt;0,females!BF9,"")</f>
        <v/>
      </c>
      <c r="J30" s="100">
        <f>IF(females!BF10&gt;0,females!BF10,"")</f>
        <v>67.3</v>
      </c>
      <c r="K30" s="99">
        <f>IF(females!BF11&gt;0,females!BF11,"")</f>
        <v>0.20900621118012422</v>
      </c>
      <c r="L30" s="101">
        <f>IF(females!BF12&gt;0,females!BF12,"")</f>
        <v>0.66055045871559637</v>
      </c>
      <c r="M30" s="102">
        <f>IF(females!BF14&gt;0,females!BF14,"")</f>
        <v>108.1</v>
      </c>
      <c r="N30" s="100">
        <f>IF(females!BF15&gt;0,females!BF15,"")</f>
        <v>238.6</v>
      </c>
      <c r="O30" s="100">
        <f>IF(females!BF16&gt;0,females!BF16,"")</f>
        <v>4.7</v>
      </c>
      <c r="P30" s="100">
        <f>IF(females!BF17&gt;0,females!BF17,"")</f>
        <v>88.8</v>
      </c>
      <c r="Q30" s="100">
        <f>IF(females!BF18&gt;0,females!BF18,"")</f>
        <v>273.7</v>
      </c>
      <c r="R30" s="100">
        <f>IF(females!BF19&gt;0,females!BF19,"")</f>
        <v>5.5</v>
      </c>
      <c r="S30" s="100">
        <f>IF(females!BF20&gt;0,females!BF20,"")</f>
        <v>84.5</v>
      </c>
      <c r="T30" s="100">
        <f>IF(females!BF22&gt;0,females!BF22,"")</f>
        <v>4.4000000000000004</v>
      </c>
      <c r="U30" s="100">
        <f>IF(females!BF23&gt;0,females!BF23,"")</f>
        <v>6</v>
      </c>
      <c r="V30" s="100">
        <f>IF(females!BF25&gt;0,females!BF25,"")</f>
        <v>24.3</v>
      </c>
      <c r="W30" s="100">
        <f>IF(females!BF26&gt;0,females!BF26,"")</f>
        <v>2.5</v>
      </c>
      <c r="X30" s="99">
        <f>IF(females!BF27&gt;0,females!BF27,"")</f>
        <v>0.102880658436214</v>
      </c>
      <c r="Y30" s="100">
        <f>IF(females!BF29&gt;0,females!BF29,"")</f>
        <v>22.6</v>
      </c>
      <c r="Z30" s="100">
        <f>IF(females!BF30&gt;0,females!BF30,"")</f>
        <v>2.2000000000000002</v>
      </c>
      <c r="AA30" s="99">
        <f>IF(females!BF31&gt;0,females!BF31,"")</f>
        <v>9.7345132743362831E-2</v>
      </c>
      <c r="AB30" s="100">
        <f>IF(females!BF33&gt;0,females!BF33,"")</f>
        <v>22.5</v>
      </c>
      <c r="AC30" s="98" t="str">
        <f>IF(females!BF34&gt;0,females!BF34,"")</f>
        <v/>
      </c>
      <c r="AD30" s="99" t="str">
        <f>IF(females!BF35&gt;0,females!BF35,"")</f>
        <v/>
      </c>
      <c r="AE30" s="98">
        <f>IF(females!BF37&gt;0,females!BF37,"")</f>
        <v>28.1</v>
      </c>
      <c r="AF30" s="98">
        <f>IF(females!BF38&gt;0,females!BF38,"")</f>
        <v>3.7</v>
      </c>
      <c r="AG30" s="99">
        <f>IF(females!BF39&gt;0,females!BF39,"")</f>
        <v>0.13167259786476868</v>
      </c>
    </row>
    <row r="31" spans="1:33" x14ac:dyDescent="0.2">
      <c r="A31" s="63" t="str">
        <f t="shared" si="1"/>
        <v>Testechiniscus spitsbergensis</v>
      </c>
      <c r="B31" s="70" t="str">
        <f t="shared" si="1"/>
        <v>NO.004</v>
      </c>
      <c r="C31" s="89">
        <f>females!BH1</f>
        <v>30</v>
      </c>
      <c r="D31" s="90">
        <f>IF(females!BH3&gt;0,females!BH3,"")</f>
        <v>293</v>
      </c>
      <c r="E31" s="100">
        <f>IF(females!BH4&gt;0,females!BH4,"")</f>
        <v>67.599999999999994</v>
      </c>
      <c r="F31" s="100">
        <f>IF(females!BH6&gt;0,females!BH6,"")</f>
        <v>14</v>
      </c>
      <c r="G31" s="100">
        <f>IF(females!BH7&gt;0,females!BH7,"")</f>
        <v>8.1999999999999993</v>
      </c>
      <c r="H31" s="100">
        <f>IF(females!BH8&gt;0,females!BH8,"")</f>
        <v>24.6</v>
      </c>
      <c r="I31" s="100">
        <f>IF(females!BH9&gt;0,females!BH9,"")</f>
        <v>6.5</v>
      </c>
      <c r="J31" s="100" t="str">
        <f>IF(females!BH10&gt;0,females!BH10,"")</f>
        <v/>
      </c>
      <c r="K31" s="99" t="str">
        <f>IF(females!BH11&gt;0,females!BH11,"")</f>
        <v/>
      </c>
      <c r="L31" s="101">
        <f>IF(females!BH12&gt;0,females!BH12,"")</f>
        <v>0.56910569105691056</v>
      </c>
      <c r="M31" s="102">
        <f>IF(females!BH14&gt;0,females!BH14,"")</f>
        <v>72.5</v>
      </c>
      <c r="N31" s="100">
        <f>IF(females!BH15&gt;0,females!BH15,"")</f>
        <v>110.9</v>
      </c>
      <c r="O31" s="100">
        <f>IF(females!BH16&gt;0,females!BH16,"")</f>
        <v>4.0999999999999996</v>
      </c>
      <c r="P31" s="100">
        <f>IF(females!BH17&gt;0,females!BH17,"")</f>
        <v>56.8</v>
      </c>
      <c r="Q31" s="100">
        <f>IF(females!BH18&gt;0,females!BH18,"")</f>
        <v>92.4</v>
      </c>
      <c r="R31" s="100">
        <f>IF(females!BH19&gt;0,females!BH19,"")</f>
        <v>8.9</v>
      </c>
      <c r="S31" s="100">
        <f>IF(females!BH20&gt;0,females!BH20,"")</f>
        <v>15.9</v>
      </c>
      <c r="T31" s="100">
        <f>IF(females!BH22&gt;0,females!BH22,"")</f>
        <v>3.2</v>
      </c>
      <c r="U31" s="100">
        <f>IF(females!BH23&gt;0,females!BH23,"")</f>
        <v>5</v>
      </c>
      <c r="V31" s="100">
        <f>IF(females!BH25&gt;0,females!BH25,"")</f>
        <v>21.9</v>
      </c>
      <c r="W31" s="100">
        <f>IF(females!BH26&gt;0,females!BH26,"")</f>
        <v>3.5</v>
      </c>
      <c r="X31" s="99">
        <f>IF(females!BH27&gt;0,females!BH27,"")</f>
        <v>0.15981735159817353</v>
      </c>
      <c r="Y31" s="100">
        <f>IF(females!BH29&gt;0,females!BH29,"")</f>
        <v>20.100000000000001</v>
      </c>
      <c r="Z31" s="100">
        <f>IF(females!BH30&gt;0,females!BH30,"")</f>
        <v>2.7</v>
      </c>
      <c r="AA31" s="99">
        <f>IF(females!BH31&gt;0,females!BH31,"")</f>
        <v>0.13432835820895522</v>
      </c>
      <c r="AB31" s="100">
        <f>IF(females!BH33&gt;0,females!BH33,"")</f>
        <v>21.1</v>
      </c>
      <c r="AC31" s="98" t="str">
        <f>IF(females!BH34&gt;0,females!BH34,"")</f>
        <v/>
      </c>
      <c r="AD31" s="99" t="str">
        <f>IF(females!BH35&gt;0,females!BH35,"")</f>
        <v/>
      </c>
      <c r="AE31" s="98">
        <f>IF(females!BH37&gt;0,females!BH37,"")</f>
        <v>27.9</v>
      </c>
      <c r="AF31" s="98">
        <f>IF(females!BH38&gt;0,females!BH38,"")</f>
        <v>2.8</v>
      </c>
      <c r="AG31" s="99">
        <f>IF(females!BH39&gt;0,females!BH39,"")</f>
        <v>0.1003584229390681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Y3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7" width="9.140625" style="64"/>
    <col min="18" max="25" width="6.7109375" style="64" customWidth="1"/>
    <col min="26" max="16384" width="9.140625" style="64"/>
  </cols>
  <sheetData>
    <row r="1" spans="1:25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37</v>
      </c>
      <c r="F1" s="73" t="s">
        <v>38</v>
      </c>
      <c r="G1" s="73" t="s">
        <v>39</v>
      </c>
      <c r="H1" s="73" t="s">
        <v>40</v>
      </c>
      <c r="I1" s="73" t="s">
        <v>41</v>
      </c>
      <c r="J1" s="73" t="s">
        <v>62</v>
      </c>
      <c r="K1" s="73" t="s">
        <v>65</v>
      </c>
      <c r="L1" s="73" t="s">
        <v>63</v>
      </c>
      <c r="M1" s="73" t="s">
        <v>67</v>
      </c>
      <c r="N1" s="73" t="s">
        <v>66</v>
      </c>
      <c r="O1" s="73" t="s">
        <v>64</v>
      </c>
      <c r="P1" s="73" t="s">
        <v>68</v>
      </c>
      <c r="Q1" s="73" t="s">
        <v>5</v>
      </c>
      <c r="R1" s="73" t="s">
        <v>46</v>
      </c>
      <c r="S1" s="73" t="s">
        <v>47</v>
      </c>
      <c r="T1" s="73" t="s">
        <v>49</v>
      </c>
      <c r="U1" s="73" t="s">
        <v>50</v>
      </c>
      <c r="V1" s="73" t="s">
        <v>52</v>
      </c>
      <c r="W1" s="73" t="s">
        <v>53</v>
      </c>
      <c r="X1" s="73" t="s">
        <v>55</v>
      </c>
      <c r="Y1" s="73" t="s">
        <v>56</v>
      </c>
    </row>
    <row r="2" spans="1:25" ht="12.75" customHeight="1" x14ac:dyDescent="0.2">
      <c r="A2" s="63" t="s">
        <v>81</v>
      </c>
      <c r="B2" s="69" t="str">
        <f>'females_stats (μm)'!B$2</f>
        <v>NO.004</v>
      </c>
      <c r="C2" s="89" t="str">
        <f>females!B1</f>
        <v>1 (NEO)</v>
      </c>
      <c r="D2" s="91">
        <f>IF(females!C3&gt;0,females!C3,"")</f>
        <v>517.79935275080913</v>
      </c>
      <c r="E2" s="103">
        <f>IF(females!C6&gt;0,females!C6,"")</f>
        <v>21.68284789644013</v>
      </c>
      <c r="F2" s="103">
        <f>IF(females!C7&gt;0,females!C7,"")</f>
        <v>12.459546925566343</v>
      </c>
      <c r="G2" s="103">
        <f>IF(females!C8&gt;0,females!C8,"")</f>
        <v>35.760517799352755</v>
      </c>
      <c r="H2" s="103">
        <f>IF(females!C9&gt;0,females!C9,"")</f>
        <v>10.194174757281553</v>
      </c>
      <c r="I2" s="103">
        <f>IF(females!C10&gt;0,females!C10,"")</f>
        <v>75.080906148867314</v>
      </c>
      <c r="J2" s="104" t="str">
        <f>IF(females!C14&gt;0,females!C14,"")</f>
        <v/>
      </c>
      <c r="K2" s="103">
        <f>IF(females!C15&gt;0,females!C15,"")</f>
        <v>166.66666666666669</v>
      </c>
      <c r="L2" s="103">
        <f>IF(females!C16&gt;0,females!C16,"")</f>
        <v>10.355987055016183</v>
      </c>
      <c r="M2" s="103">
        <f>IF(females!C17&gt;0,females!C17,"")</f>
        <v>116.50485436893206</v>
      </c>
      <c r="N2" s="103">
        <f>IF(females!C18&gt;0,females!C18,"")</f>
        <v>108.89967637540454</v>
      </c>
      <c r="O2" s="103">
        <f>IF(females!C19&gt;0,females!C19,"")</f>
        <v>8.5760517799352751</v>
      </c>
      <c r="P2" s="103">
        <f>IF(females!C20&gt;0,females!C20,"")</f>
        <v>15.857605177993531</v>
      </c>
      <c r="Q2" s="103" t="str">
        <f>IF(females!C22&gt;0,females!C22,"")</f>
        <v/>
      </c>
      <c r="R2" s="103">
        <f>IF(females!C25&gt;0,females!C25,"")</f>
        <v>33.171521035598708</v>
      </c>
      <c r="S2" s="103" t="str">
        <f>IF(females!C26&gt;0,females!C26,"")</f>
        <v/>
      </c>
      <c r="T2" s="103">
        <f>IF(females!C29&gt;0,females!C29,"")</f>
        <v>33.495145631067963</v>
      </c>
      <c r="U2" s="103" t="str">
        <f>IF(females!C30&gt;0,females!C30,"")</f>
        <v/>
      </c>
      <c r="V2" s="103">
        <f>IF(females!C33&gt;0,females!C33,"")</f>
        <v>34.78964401294499</v>
      </c>
      <c r="W2" s="105" t="str">
        <f>IF(females!C34&gt;0,females!C34,"")</f>
        <v/>
      </c>
      <c r="X2" s="105">
        <f>IF(females!C37&gt;0,females!C37,"")</f>
        <v>41.747572815533985</v>
      </c>
      <c r="Y2" s="105" t="str">
        <f>IF(females!C38&gt;0,females!C38,"")</f>
        <v/>
      </c>
    </row>
    <row r="3" spans="1:25" x14ac:dyDescent="0.2">
      <c r="A3" s="63" t="str">
        <f>'females_stats (μm)'!A$2</f>
        <v>Testechiniscus spitsbergensis</v>
      </c>
      <c r="B3" s="69" t="str">
        <f>'females_stats (μm)'!B$2</f>
        <v>NO.004</v>
      </c>
      <c r="C3" s="89">
        <f>females!D1</f>
        <v>2</v>
      </c>
      <c r="D3" s="91">
        <f>IF(females!E3&gt;0,females!E3,"")</f>
        <v>432.85371702637889</v>
      </c>
      <c r="E3" s="105">
        <f>IF(females!E6&gt;0,females!E6,"")</f>
        <v>23.261390887290165</v>
      </c>
      <c r="F3" s="105">
        <f>IF(females!E7&gt;0,females!E7,"")</f>
        <v>11.99040767386091</v>
      </c>
      <c r="G3" s="105">
        <f>IF(females!E8&gt;0,females!E8,"")</f>
        <v>37.410071942446038</v>
      </c>
      <c r="H3" s="105" t="str">
        <f>IF(females!E9&gt;0,females!E9,"")</f>
        <v/>
      </c>
      <c r="I3" s="105">
        <f>IF(females!E10&gt;0,females!E10,"")</f>
        <v>69.904076738609106</v>
      </c>
      <c r="J3" s="106">
        <f>IF(females!E14&gt;0,females!E14,"")</f>
        <v>350.9592326139088</v>
      </c>
      <c r="K3" s="105">
        <f>IF(females!E15&gt;0,females!E15,"")</f>
        <v>353.47721822541962</v>
      </c>
      <c r="L3" s="105">
        <f>IF(females!E16&gt;0,females!E16,"")</f>
        <v>7.3141486810551548</v>
      </c>
      <c r="M3" s="105">
        <f>IF(females!E17&gt;0,females!E17,"")</f>
        <v>174.22062350119904</v>
      </c>
      <c r="N3" s="105">
        <f>IF(females!E18&gt;0,females!E18,"")</f>
        <v>273.26139088729013</v>
      </c>
      <c r="O3" s="105">
        <f>IF(females!E19&gt;0,females!E19,"")</f>
        <v>5.0359712230215825</v>
      </c>
      <c r="P3" s="105">
        <f>IF(females!E20&gt;0,females!E20,"")</f>
        <v>129.37649880095924</v>
      </c>
      <c r="Q3" s="105" t="str">
        <f>IF(females!E22&gt;0,females!E22,"")</f>
        <v/>
      </c>
      <c r="R3" s="105">
        <f>IF(females!E25&gt;0,females!E25,"")</f>
        <v>31.414868105515588</v>
      </c>
      <c r="S3" s="105" t="str">
        <f>IF(females!E26&gt;0,females!E26,"")</f>
        <v/>
      </c>
      <c r="T3" s="105">
        <f>IF(females!E29&gt;0,females!E29,"")</f>
        <v>30.575539568345324</v>
      </c>
      <c r="U3" s="105">
        <f>IF(females!E30&gt;0,females!E30,"")</f>
        <v>3.7170263788968825</v>
      </c>
      <c r="V3" s="105">
        <f>IF(females!E33&gt;0,females!E33,"")</f>
        <v>29.856115107913666</v>
      </c>
      <c r="W3" s="105">
        <f>IF(females!E34&gt;0,females!E34,"")</f>
        <v>3.8369304556354913</v>
      </c>
      <c r="X3" s="105">
        <f>IF(females!E37&gt;0,females!E37,"")</f>
        <v>35.611510791366904</v>
      </c>
      <c r="Y3" s="105">
        <f>IF(females!E38&gt;0,females!E38,"")</f>
        <v>3.5971223021582732</v>
      </c>
    </row>
    <row r="4" spans="1:25" x14ac:dyDescent="0.2">
      <c r="A4" s="63" t="str">
        <f>'females_stats (μm)'!A$2</f>
        <v>Testechiniscus spitsbergensis</v>
      </c>
      <c r="B4" s="69" t="str">
        <f>'females_stats (μm)'!B$2</f>
        <v>NO.004</v>
      </c>
      <c r="C4" s="89">
        <f>females!F1</f>
        <v>3</v>
      </c>
      <c r="D4" s="91">
        <f>IF(females!G3&gt;0,females!G3,"")</f>
        <v>469.67895362663501</v>
      </c>
      <c r="E4" s="105">
        <f>IF(females!G6&gt;0,females!G6,"")</f>
        <v>23.662306777645657</v>
      </c>
      <c r="F4" s="105">
        <f>IF(females!G7&gt;0,females!G7,"")</f>
        <v>11.771700356718194</v>
      </c>
      <c r="G4" s="105">
        <f>IF(females!G8&gt;0,females!G8,"")</f>
        <v>42.687277051129605</v>
      </c>
      <c r="H4" s="105" t="str">
        <f>IF(females!G9&gt;0,females!G9,"")</f>
        <v/>
      </c>
      <c r="I4" s="105">
        <f>IF(females!G10&gt;0,females!G10,"")</f>
        <v>109.15576694411415</v>
      </c>
      <c r="J4" s="106">
        <f>IF(females!G14&gt;0,females!G14,"")</f>
        <v>198.81093935790724</v>
      </c>
      <c r="K4" s="105">
        <f>IF(females!G15&gt;0,females!G15,"")</f>
        <v>292.86563614744352</v>
      </c>
      <c r="L4" s="105" t="str">
        <f>IF(females!G16&gt;0,females!G16,"")</f>
        <v/>
      </c>
      <c r="M4" s="105">
        <f>IF(females!G17&gt;0,females!G17,"")</f>
        <v>169.08442330558859</v>
      </c>
      <c r="N4" s="105">
        <f>IF(females!G18&gt;0,females!G18,"")</f>
        <v>238.16884661117717</v>
      </c>
      <c r="O4" s="105" t="str">
        <f>IF(females!G19&gt;0,females!G19,"")</f>
        <v/>
      </c>
      <c r="P4" s="105">
        <f>IF(females!G20&gt;0,females!G20,"")</f>
        <v>135.43400713436387</v>
      </c>
      <c r="Q4" s="105" t="str">
        <f>IF(females!G22&gt;0,females!G22,"")</f>
        <v/>
      </c>
      <c r="R4" s="105">
        <f>IF(females!G25&gt;0,females!G25,"")</f>
        <v>30.43995243757432</v>
      </c>
      <c r="S4" s="105" t="str">
        <f>IF(females!G26&gt;0,females!G26,"")</f>
        <v/>
      </c>
      <c r="T4" s="105">
        <f>IF(females!G29&gt;0,females!G29,"")</f>
        <v>34.126040428061835</v>
      </c>
      <c r="U4" s="105">
        <f>IF(females!G30&gt;0,females!G30,"")</f>
        <v>4.3995243757431632</v>
      </c>
      <c r="V4" s="105">
        <f>IF(females!G33&gt;0,females!G33,"")</f>
        <v>34.244946492271112</v>
      </c>
      <c r="W4" s="105">
        <f>IF(females!G34&gt;0,females!G34,"")</f>
        <v>4.6373365041617127</v>
      </c>
      <c r="X4" s="105" t="str">
        <f>IF(females!G37&gt;0,females!G37,"")</f>
        <v/>
      </c>
      <c r="Y4" s="105" t="str">
        <f>IF(females!G38&gt;0,females!G38,"")</f>
        <v/>
      </c>
    </row>
    <row r="5" spans="1:25" x14ac:dyDescent="0.2">
      <c r="A5" s="63" t="str">
        <f>'females_stats (μm)'!A$2</f>
        <v>Testechiniscus spitsbergensis</v>
      </c>
      <c r="B5" s="69" t="str">
        <f>'females_stats (μm)'!B$2</f>
        <v>NO.004</v>
      </c>
      <c r="C5" s="89">
        <f>females!H1</f>
        <v>4</v>
      </c>
      <c r="D5" s="91">
        <f>IF(females!I3&gt;0,females!I3,"")</f>
        <v>504.93421052631584</v>
      </c>
      <c r="E5" s="105">
        <f>IF(females!I6&gt;0,females!I6,"")</f>
        <v>25.493421052631582</v>
      </c>
      <c r="F5" s="105">
        <f>IF(females!I7&gt;0,females!I7,"")</f>
        <v>15.296052631578949</v>
      </c>
      <c r="G5" s="105">
        <f>IF(females!I8&gt;0,females!I8,"")</f>
        <v>33.223684210526315</v>
      </c>
      <c r="H5" s="105" t="str">
        <f>IF(females!I9&gt;0,females!I9,"")</f>
        <v/>
      </c>
      <c r="I5" s="105" t="str">
        <f>IF(females!I10&gt;0,females!I10,"")</f>
        <v/>
      </c>
      <c r="J5" s="106">
        <f>IF(females!I14&gt;0,females!I14,"")</f>
        <v>299.1776315789474</v>
      </c>
      <c r="K5" s="105">
        <f>IF(females!I15&gt;0,females!I15,"")</f>
        <v>339.63815789473688</v>
      </c>
      <c r="L5" s="105" t="str">
        <f>IF(females!I16&gt;0,females!I16,"")</f>
        <v/>
      </c>
      <c r="M5" s="105">
        <f>IF(females!I17&gt;0,females!I17,"")</f>
        <v>297.69736842105266</v>
      </c>
      <c r="N5" s="105">
        <f>IF(females!I18&gt;0,females!I18,"")</f>
        <v>323.19078947368422</v>
      </c>
      <c r="O5" s="105">
        <f>IF(females!I19&gt;0,females!I19,"")</f>
        <v>11.677631578947368</v>
      </c>
      <c r="P5" s="105">
        <f>IF(females!I20&gt;0,females!I20,"")</f>
        <v>22.697368421052634</v>
      </c>
      <c r="Q5" s="105">
        <f>IF(females!I22&gt;0,females!I22,"")</f>
        <v>7.401315789473685</v>
      </c>
      <c r="R5" s="105">
        <f>IF(females!I25&gt;0,females!I25,"")</f>
        <v>39.309210526315788</v>
      </c>
      <c r="S5" s="105">
        <f>IF(females!I26&gt;0,females!I26,"")</f>
        <v>4.9342105263157894</v>
      </c>
      <c r="T5" s="105">
        <f>IF(females!I29&gt;0,females!I29,"")</f>
        <v>36.84210526315789</v>
      </c>
      <c r="U5" s="105">
        <f>IF(females!I30&gt;0,females!I30,"")</f>
        <v>4.4407894736842115</v>
      </c>
      <c r="V5" s="105">
        <f>IF(females!I33&gt;0,females!I33,"")</f>
        <v>36.348684210526322</v>
      </c>
      <c r="W5" s="105">
        <f>IF(females!I34&gt;0,females!I34,"")</f>
        <v>3.7828947368421053</v>
      </c>
      <c r="X5" s="105" t="str">
        <f>IF(females!I37&gt;0,females!I37,"")</f>
        <v/>
      </c>
      <c r="Y5" s="105" t="str">
        <f>IF(females!I38&gt;0,females!I38,"")</f>
        <v/>
      </c>
    </row>
    <row r="6" spans="1:25" x14ac:dyDescent="0.2">
      <c r="A6" s="63" t="str">
        <f>'females_stats (μm)'!A$2</f>
        <v>Testechiniscus spitsbergensis</v>
      </c>
      <c r="B6" s="69" t="str">
        <f>'females_stats (μm)'!B$2</f>
        <v>NO.004</v>
      </c>
      <c r="C6" s="89">
        <f>females!J1</f>
        <v>5</v>
      </c>
      <c r="D6" s="91">
        <f>IF(females!K3&gt;0,females!K3,"")</f>
        <v>471.24824684431974</v>
      </c>
      <c r="E6" s="105">
        <f>IF(females!K6&gt;0,females!K6,"")</f>
        <v>21.739130434782609</v>
      </c>
      <c r="F6" s="105">
        <f>IF(females!K7&gt;0,females!K7,"")</f>
        <v>12.76297335203366</v>
      </c>
      <c r="G6" s="105">
        <f>IF(females!K8&gt;0,females!K8,"")</f>
        <v>39.551192145862551</v>
      </c>
      <c r="H6" s="105">
        <f>IF(females!K9&gt;0,females!K9,"")</f>
        <v>11.921458625525947</v>
      </c>
      <c r="I6" s="105">
        <f>IF(females!K10&gt;0,females!K10,"")</f>
        <v>109.95792426367463</v>
      </c>
      <c r="J6" s="106">
        <f>IF(females!K14&gt;0,females!K14,"")</f>
        <v>323.98316970546983</v>
      </c>
      <c r="K6" s="105">
        <f>IF(females!K15&gt;0,females!K15,"")</f>
        <v>310.51893408134646</v>
      </c>
      <c r="L6" s="105">
        <f>IF(females!K16&gt;0,females!K16,"")</f>
        <v>13.043478260869568</v>
      </c>
      <c r="M6" s="105">
        <f>IF(females!K17&gt;0,females!K17,"")</f>
        <v>181.20617110799438</v>
      </c>
      <c r="N6" s="105">
        <f>IF(females!K18&gt;0,females!K18,"")</f>
        <v>333.38008415147266</v>
      </c>
      <c r="O6" s="105">
        <f>IF(females!K19&gt;0,females!K19,"")</f>
        <v>12.201963534361852</v>
      </c>
      <c r="P6" s="105">
        <f>IF(females!K20&gt;0,females!K20,"")</f>
        <v>106.17110799438991</v>
      </c>
      <c r="Q6" s="105" t="str">
        <f>IF(females!K22&gt;0,females!K22,"")</f>
        <v/>
      </c>
      <c r="R6" s="105">
        <f>IF(females!K25&gt;0,females!K25,"")</f>
        <v>34.221598877980362</v>
      </c>
      <c r="S6" s="105">
        <f>IF(females!K26&gt;0,females!K26,"")</f>
        <v>4.3478260869565224</v>
      </c>
      <c r="T6" s="105">
        <f>IF(females!K29&gt;0,females!K29,"")</f>
        <v>33.800841514726507</v>
      </c>
      <c r="U6" s="105">
        <f>IF(females!K30&gt;0,females!K30,"")</f>
        <v>4.2075736325385691</v>
      </c>
      <c r="V6" s="105" t="str">
        <f>IF(females!K33&gt;0,females!K33,"")</f>
        <v/>
      </c>
      <c r="W6" s="105" t="str">
        <f>IF(females!K34&gt;0,females!K34,"")</f>
        <v/>
      </c>
      <c r="X6" s="105" t="str">
        <f>IF(females!K37&gt;0,females!K37,"")</f>
        <v/>
      </c>
      <c r="Y6" s="105" t="str">
        <f>IF(females!K38&gt;0,females!K38,"")</f>
        <v/>
      </c>
    </row>
    <row r="7" spans="1:25" x14ac:dyDescent="0.2">
      <c r="A7" s="63" t="str">
        <f>'females_stats (μm)'!A$2</f>
        <v>Testechiniscus spitsbergensis</v>
      </c>
      <c r="B7" s="69" t="str">
        <f>'females_stats (μm)'!B$2</f>
        <v>NO.004</v>
      </c>
      <c r="C7" s="89">
        <f>females!L1</f>
        <v>6</v>
      </c>
      <c r="D7" s="91">
        <f>IF(females!M3&gt;0,females!M3,"")</f>
        <v>511.34846461949269</v>
      </c>
      <c r="E7" s="105">
        <f>IF(females!M6&gt;0,females!M6,"")</f>
        <v>24.032042723631509</v>
      </c>
      <c r="F7" s="105">
        <f>IF(females!M7&gt;0,females!M7,"")</f>
        <v>12.016021361815755</v>
      </c>
      <c r="G7" s="105">
        <f>IF(females!M8&gt;0,females!M8,"")</f>
        <v>36.98264352469959</v>
      </c>
      <c r="H7" s="105">
        <f>IF(females!M9&gt;0,females!M9,"")</f>
        <v>9.4793057409879822</v>
      </c>
      <c r="I7" s="105" t="str">
        <f>IF(females!M10&gt;0,females!M10,"")</f>
        <v/>
      </c>
      <c r="J7" s="106">
        <f>IF(females!M14&gt;0,females!M14,"")</f>
        <v>168.09078771695593</v>
      </c>
      <c r="K7" s="105" t="str">
        <f>IF(females!M15&gt;0,females!M15,"")</f>
        <v/>
      </c>
      <c r="L7" s="105" t="str">
        <f>IF(females!M16&gt;0,females!M16,"")</f>
        <v/>
      </c>
      <c r="M7" s="105">
        <f>IF(females!M17&gt;0,females!M17,"")</f>
        <v>228.30440587449931</v>
      </c>
      <c r="N7" s="105" t="str">
        <f>IF(females!M18&gt;0,females!M18,"")</f>
        <v/>
      </c>
      <c r="O7" s="105" t="str">
        <f>IF(females!M19&gt;0,females!M19,"")</f>
        <v/>
      </c>
      <c r="P7" s="105">
        <f>IF(females!M20&gt;0,females!M20,"")</f>
        <v>164.75300400534044</v>
      </c>
      <c r="Q7" s="105">
        <f>IF(females!M22&gt;0,females!M22,"")</f>
        <v>6.4085447263017343</v>
      </c>
      <c r="R7" s="105">
        <f>IF(females!M25&gt;0,females!M25,"")</f>
        <v>36.315086782376497</v>
      </c>
      <c r="S7" s="105">
        <f>IF(females!M26&gt;0,females!M26,"")</f>
        <v>4.2723631508678235</v>
      </c>
      <c r="T7" s="105">
        <f>IF(females!M29&gt;0,females!M29,"")</f>
        <v>32.576769025367156</v>
      </c>
      <c r="U7" s="105">
        <f>IF(females!M30&gt;0,females!M30,"")</f>
        <v>4.2723631508678235</v>
      </c>
      <c r="V7" s="105">
        <f>IF(females!M33&gt;0,females!M33,"")</f>
        <v>32.309746328437917</v>
      </c>
      <c r="W7" s="105">
        <f>IF(females!M34&gt;0,females!M34,"")</f>
        <v>4.005340453938584</v>
      </c>
      <c r="X7" s="105">
        <f>IF(females!M37&gt;0,females!M37,"")</f>
        <v>41.522029372496661</v>
      </c>
      <c r="Y7" s="105">
        <f>IF(females!M38&gt;0,females!M38,"")</f>
        <v>4.5393858477970621</v>
      </c>
    </row>
    <row r="8" spans="1:25" x14ac:dyDescent="0.2">
      <c r="A8" s="63" t="str">
        <f>'females_stats (μm)'!A$2</f>
        <v>Testechiniscus spitsbergensis</v>
      </c>
      <c r="B8" s="69" t="str">
        <f>'females_stats (μm)'!B$2</f>
        <v>NO.004</v>
      </c>
      <c r="C8" s="89">
        <f>females!N1</f>
        <v>7</v>
      </c>
      <c r="D8" s="91">
        <f>IF(females!O3&gt;0,females!O3,"")</f>
        <v>517.1385991058122</v>
      </c>
      <c r="E8" s="105">
        <f>IF(females!O6&gt;0,females!O6,"")</f>
        <v>27.868852459016395</v>
      </c>
      <c r="F8" s="105">
        <f>IF(females!O7&gt;0,females!O7,"")</f>
        <v>11.624441132637854</v>
      </c>
      <c r="G8" s="105">
        <f>IF(females!O8&gt;0,females!O8,"")</f>
        <v>49.329359165424748</v>
      </c>
      <c r="H8" s="105" t="str">
        <f>IF(females!O9&gt;0,females!O9,"")</f>
        <v/>
      </c>
      <c r="I8" s="105">
        <f>IF(females!O10&gt;0,females!O10,"")</f>
        <v>127.42175856929956</v>
      </c>
      <c r="J8" s="106">
        <f>IF(females!O14&gt;0,females!O14,"")</f>
        <v>306.85543964232494</v>
      </c>
      <c r="K8" s="105">
        <f>IF(females!O15&gt;0,females!O15,"")</f>
        <v>208.19672131147539</v>
      </c>
      <c r="L8" s="105">
        <f>IF(females!O16&gt;0,females!O16,"")</f>
        <v>4.6199701937406861</v>
      </c>
      <c r="M8" s="105">
        <f>IF(females!O17&gt;0,females!O17,"")</f>
        <v>193.29359165424739</v>
      </c>
      <c r="N8" s="105">
        <f>IF(females!O18&gt;0,females!O18,"")</f>
        <v>364.08345752608051</v>
      </c>
      <c r="O8" s="105">
        <f>IF(females!O19&gt;0,females!O19,"")</f>
        <v>10.730253353204173</v>
      </c>
      <c r="P8" s="105">
        <f>IF(females!O20&gt;0,females!O20,"")</f>
        <v>161.54992548435175</v>
      </c>
      <c r="Q8" s="105" t="str">
        <f>IF(females!O22&gt;0,females!O22,"")</f>
        <v/>
      </c>
      <c r="R8" s="105">
        <f>IF(females!O25&gt;0,females!O25,"")</f>
        <v>38.450074515648289</v>
      </c>
      <c r="S8" s="105">
        <f>IF(females!O26&gt;0,females!O26,"")</f>
        <v>4.918032786885246</v>
      </c>
      <c r="T8" s="105">
        <f>IF(females!O29&gt;0,females!O29,"")</f>
        <v>35.320417287630406</v>
      </c>
      <c r="U8" s="105">
        <f>IF(females!O30&gt;0,females!O30,"")</f>
        <v>5.3651266766020864</v>
      </c>
      <c r="V8" s="105" t="str">
        <f>IF(females!O33&gt;0,females!O33,"")</f>
        <v/>
      </c>
      <c r="W8" s="105" t="str">
        <f>IF(females!O34&gt;0,females!O34,"")</f>
        <v/>
      </c>
      <c r="X8" s="105" t="str">
        <f>IF(females!O37&gt;0,females!O37,"")</f>
        <v/>
      </c>
      <c r="Y8" s="105" t="str">
        <f>IF(females!O38&gt;0,females!O38,"")</f>
        <v/>
      </c>
    </row>
    <row r="9" spans="1:25" x14ac:dyDescent="0.2">
      <c r="A9" s="63" t="str">
        <f>'females_stats (μm)'!A$2</f>
        <v>Testechiniscus spitsbergensis</v>
      </c>
      <c r="B9" s="69" t="str">
        <f>'females_stats (μm)'!B$2</f>
        <v>NO.004</v>
      </c>
      <c r="C9" s="89">
        <f>females!P1</f>
        <v>8</v>
      </c>
      <c r="D9" s="91">
        <f>IF(females!Q3&gt;0,females!Q3,"")</f>
        <v>439.79721166032954</v>
      </c>
      <c r="E9" s="105">
        <f>IF(females!Q6&gt;0,females!Q6,"")</f>
        <v>22.306717363751584</v>
      </c>
      <c r="F9" s="105">
        <f>IF(females!Q7&gt;0,females!Q7,"")</f>
        <v>11.153358681875792</v>
      </c>
      <c r="G9" s="105">
        <f>IF(females!Q8&gt;0,females!Q8,"")</f>
        <v>38.656527249683144</v>
      </c>
      <c r="H9" s="105">
        <f>IF(females!Q9&gt;0,females!Q9,"")</f>
        <v>9.759188846641317</v>
      </c>
      <c r="I9" s="105">
        <f>IF(females!Q10&gt;0,females!Q10,"")</f>
        <v>107.60456273764258</v>
      </c>
      <c r="J9" s="106">
        <f>IF(females!Q14&gt;0,females!Q14,"")</f>
        <v>224.71482889733841</v>
      </c>
      <c r="K9" s="105">
        <f>IF(females!Q15&gt;0,females!Q15,"")</f>
        <v>341.5716096324461</v>
      </c>
      <c r="L9" s="105" t="str">
        <f>IF(females!Q16&gt;0,females!Q16,"")</f>
        <v/>
      </c>
      <c r="M9" s="105">
        <f>IF(females!Q17&gt;0,females!Q17,"")</f>
        <v>237.3891001267427</v>
      </c>
      <c r="N9" s="105">
        <f>IF(females!Q18&gt;0,females!Q18,"")</f>
        <v>277.94676806083652</v>
      </c>
      <c r="O9" s="105" t="str">
        <f>IF(females!Q19&gt;0,females!Q19,"")</f>
        <v/>
      </c>
      <c r="P9" s="105">
        <f>IF(females!Q20&gt;0,females!Q20,"")</f>
        <v>143.72623574144487</v>
      </c>
      <c r="Q9" s="105" t="str">
        <f>IF(females!Q22&gt;0,females!Q22,"")</f>
        <v/>
      </c>
      <c r="R9" s="105">
        <f>IF(females!Q25&gt;0,females!Q25,"")</f>
        <v>32.065906210392903</v>
      </c>
      <c r="S9" s="105">
        <f>IF(females!Q26&gt;0,females!Q26,"")</f>
        <v>4.0557667934093784</v>
      </c>
      <c r="T9" s="105">
        <f>IF(females!Q29&gt;0,females!Q29,"")</f>
        <v>31.305449936628644</v>
      </c>
      <c r="U9" s="105">
        <f>IF(females!Q30&gt;0,females!Q30,"")</f>
        <v>4.0557667934093784</v>
      </c>
      <c r="V9" s="105" t="str">
        <f>IF(females!Q33&gt;0,females!Q33,"")</f>
        <v/>
      </c>
      <c r="W9" s="105" t="str">
        <f>IF(females!Q34&gt;0,females!Q34,"")</f>
        <v/>
      </c>
      <c r="X9" s="105" t="str">
        <f>IF(females!Q37&gt;0,females!Q37,"")</f>
        <v/>
      </c>
      <c r="Y9" s="105" t="str">
        <f>IF(females!Q38&gt;0,females!Q38,"")</f>
        <v/>
      </c>
    </row>
    <row r="10" spans="1:25" x14ac:dyDescent="0.2">
      <c r="A10" s="63" t="str">
        <f>'females_stats (μm)'!A$2</f>
        <v>Testechiniscus spitsbergensis</v>
      </c>
      <c r="B10" s="69" t="str">
        <f>'females_stats (μm)'!B$2</f>
        <v>NO.004</v>
      </c>
      <c r="C10" s="89">
        <f>females!R1</f>
        <v>9</v>
      </c>
      <c r="D10" s="91">
        <f>IF(females!S3&gt;0,females!S3,"")</f>
        <v>477.9116465863454</v>
      </c>
      <c r="E10" s="105">
        <f>IF(females!S6&gt;0,females!S6,"")</f>
        <v>23.025435073627843</v>
      </c>
      <c r="F10" s="105">
        <f>IF(females!S7&gt;0,females!S7,"")</f>
        <v>10.040160642570282</v>
      </c>
      <c r="G10" s="105" t="str">
        <f>IF(females!S8&gt;0,females!S8,"")</f>
        <v/>
      </c>
      <c r="H10" s="105" t="str">
        <f>IF(females!S9&gt;0,females!S9,"")</f>
        <v/>
      </c>
      <c r="I10" s="105" t="str">
        <f>IF(females!S10&gt;0,females!S10,"")</f>
        <v/>
      </c>
      <c r="J10" s="106">
        <f>IF(females!S14&gt;0,females!S14,"")</f>
        <v>254.6184738955823</v>
      </c>
      <c r="K10" s="105" t="str">
        <f>IF(females!S15&gt;0,females!S15,"")</f>
        <v/>
      </c>
      <c r="L10" s="105">
        <f>IF(females!S16&gt;0,females!S16,"")</f>
        <v>4.8192771084337354</v>
      </c>
      <c r="M10" s="105">
        <f>IF(females!S17&gt;0,females!S17,"")</f>
        <v>173.76171352074968</v>
      </c>
      <c r="N10" s="105">
        <f>IF(females!S18&gt;0,females!S18,"")</f>
        <v>270.68273092369475</v>
      </c>
      <c r="O10" s="105">
        <f>IF(females!S19&gt;0,females!S19,"")</f>
        <v>5.3547523427041499</v>
      </c>
      <c r="P10" s="105">
        <f>IF(females!S20&gt;0,females!S20,"")</f>
        <v>84.203480589022746</v>
      </c>
      <c r="Q10" s="105" t="str">
        <f>IF(females!S22&gt;0,females!S22,"")</f>
        <v/>
      </c>
      <c r="R10" s="105">
        <f>IF(females!S25&gt;0,females!S25,"")</f>
        <v>33.86880856760375</v>
      </c>
      <c r="S10" s="105">
        <f>IF(females!S26&gt;0,females!S26,"")</f>
        <v>3.8821954484605086</v>
      </c>
      <c r="T10" s="105">
        <f>IF(females!S29&gt;0,females!S29,"")</f>
        <v>35.073627844712178</v>
      </c>
      <c r="U10" s="105">
        <f>IF(females!S30&gt;0,females!S30,"")</f>
        <v>3.3467202141900936</v>
      </c>
      <c r="V10" s="105">
        <f>IF(females!S33&gt;0,females!S33,"")</f>
        <v>32.396251673360105</v>
      </c>
      <c r="W10" s="105">
        <f>IF(females!S34&gt;0,females!S34,"")</f>
        <v>4.1499330655957163</v>
      </c>
      <c r="X10" s="105">
        <f>IF(females!S37&gt;0,females!S37,"")</f>
        <v>41.76706827309237</v>
      </c>
      <c r="Y10" s="105">
        <f>IF(females!S38&gt;0,females!S38,"")</f>
        <v>5.3547523427041499</v>
      </c>
    </row>
    <row r="11" spans="1:25" x14ac:dyDescent="0.2">
      <c r="A11" s="63" t="str">
        <f>'females_stats (μm)'!A$2</f>
        <v>Testechiniscus spitsbergensis</v>
      </c>
      <c r="B11" s="69" t="str">
        <f>'females_stats (μm)'!B$2</f>
        <v>NO.004</v>
      </c>
      <c r="C11" s="89">
        <f>females!T1</f>
        <v>10</v>
      </c>
      <c r="D11" s="91">
        <f>IF(females!U3&gt;0,females!U3,"")</f>
        <v>446.32086851628463</v>
      </c>
      <c r="E11" s="105">
        <f>IF(females!U6&gt;0,females!U6,"")</f>
        <v>25.934861278648974</v>
      </c>
      <c r="F11" s="105">
        <f>IF(females!U7&gt;0,females!U7,"")</f>
        <v>10.856453558504221</v>
      </c>
      <c r="G11" s="105">
        <f>IF(females!U8&gt;0,females!U8,"")</f>
        <v>42.098914354644144</v>
      </c>
      <c r="H11" s="105" t="str">
        <f>IF(females!U9&gt;0,females!U9,"")</f>
        <v/>
      </c>
      <c r="I11" s="105">
        <f>IF(females!U10&gt;0,females!U10,"")</f>
        <v>110.85645355850421</v>
      </c>
      <c r="J11" s="106">
        <f>IF(females!U14&gt;0,females!U14,"")</f>
        <v>326.77925211097704</v>
      </c>
      <c r="K11" s="105">
        <f>IF(females!U15&gt;0,females!U15,"")</f>
        <v>312.06272617611575</v>
      </c>
      <c r="L11" s="105" t="str">
        <f>IF(females!U16&gt;0,females!U16,"")</f>
        <v/>
      </c>
      <c r="M11" s="105">
        <f>IF(females!U17&gt;0,females!U17,"")</f>
        <v>195.53679131483713</v>
      </c>
      <c r="N11" s="105">
        <f>IF(females!U18&gt;0,females!U18,"")</f>
        <v>346.32086851628469</v>
      </c>
      <c r="O11" s="105">
        <f>IF(females!U19&gt;0,females!U19,"")</f>
        <v>9.0470446320868501</v>
      </c>
      <c r="P11" s="105">
        <f>IF(females!U20&gt;0,females!U20,"")</f>
        <v>142.82267792521111</v>
      </c>
      <c r="Q11" s="105">
        <f>IF(females!U22&gt;0,females!U22,"")</f>
        <v>6.6344993968636912</v>
      </c>
      <c r="R11" s="105">
        <f>IF(females!U25&gt;0,females!U25,"")</f>
        <v>36.429433051869722</v>
      </c>
      <c r="S11" s="105">
        <f>IF(females!U26&gt;0,females!U26,"")</f>
        <v>4.4632086851628472</v>
      </c>
      <c r="T11" s="105">
        <f>IF(females!U29&gt;0,females!U29,"")</f>
        <v>34.499396863691196</v>
      </c>
      <c r="U11" s="105">
        <f>IF(females!U30&gt;0,females!U30,"")</f>
        <v>4.8250904704463204</v>
      </c>
      <c r="V11" s="105" t="str">
        <f>IF(females!U33&gt;0,females!U33,"")</f>
        <v/>
      </c>
      <c r="W11" s="105" t="str">
        <f>IF(females!U34&gt;0,females!U34,"")</f>
        <v/>
      </c>
      <c r="X11" s="105">
        <f>IF(females!U37&gt;0,females!U37,"")</f>
        <v>43.063932448733418</v>
      </c>
      <c r="Y11" s="105">
        <f>IF(females!U38&gt;0,females!U38,"")</f>
        <v>5.1869722557297946</v>
      </c>
    </row>
    <row r="12" spans="1:25" x14ac:dyDescent="0.2">
      <c r="A12" s="63" t="str">
        <f>'females_stats (μm)'!A$2</f>
        <v>Testechiniscus spitsbergensis</v>
      </c>
      <c r="B12" s="69" t="str">
        <f>'females_stats (μm)'!B$2</f>
        <v>NO.004</v>
      </c>
      <c r="C12" s="89">
        <f>females!V1</f>
        <v>11</v>
      </c>
      <c r="D12" s="91">
        <f>IF(females!W3&gt;0,females!W3,"")</f>
        <v>491.00968188105122</v>
      </c>
      <c r="E12" s="105">
        <f>IF(females!W6&gt;0,females!W6,"")</f>
        <v>24.896265560165975</v>
      </c>
      <c r="F12" s="105">
        <f>IF(females!W7&gt;0,females!W7,"")</f>
        <v>11.479944674965422</v>
      </c>
      <c r="G12" s="105">
        <f>IF(females!W8&gt;0,females!W8,"")</f>
        <v>40.663900414937757</v>
      </c>
      <c r="H12" s="105">
        <f>IF(females!W9&gt;0,females!W9,"")</f>
        <v>8.7136929460580905</v>
      </c>
      <c r="I12" s="105">
        <f>IF(females!W10&gt;0,females!W10,"")</f>
        <v>100.69156293222683</v>
      </c>
      <c r="J12" s="106">
        <f>IF(females!W14&gt;0,females!W14,"")</f>
        <v>278.97648686030425</v>
      </c>
      <c r="K12" s="105">
        <f>IF(females!W15&gt;0,females!W15,"")</f>
        <v>356.15491009681881</v>
      </c>
      <c r="L12" s="105" t="str">
        <f>IF(females!W16&gt;0,females!W16,"")</f>
        <v/>
      </c>
      <c r="M12" s="105">
        <f>IF(females!W17&gt;0,females!W17,"")</f>
        <v>214.10788381742742</v>
      </c>
      <c r="N12" s="105">
        <f>IF(females!W18&gt;0,females!W18,"")</f>
        <v>315.21438450899035</v>
      </c>
      <c r="O12" s="105" t="str">
        <f>IF(females!W19&gt;0,females!W19,"")</f>
        <v/>
      </c>
      <c r="P12" s="105">
        <f>IF(females!W20&gt;0,females!W20,"")</f>
        <v>139.00414937759336</v>
      </c>
      <c r="Q12" s="105" t="str">
        <f>IF(females!W22&gt;0,females!W22,"")</f>
        <v/>
      </c>
      <c r="R12" s="105">
        <f>IF(females!W25&gt;0,females!W25,"")</f>
        <v>38.174273858921168</v>
      </c>
      <c r="S12" s="105">
        <f>IF(females!W26&gt;0,females!W26,"")</f>
        <v>3.8727524204702628</v>
      </c>
      <c r="T12" s="105">
        <f>IF(females!W29&gt;0,females!W29,"")</f>
        <v>33.195020746887963</v>
      </c>
      <c r="U12" s="105">
        <f>IF(females!W30&gt;0,females!W30,"")</f>
        <v>4.1493775933609953</v>
      </c>
      <c r="V12" s="105">
        <f>IF(females!W33&gt;0,females!W33,"")</f>
        <v>33.609958506224068</v>
      </c>
      <c r="W12" s="105">
        <f>IF(females!W34&gt;0,females!W34,"")</f>
        <v>4.1493775933609953</v>
      </c>
      <c r="X12" s="105">
        <f>IF(females!W37&gt;0,females!W37,"")</f>
        <v>39.280774550484097</v>
      </c>
      <c r="Y12" s="105">
        <f>IF(females!W38&gt;0,females!W38,"")</f>
        <v>5.94744121715076</v>
      </c>
    </row>
    <row r="13" spans="1:25" x14ac:dyDescent="0.2">
      <c r="A13" s="63" t="str">
        <f>'females_stats (μm)'!A$2</f>
        <v>Testechiniscus spitsbergensis</v>
      </c>
      <c r="B13" s="69" t="str">
        <f>'females_stats (μm)'!B$2</f>
        <v>NO.004</v>
      </c>
      <c r="C13" s="89">
        <f>females!X1</f>
        <v>12</v>
      </c>
      <c r="D13" s="91">
        <f>IF(females!Y3&gt;0,females!Y3,"")</f>
        <v>456.80628272251306</v>
      </c>
      <c r="E13" s="105">
        <f>IF(females!Y6&gt;0,females!Y6,"")</f>
        <v>19.633507853403138</v>
      </c>
      <c r="F13" s="105">
        <f>IF(females!Y7&gt;0,females!Y7,"")</f>
        <v>12.827225130890053</v>
      </c>
      <c r="G13" s="105">
        <f>IF(females!Y8&gt;0,females!Y8,"")</f>
        <v>32.460732984293195</v>
      </c>
      <c r="H13" s="105">
        <f>IF(females!Y9&gt;0,females!Y9,"")</f>
        <v>9.9476439790575917</v>
      </c>
      <c r="I13" s="105">
        <f>IF(females!Y10&gt;0,females!Y10,"")</f>
        <v>86.518324607329831</v>
      </c>
      <c r="J13" s="106">
        <f>IF(females!Y14&gt;0,females!Y14,"")</f>
        <v>195.15706806282719</v>
      </c>
      <c r="K13" s="105">
        <f>IF(females!Y15&gt;0,females!Y15,"")</f>
        <v>270.15706806282719</v>
      </c>
      <c r="L13" s="105" t="str">
        <f>IF(females!Y16&gt;0,females!Y16,"")</f>
        <v/>
      </c>
      <c r="M13" s="105">
        <f>IF(females!Y17&gt;0,females!Y17,"")</f>
        <v>218.19371727748685</v>
      </c>
      <c r="N13" s="105">
        <f>IF(females!Y18&gt;0,females!Y18,"")</f>
        <v>224.21465968586389</v>
      </c>
      <c r="O13" s="105" t="str">
        <f>IF(females!Y19&gt;0,females!Y19,"")</f>
        <v/>
      </c>
      <c r="P13" s="105">
        <f>IF(females!Y20&gt;0,females!Y20,"")</f>
        <v>111.38743455497379</v>
      </c>
      <c r="Q13" s="105" t="str">
        <f>IF(females!Y22&gt;0,females!Y22,"")</f>
        <v/>
      </c>
      <c r="R13" s="105">
        <f>IF(females!Y25&gt;0,females!Y25,"")</f>
        <v>36.125654450261777</v>
      </c>
      <c r="S13" s="105">
        <f>IF(females!Y26&gt;0,females!Y26,"")</f>
        <v>3.7958115183246073</v>
      </c>
      <c r="T13" s="105">
        <f>IF(females!Y29&gt;0,females!Y29,"")</f>
        <v>30.497382198952877</v>
      </c>
      <c r="U13" s="105">
        <f>IF(females!Y30&gt;0,females!Y30,"")</f>
        <v>3.2722513089005236</v>
      </c>
      <c r="V13" s="105">
        <f>IF(females!Y33&gt;0,females!Y33,"")</f>
        <v>30.890052356020941</v>
      </c>
      <c r="W13" s="105">
        <f>IF(females!Y34&gt;0,females!Y34,"")</f>
        <v>4.1884816753926701</v>
      </c>
      <c r="X13" s="105">
        <f>IF(females!Y37&gt;0,females!Y37,"")</f>
        <v>40.968586387434556</v>
      </c>
      <c r="Y13" s="105">
        <f>IF(females!Y38&gt;0,females!Y38,"")</f>
        <v>4.5811518324607325</v>
      </c>
    </row>
    <row r="14" spans="1:25" x14ac:dyDescent="0.2">
      <c r="A14" s="63" t="str">
        <f>'females_stats (μm)'!A$2</f>
        <v>Testechiniscus spitsbergensis</v>
      </c>
      <c r="B14" s="69" t="str">
        <f>'females_stats (μm)'!B$2</f>
        <v>NO.004</v>
      </c>
      <c r="C14" s="89">
        <f>females!Z1</f>
        <v>13</v>
      </c>
      <c r="D14" s="91">
        <f>IF(females!AA3&gt;0,females!AA3,"")</f>
        <v>465.14935988620198</v>
      </c>
      <c r="E14" s="105">
        <f>IF(females!AA6&gt;0,females!AA6,"")</f>
        <v>22.617354196301566</v>
      </c>
      <c r="F14" s="105">
        <f>IF(females!AA7&gt;0,females!AA7,"")</f>
        <v>13.513513513513514</v>
      </c>
      <c r="G14" s="105">
        <f>IF(females!AA8&gt;0,females!AA8,"")</f>
        <v>42.10526315789474</v>
      </c>
      <c r="H14" s="105" t="str">
        <f>IF(females!AA9&gt;0,females!AA9,"")</f>
        <v/>
      </c>
      <c r="I14" s="105">
        <f>IF(females!AA10&gt;0,females!AA10,"")</f>
        <v>104.2674253200569</v>
      </c>
      <c r="J14" s="106">
        <f>IF(females!AA14&gt;0,females!AA14,"")</f>
        <v>308.81934566145094</v>
      </c>
      <c r="K14" s="105" t="str">
        <f>IF(females!AA15&gt;0,females!AA15,"")</f>
        <v/>
      </c>
      <c r="L14" s="105" t="str">
        <f>IF(females!AA16&gt;0,females!AA16,"")</f>
        <v/>
      </c>
      <c r="M14" s="105">
        <f>IF(females!AA17&gt;0,females!AA17,"")</f>
        <v>188.62019914651492</v>
      </c>
      <c r="N14" s="105">
        <f>IF(females!AA18&gt;0,females!AA18,"")</f>
        <v>320.19914651493599</v>
      </c>
      <c r="O14" s="105" t="str">
        <f>IF(females!AA19&gt;0,females!AA19,"")</f>
        <v/>
      </c>
      <c r="P14" s="105">
        <f>IF(females!AA20&gt;0,females!AA20,"")</f>
        <v>143.66998577524893</v>
      </c>
      <c r="Q14" s="105" t="str">
        <f>IF(females!AA22&gt;0,females!AA22,"")</f>
        <v/>
      </c>
      <c r="R14" s="105" t="str">
        <f>IF(females!AA25&gt;0,females!AA25,"")</f>
        <v/>
      </c>
      <c r="S14" s="105" t="str">
        <f>IF(females!AA26&gt;0,females!AA26,"")</f>
        <v/>
      </c>
      <c r="T14" s="105">
        <f>IF(females!AA29&gt;0,females!AA29,"")</f>
        <v>32.716927453769564</v>
      </c>
      <c r="U14" s="105">
        <f>IF(females!AA30&gt;0,females!AA30,"")</f>
        <v>3.4139402560455197</v>
      </c>
      <c r="V14" s="105">
        <f>IF(females!AA33&gt;0,females!AA33,"")</f>
        <v>34.992887624466576</v>
      </c>
      <c r="W14" s="105">
        <f>IF(females!AA34&gt;0,females!AA34,"")</f>
        <v>4.9786628733997151</v>
      </c>
      <c r="X14" s="105" t="str">
        <f>IF(females!AA37&gt;0,females!AA37,"")</f>
        <v/>
      </c>
      <c r="Y14" s="105" t="str">
        <f>IF(females!AA38&gt;0,females!AA38,"")</f>
        <v/>
      </c>
    </row>
    <row r="15" spans="1:25" x14ac:dyDescent="0.2">
      <c r="A15" s="63" t="str">
        <f>'females_stats (μm)'!A$2</f>
        <v>Testechiniscus spitsbergensis</v>
      </c>
      <c r="B15" s="69" t="str">
        <f>'females_stats (μm)'!B$2</f>
        <v>NO.004</v>
      </c>
      <c r="C15" s="89">
        <f>females!AB1</f>
        <v>14</v>
      </c>
      <c r="D15" s="91">
        <f>IF(females!AC3&gt;0,females!AC3,"")</f>
        <v>416.77588466579294</v>
      </c>
      <c r="E15" s="105" t="str">
        <f>IF(females!AC6&gt;0,females!AC6,"")</f>
        <v/>
      </c>
      <c r="F15" s="105" t="str">
        <f>IF(females!AC7&gt;0,females!AC7,"")</f>
        <v/>
      </c>
      <c r="G15" s="105" t="str">
        <f>IF(females!AC8&gt;0,females!AC8,"")</f>
        <v/>
      </c>
      <c r="H15" s="105" t="str">
        <f>IF(females!AC9&gt;0,females!AC9,"")</f>
        <v/>
      </c>
      <c r="I15" s="105">
        <f>IF(females!AC10&gt;0,females!AC10,"")</f>
        <v>101.96592398427259</v>
      </c>
      <c r="J15" s="106">
        <f>IF(females!AC14&gt;0,females!AC14,"")</f>
        <v>327.26081258191351</v>
      </c>
      <c r="K15" s="105">
        <f>IF(females!AC15&gt;0,females!AC15,"")</f>
        <v>390.17038007863698</v>
      </c>
      <c r="L15" s="105" t="str">
        <f>IF(females!AC16&gt;0,females!AC16,"")</f>
        <v/>
      </c>
      <c r="M15" s="105" t="str">
        <f>IF(females!AC17&gt;0,females!AC17,"")</f>
        <v/>
      </c>
      <c r="N15" s="105">
        <f>IF(females!AC18&gt;0,females!AC18,"")</f>
        <v>324.77064220183485</v>
      </c>
      <c r="O15" s="105" t="str">
        <f>IF(females!AC19&gt;0,females!AC19,"")</f>
        <v/>
      </c>
      <c r="P15" s="105">
        <f>IF(females!AC20&gt;0,females!AC20,"")</f>
        <v>148.62385321100919</v>
      </c>
      <c r="Q15" s="105" t="str">
        <f>IF(females!AC22&gt;0,females!AC22,"")</f>
        <v/>
      </c>
      <c r="R15" s="105" t="str">
        <f>IF(females!AC25&gt;0,females!AC25,"")</f>
        <v/>
      </c>
      <c r="S15" s="105" t="str">
        <f>IF(females!AC26&gt;0,females!AC26,"")</f>
        <v/>
      </c>
      <c r="T15" s="105">
        <f>IF(females!AC29&gt;0,females!AC29,"")</f>
        <v>33.027522935779821</v>
      </c>
      <c r="U15" s="105">
        <f>IF(females!AC30&gt;0,females!AC30,"")</f>
        <v>4.980340760157274</v>
      </c>
      <c r="V15" s="105" t="str">
        <f>IF(females!AC33&gt;0,females!AC33,"")</f>
        <v/>
      </c>
      <c r="W15" s="105" t="str">
        <f>IF(females!AC34&gt;0,females!AC34,"")</f>
        <v/>
      </c>
      <c r="X15" s="105" t="str">
        <f>IF(females!AC37&gt;0,females!AC37,"")</f>
        <v/>
      </c>
      <c r="Y15" s="105" t="str">
        <f>IF(females!AC38&gt;0,females!AC38,"")</f>
        <v/>
      </c>
    </row>
    <row r="16" spans="1:25" x14ac:dyDescent="0.2">
      <c r="A16" s="63" t="str">
        <f>'females_stats (μm)'!A$2</f>
        <v>Testechiniscus spitsbergensis</v>
      </c>
      <c r="B16" s="69" t="str">
        <f>'females_stats (μm)'!B$2</f>
        <v>NO.004</v>
      </c>
      <c r="C16" s="89">
        <f>females!AD1</f>
        <v>15</v>
      </c>
      <c r="D16" s="91">
        <f>IF(females!AE3&gt;0,females!AE3,"")</f>
        <v>440.56847545219631</v>
      </c>
      <c r="E16" s="105">
        <f>IF(females!AE6&gt;0,females!AE6,"")</f>
        <v>21.963824289405682</v>
      </c>
      <c r="F16" s="105">
        <f>IF(females!AE7&gt;0,females!AE7,"")</f>
        <v>10.981912144702841</v>
      </c>
      <c r="G16" s="105">
        <f>IF(females!AE8&gt;0,females!AE8,"")</f>
        <v>35.400516795865627</v>
      </c>
      <c r="H16" s="105">
        <f>IF(females!AE9&gt;0,females!AE9,"")</f>
        <v>8.7855297157622729</v>
      </c>
      <c r="I16" s="105">
        <f>IF(females!AE10&gt;0,females!AE10,"")</f>
        <v>80.232558139534888</v>
      </c>
      <c r="J16" s="106">
        <f>IF(females!AE14&gt;0,females!AE14,"")</f>
        <v>296.12403100775191</v>
      </c>
      <c r="K16" s="105">
        <f>IF(females!AE15&gt;0,females!AE15,"")</f>
        <v>264.5994832041344</v>
      </c>
      <c r="L16" s="105" t="str">
        <f>IF(females!AE16&gt;0,females!AE16,"")</f>
        <v/>
      </c>
      <c r="M16" s="105" t="str">
        <f>IF(females!AE17&gt;0,females!AE17,"")</f>
        <v/>
      </c>
      <c r="N16" s="105">
        <f>IF(females!AE18&gt;0,females!AE18,"")</f>
        <v>262.01550387596899</v>
      </c>
      <c r="O16" s="105">
        <f>IF(females!AE19&gt;0,females!AE19,"")</f>
        <v>8.1395348837209287</v>
      </c>
      <c r="P16" s="105">
        <f>IF(females!AE20&gt;0,females!AE20,"")</f>
        <v>119.12144702842377</v>
      </c>
      <c r="Q16" s="105">
        <f>IF(females!AE22&gt;0,females!AE22,"")</f>
        <v>5.0387596899224798</v>
      </c>
      <c r="R16" s="105">
        <f>IF(females!AE25&gt;0,females!AE25,"")</f>
        <v>32.299741602067186</v>
      </c>
      <c r="S16" s="105">
        <f>IF(females!AE26&gt;0,females!AE26,"")</f>
        <v>4.5219638242894051</v>
      </c>
      <c r="T16" s="105">
        <f>IF(females!AE29&gt;0,females!AE29,"")</f>
        <v>29.974160206718341</v>
      </c>
      <c r="U16" s="105">
        <f>IF(females!AE30&gt;0,females!AE30,"")</f>
        <v>4.7803617571059425</v>
      </c>
      <c r="V16" s="105">
        <f>IF(females!AE33&gt;0,females!AE33,"")</f>
        <v>32.945736434108525</v>
      </c>
      <c r="W16" s="105">
        <f>IF(females!AE34&gt;0,females!AE34,"")</f>
        <v>3.6175710594315245</v>
      </c>
      <c r="X16" s="105">
        <f>IF(females!AE37&gt;0,females!AE37,"")</f>
        <v>39.793281653746767</v>
      </c>
      <c r="Y16" s="105">
        <f>IF(females!AE38&gt;0,females!AE38,"")</f>
        <v>4.6511627906976747</v>
      </c>
    </row>
    <row r="17" spans="1:25" x14ac:dyDescent="0.2">
      <c r="A17" s="63" t="str">
        <f>'females_stats (μm)'!A$2</f>
        <v>Testechiniscus spitsbergensis</v>
      </c>
      <c r="B17" s="69" t="str">
        <f>'females_stats (μm)'!B$2</f>
        <v>NO.004</v>
      </c>
      <c r="C17" s="89">
        <f>females!AF1</f>
        <v>16</v>
      </c>
      <c r="D17" s="91">
        <f>IF(females!AG3&gt;0,females!AG3,"")</f>
        <v>427.87286063569684</v>
      </c>
      <c r="E17" s="105">
        <f>IF(females!AG6&gt;0,females!AG6,"")</f>
        <v>23.716381418092908</v>
      </c>
      <c r="F17" s="105">
        <f>IF(females!AG7&gt;0,females!AG7,"")</f>
        <v>9.41320293398533</v>
      </c>
      <c r="G17" s="105">
        <f>IF(females!AG8&gt;0,females!AG8,"")</f>
        <v>37.897310513447437</v>
      </c>
      <c r="H17" s="105" t="str">
        <f>IF(females!AG9&gt;0,females!AG9,"")</f>
        <v/>
      </c>
      <c r="I17" s="105">
        <f>IF(females!AG10&gt;0,females!AG10,"")</f>
        <v>106.60146699266504</v>
      </c>
      <c r="J17" s="106">
        <f>IF(females!AG14&gt;0,females!AG14,"")</f>
        <v>237.65281173594133</v>
      </c>
      <c r="K17" s="105">
        <f>IF(females!AG15&gt;0,females!AG15,"")</f>
        <v>302.81173594132025</v>
      </c>
      <c r="L17" s="105" t="str">
        <f>IF(females!AG16&gt;0,females!AG16,"")</f>
        <v/>
      </c>
      <c r="M17" s="105">
        <f>IF(females!AG17&gt;0,females!AG17,"")</f>
        <v>200</v>
      </c>
      <c r="N17" s="105">
        <f>IF(females!AG18&gt;0,females!AG18,"")</f>
        <v>267.48166259168704</v>
      </c>
      <c r="O17" s="105">
        <f>IF(females!AG19&gt;0,females!AG19,"")</f>
        <v>11.002444987775062</v>
      </c>
      <c r="P17" s="105">
        <f>IF(females!AG20&gt;0,females!AG20,"")</f>
        <v>129.09535452322737</v>
      </c>
      <c r="Q17" s="105" t="str">
        <f>IF(females!AG22&gt;0,females!AG22,"")</f>
        <v/>
      </c>
      <c r="R17" s="105" t="str">
        <f>IF(females!AG25&gt;0,females!AG25,"")</f>
        <v/>
      </c>
      <c r="S17" s="105" t="str">
        <f>IF(females!AG26&gt;0,females!AG26,"")</f>
        <v/>
      </c>
      <c r="T17" s="105">
        <f>IF(females!AG29&gt;0,females!AG29,"")</f>
        <v>30.684596577017121</v>
      </c>
      <c r="U17" s="105">
        <f>IF(females!AG30&gt;0,females!AG30,"")</f>
        <v>3.3007334963325188</v>
      </c>
      <c r="V17" s="105" t="str">
        <f>IF(females!AG33&gt;0,females!AG33,"")</f>
        <v/>
      </c>
      <c r="W17" s="105" t="str">
        <f>IF(females!AG34&gt;0,females!AG34,"")</f>
        <v/>
      </c>
      <c r="X17" s="105">
        <f>IF(females!AG37&gt;0,females!AG37,"")</f>
        <v>44.743276283618584</v>
      </c>
      <c r="Y17" s="105" t="str">
        <f>IF(females!AG38&gt;0,females!AG38,"")</f>
        <v/>
      </c>
    </row>
    <row r="18" spans="1:25" x14ac:dyDescent="0.2">
      <c r="A18" s="63" t="str">
        <f>'females_stats (μm)'!A$2</f>
        <v>Testechiniscus spitsbergensis</v>
      </c>
      <c r="B18" s="69" t="str">
        <f>'females_stats (μm)'!B$2</f>
        <v>NO.004</v>
      </c>
      <c r="C18" s="89">
        <f>females!AH1</f>
        <v>17</v>
      </c>
      <c r="D18" s="91">
        <f>IF(females!AI3&gt;0,females!AI3,"")</f>
        <v>406.21403912543155</v>
      </c>
      <c r="E18" s="105">
        <f>IF(females!AI6&gt;0,females!AI6,"")</f>
        <v>25.086306098964329</v>
      </c>
      <c r="F18" s="105">
        <f>IF(females!AI7&gt;0,females!AI7,"")</f>
        <v>11.047180667433832</v>
      </c>
      <c r="G18" s="105">
        <f>IF(females!AI8&gt;0,females!AI8,"")</f>
        <v>39.930955120828536</v>
      </c>
      <c r="H18" s="105" t="str">
        <f>IF(females!AI9&gt;0,females!AI9,"")</f>
        <v/>
      </c>
      <c r="I18" s="105">
        <f>IF(females!AI10&gt;0,females!AI10,"")</f>
        <v>104.94821634062139</v>
      </c>
      <c r="J18" s="106" t="str">
        <f>IF(females!AI14&gt;0,females!AI14,"")</f>
        <v/>
      </c>
      <c r="K18" s="105">
        <f>IF(females!AI15&gt;0,females!AI15,"")</f>
        <v>315.76524741081698</v>
      </c>
      <c r="L18" s="105" t="str">
        <f>IF(females!AI16&gt;0,females!AI16,"")</f>
        <v/>
      </c>
      <c r="M18" s="105">
        <f>IF(females!AI17&gt;0,females!AI17,"")</f>
        <v>178.71116225546606</v>
      </c>
      <c r="N18" s="105">
        <f>IF(females!AI18&gt;0,females!AI18,"")</f>
        <v>283.54430379746833</v>
      </c>
      <c r="O18" s="105" t="str">
        <f>IF(females!AI19&gt;0,females!AI19,"")</f>
        <v/>
      </c>
      <c r="P18" s="105">
        <f>IF(females!AI20&gt;0,females!AI20,"")</f>
        <v>118.06674338319907</v>
      </c>
      <c r="Q18" s="105" t="str">
        <f>IF(females!AI22&gt;0,females!AI22,"")</f>
        <v/>
      </c>
      <c r="R18" s="105">
        <f>IF(females!AI25&gt;0,females!AI25,"")</f>
        <v>32.105868814729568</v>
      </c>
      <c r="S18" s="105">
        <f>IF(females!AI26&gt;0,females!AI26,"")</f>
        <v>4.4879171461449934</v>
      </c>
      <c r="T18" s="105">
        <f>IF(females!AI29&gt;0,females!AI29,"")</f>
        <v>27.848101265822784</v>
      </c>
      <c r="U18" s="105">
        <f>IF(females!AI30&gt;0,females!AI30,"")</f>
        <v>4.6029919447640966</v>
      </c>
      <c r="V18" s="105">
        <f>IF(females!AI33&gt;0,females!AI33,"")</f>
        <v>31.645569620253163</v>
      </c>
      <c r="W18" s="105">
        <f>IF(females!AI34&gt;0,females!AI34,"")</f>
        <v>4.2577675489067897</v>
      </c>
      <c r="X18" s="105">
        <f>IF(females!AI37&gt;0,females!AI37,"")</f>
        <v>39.585730724971228</v>
      </c>
      <c r="Y18" s="105">
        <f>IF(females!AI38&gt;0,females!AI38,"")</f>
        <v>5.7537399309551205</v>
      </c>
    </row>
    <row r="19" spans="1:25" x14ac:dyDescent="0.2">
      <c r="A19" s="63" t="str">
        <f>'females_stats (μm)'!A$2</f>
        <v>Testechiniscus spitsbergensis</v>
      </c>
      <c r="B19" s="69" t="str">
        <f>'females_stats (μm)'!B$2</f>
        <v>NO.004</v>
      </c>
      <c r="C19" s="89">
        <f>females!AJ1</f>
        <v>18</v>
      </c>
      <c r="D19" s="91">
        <f>IF(females!AK3&gt;0,females!AK3,"")</f>
        <v>472.58485639686694</v>
      </c>
      <c r="E19" s="105">
        <f>IF(females!AK6&gt;0,females!AK6,"")</f>
        <v>24.804177545691907</v>
      </c>
      <c r="F19" s="105">
        <f>IF(females!AK7&gt;0,females!AK7,"")</f>
        <v>12.271540469973893</v>
      </c>
      <c r="G19" s="105">
        <f>IF(females!AK8&gt;0,females!AK8,"")</f>
        <v>42.167101827676241</v>
      </c>
      <c r="H19" s="105" t="str">
        <f>IF(females!AK9&gt;0,females!AK9,"")</f>
        <v/>
      </c>
      <c r="I19" s="105">
        <f>IF(females!AK10&gt;0,females!AK10,"")</f>
        <v>96.475195822454324</v>
      </c>
      <c r="J19" s="106" t="str">
        <f>IF(females!AK14&gt;0,females!AK14,"")</f>
        <v/>
      </c>
      <c r="K19" s="105" t="str">
        <f>IF(females!AK15&gt;0,females!AK15,"")</f>
        <v/>
      </c>
      <c r="L19" s="105" t="str">
        <f>IF(females!AK16&gt;0,females!AK16,"")</f>
        <v/>
      </c>
      <c r="M19" s="105" t="str">
        <f>IF(females!AK17&gt;0,females!AK17,"")</f>
        <v/>
      </c>
      <c r="N19" s="105">
        <f>IF(females!AK18&gt;0,females!AK18,"")</f>
        <v>255.09138381201049</v>
      </c>
      <c r="O19" s="105" t="str">
        <f>IF(females!AK19&gt;0,females!AK19,"")</f>
        <v/>
      </c>
      <c r="P19" s="105">
        <f>IF(females!AK20&gt;0,females!AK20,"")</f>
        <v>182.11488250652744</v>
      </c>
      <c r="Q19" s="105">
        <f>IF(females!AK22&gt;0,females!AK22,"")</f>
        <v>5.8746736292428201</v>
      </c>
      <c r="R19" s="105">
        <f>IF(females!AK25&gt;0,females!AK25,"")</f>
        <v>34.464751958224547</v>
      </c>
      <c r="S19" s="105">
        <f>IF(females!AK26&gt;0,females!AK26,"")</f>
        <v>4.3080939947780683</v>
      </c>
      <c r="T19" s="105">
        <f>IF(females!AK29&gt;0,females!AK29,"")</f>
        <v>33.159268929503916</v>
      </c>
      <c r="U19" s="105">
        <f>IF(females!AK30&gt;0,females!AK30,"")</f>
        <v>4.5691906005221936</v>
      </c>
      <c r="V19" s="105">
        <f>IF(females!AK33&gt;0,females!AK33,"")</f>
        <v>33.681462140992167</v>
      </c>
      <c r="W19" s="105">
        <f>IF(females!AK34&gt;0,females!AK34,"")</f>
        <v>4.5691906005221936</v>
      </c>
      <c r="X19" s="105">
        <f>IF(females!AK37&gt;0,females!AK37,"")</f>
        <v>42.95039164490862</v>
      </c>
      <c r="Y19" s="105" t="str">
        <f>IF(females!AK38&gt;0,females!AK38,"")</f>
        <v/>
      </c>
    </row>
    <row r="20" spans="1:25" x14ac:dyDescent="0.2">
      <c r="A20" s="63" t="str">
        <f>'females_stats (μm)'!A$2</f>
        <v>Testechiniscus spitsbergensis</v>
      </c>
      <c r="B20" s="69" t="str">
        <f>'females_stats (μm)'!B$2</f>
        <v>NO.004</v>
      </c>
      <c r="C20" s="89">
        <f>females!AL1</f>
        <v>19</v>
      </c>
      <c r="D20" s="91">
        <f>IF(females!AM3&gt;0,females!AM3,"")</f>
        <v>483.99487836107556</v>
      </c>
      <c r="E20" s="105">
        <f>IF(females!AM6&gt;0,females!AM6,"")</f>
        <v>23.30345710627401</v>
      </c>
      <c r="F20" s="105" t="str">
        <f>IF(females!AM7&gt;0,females!AM7,"")</f>
        <v/>
      </c>
      <c r="G20" s="105">
        <f>IF(females!AM8&gt;0,females!AM8,"")</f>
        <v>29.449423815621</v>
      </c>
      <c r="H20" s="105">
        <f>IF(females!AM9&gt;0,females!AM9,"")</f>
        <v>7.9385403329065314</v>
      </c>
      <c r="I20" s="105">
        <f>IF(females!AM10&gt;0,females!AM10,"")</f>
        <v>96.542893725992329</v>
      </c>
      <c r="J20" s="106">
        <f>IF(females!AM14&gt;0,females!AM14,"")</f>
        <v>184.50704225352112</v>
      </c>
      <c r="K20" s="105" t="str">
        <f>IF(females!AM15&gt;0,females!AM15,"")</f>
        <v/>
      </c>
      <c r="L20" s="105" t="str">
        <f>IF(females!AM16&gt;0,females!AM16,"")</f>
        <v/>
      </c>
      <c r="M20" s="105">
        <f>IF(females!AM17&gt;0,females!AM17,"")</f>
        <v>161.97183098591549</v>
      </c>
      <c r="N20" s="105">
        <f>IF(females!AM18&gt;0,females!AM18,"")</f>
        <v>292.44558258642769</v>
      </c>
      <c r="O20" s="105">
        <f>IF(females!AM19&gt;0,females!AM19,"")</f>
        <v>8.0665813060179268</v>
      </c>
      <c r="P20" s="105" t="str">
        <f>IF(females!AM20&gt;0,females!AM20,"")</f>
        <v/>
      </c>
      <c r="Q20" s="105" t="str">
        <f>IF(females!AM22&gt;0,females!AM22,"")</f>
        <v/>
      </c>
      <c r="R20" s="105">
        <f>IF(females!AM25&gt;0,females!AM25,"")</f>
        <v>34.314980793854041</v>
      </c>
      <c r="S20" s="105">
        <f>IF(females!AM26&gt;0,females!AM26,"")</f>
        <v>5.5057618437900127</v>
      </c>
      <c r="T20" s="105">
        <f>IF(females!AM29&gt;0,females!AM29,"")</f>
        <v>32.266325224071707</v>
      </c>
      <c r="U20" s="105">
        <f>IF(females!AM30&gt;0,females!AM30,"")</f>
        <v>5.1216389244558265</v>
      </c>
      <c r="V20" s="105" t="str">
        <f>IF(females!AM33&gt;0,females!AM33,"")</f>
        <v/>
      </c>
      <c r="W20" s="105" t="str">
        <f>IF(females!AM34&gt;0,females!AM34,"")</f>
        <v/>
      </c>
      <c r="X20" s="105">
        <f>IF(females!AM37&gt;0,females!AM37,"")</f>
        <v>39.30857874519846</v>
      </c>
      <c r="Y20" s="105">
        <f>IF(females!AM38&gt;0,females!AM38,"")</f>
        <v>5.3777208706786181</v>
      </c>
    </row>
    <row r="21" spans="1:25" x14ac:dyDescent="0.2">
      <c r="A21" s="63" t="str">
        <f>'females_stats (μm)'!A$2</f>
        <v>Testechiniscus spitsbergensis</v>
      </c>
      <c r="B21" s="69" t="str">
        <f>'females_stats (μm)'!B$2</f>
        <v>NO.004</v>
      </c>
      <c r="C21" s="89">
        <f>females!AN1</f>
        <v>20</v>
      </c>
      <c r="D21" s="91">
        <f>IF(females!AO3&gt;0,females!AO3,"")</f>
        <v>474.82014388489205</v>
      </c>
      <c r="E21" s="105">
        <f>IF(females!AO6&gt;0,females!AO6,"")</f>
        <v>22.781774580335728</v>
      </c>
      <c r="F21" s="105">
        <f>IF(females!AO7&gt;0,females!AO7,"")</f>
        <v>11.270983213429256</v>
      </c>
      <c r="G21" s="105" t="str">
        <f>IF(females!AO8&gt;0,females!AO8,"")</f>
        <v/>
      </c>
      <c r="H21" s="105">
        <f>IF(females!AO9&gt;0,females!AO9,"")</f>
        <v>6.4748201438848918</v>
      </c>
      <c r="I21" s="105">
        <f>IF(females!AO10&gt;0,females!AO10,"")</f>
        <v>104.67625899280574</v>
      </c>
      <c r="J21" s="106">
        <f>IF(females!AO14&gt;0,females!AO14,"")</f>
        <v>295.20383693045562</v>
      </c>
      <c r="K21" s="105" t="str">
        <f>IF(females!AO15&gt;0,females!AO15,"")</f>
        <v/>
      </c>
      <c r="L21" s="105" t="str">
        <f>IF(females!AO16&gt;0,females!AO16,"")</f>
        <v/>
      </c>
      <c r="M21" s="105">
        <f>IF(females!AO17&gt;0,females!AO17,"")</f>
        <v>175.2997601918465</v>
      </c>
      <c r="N21" s="105">
        <f>IF(females!AO18&gt;0,females!AO18,"")</f>
        <v>250.83932853717022</v>
      </c>
      <c r="O21" s="105">
        <f>IF(females!AO19&gt;0,females!AO19,"")</f>
        <v>9.2326139088729011</v>
      </c>
      <c r="P21" s="105">
        <f>IF(females!AO20&gt;0,females!AO20,"")</f>
        <v>34.89208633093525</v>
      </c>
      <c r="Q21" s="105" t="str">
        <f>IF(females!AO22&gt;0,females!AO22,"")</f>
        <v/>
      </c>
      <c r="R21" s="105">
        <f>IF(females!AO25&gt;0,females!AO25,"")</f>
        <v>35.97122302158273</v>
      </c>
      <c r="S21" s="105">
        <f>IF(females!AO26&gt;0,females!AO26,"")</f>
        <v>5.3956834532374103</v>
      </c>
      <c r="T21" s="105">
        <f>IF(females!AO29&gt;0,females!AO29,"")</f>
        <v>35.011990407673856</v>
      </c>
      <c r="U21" s="105">
        <f>IF(females!AO30&gt;0,females!AO30,"")</f>
        <v>4.4364508393285371</v>
      </c>
      <c r="V21" s="105" t="str">
        <f>IF(females!AO33&gt;0,females!AO33,"")</f>
        <v/>
      </c>
      <c r="W21" s="105" t="str">
        <f>IF(females!AO34&gt;0,females!AO34,"")</f>
        <v/>
      </c>
      <c r="X21" s="105" t="str">
        <f>IF(females!AO37&gt;0,females!AO37,"")</f>
        <v/>
      </c>
      <c r="Y21" s="105" t="str">
        <f>IF(females!AO38&gt;0,females!AO38,"")</f>
        <v/>
      </c>
    </row>
    <row r="22" spans="1:25" x14ac:dyDescent="0.2">
      <c r="A22" s="63" t="str">
        <f>'females_stats (μm)'!A$2</f>
        <v>Testechiniscus spitsbergensis</v>
      </c>
      <c r="B22" s="69" t="str">
        <f>'females_stats (μm)'!B$2</f>
        <v>NO.004</v>
      </c>
      <c r="C22" s="89">
        <f>females!AP1</f>
        <v>21</v>
      </c>
      <c r="D22" s="91">
        <f>IF(females!AQ3&gt;0,females!AQ3,"")</f>
        <v>431.44654088050316</v>
      </c>
      <c r="E22" s="105">
        <f>IF(females!AQ6&gt;0,females!AQ6,"")</f>
        <v>19.622641509433961</v>
      </c>
      <c r="F22" s="105">
        <f>IF(females!AQ7&gt;0,females!AQ7,"")</f>
        <v>11.320754716981133</v>
      </c>
      <c r="G22" s="105">
        <f>IF(females!AQ8&gt;0,females!AQ8,"")</f>
        <v>40.503144654088054</v>
      </c>
      <c r="H22" s="105">
        <f>IF(females!AQ9&gt;0,females!AQ9,"")</f>
        <v>7.7987421383647799</v>
      </c>
      <c r="I22" s="105">
        <f>IF(females!AQ10&gt;0,females!AQ10,"")</f>
        <v>123.52201257861634</v>
      </c>
      <c r="J22" s="106" t="str">
        <f>IF(females!AQ14&gt;0,females!AQ14,"")</f>
        <v/>
      </c>
      <c r="K22" s="105">
        <f>IF(females!AQ15&gt;0,females!AQ15,"")</f>
        <v>301.88679245283021</v>
      </c>
      <c r="L22" s="105" t="str">
        <f>IF(females!AQ16&gt;0,females!AQ16,"")</f>
        <v/>
      </c>
      <c r="M22" s="105">
        <f>IF(females!AQ17&gt;0,females!AQ17,"")</f>
        <v>188.80503144654088</v>
      </c>
      <c r="N22" s="105" t="str">
        <f>IF(females!AQ18&gt;0,females!AQ18,"")</f>
        <v/>
      </c>
      <c r="O22" s="105" t="str">
        <f>IF(females!AQ19&gt;0,females!AQ19,"")</f>
        <v/>
      </c>
      <c r="P22" s="105">
        <f>IF(females!AQ20&gt;0,females!AQ20,"")</f>
        <v>106.79245283018868</v>
      </c>
      <c r="Q22" s="105" t="str">
        <f>IF(females!AQ22&gt;0,females!AQ22,"")</f>
        <v/>
      </c>
      <c r="R22" s="105">
        <f>IF(females!AQ25&gt;0,females!AQ25,"")</f>
        <v>32.830188679245289</v>
      </c>
      <c r="S22" s="105" t="str">
        <f>IF(females!AQ26&gt;0,females!AQ26,"")</f>
        <v/>
      </c>
      <c r="T22" s="105">
        <f>IF(females!AQ29&gt;0,females!AQ29,"")</f>
        <v>28.930817610062892</v>
      </c>
      <c r="U22" s="105">
        <f>IF(females!AQ30&gt;0,females!AQ30,"")</f>
        <v>4.1509433962264151</v>
      </c>
      <c r="V22" s="105" t="str">
        <f>IF(females!AQ33&gt;0,females!AQ33,"")</f>
        <v/>
      </c>
      <c r="W22" s="105" t="str">
        <f>IF(females!AQ34&gt;0,females!AQ34,"")</f>
        <v/>
      </c>
      <c r="X22" s="105">
        <f>IF(females!AQ37&gt;0,females!AQ37,"")</f>
        <v>41.0062893081761</v>
      </c>
      <c r="Y22" s="105" t="str">
        <f>IF(females!AQ38&gt;0,females!AQ38,"")</f>
        <v/>
      </c>
    </row>
    <row r="23" spans="1:25" x14ac:dyDescent="0.2">
      <c r="A23" s="63" t="str">
        <f>'females_stats (μm)'!A$2</f>
        <v>Testechiniscus spitsbergensis</v>
      </c>
      <c r="B23" s="69" t="str">
        <f>'females_stats (μm)'!B$2</f>
        <v>NO.004</v>
      </c>
      <c r="C23" s="89">
        <f>females!AR1</f>
        <v>22</v>
      </c>
      <c r="D23" s="91">
        <f>IF(females!AS3&gt;0,females!AS3,"")</f>
        <v>432.57820927723839</v>
      </c>
      <c r="E23" s="105">
        <f>IF(females!AS6&gt;0,females!AS6,"")</f>
        <v>20.280474649406688</v>
      </c>
      <c r="F23" s="105">
        <f>IF(females!AS7&gt;0,females!AS7,"")</f>
        <v>10.248112189859762</v>
      </c>
      <c r="G23" s="105" t="str">
        <f>IF(females!AS8&gt;0,females!AS8,"")</f>
        <v/>
      </c>
      <c r="H23" s="105">
        <f>IF(females!AS9&gt;0,females!AS9,"")</f>
        <v>7.4433656957928811</v>
      </c>
      <c r="I23" s="105">
        <f>IF(females!AS10&gt;0,females!AS10,"")</f>
        <v>100</v>
      </c>
      <c r="J23" s="106" t="str">
        <f>IF(females!AS14&gt;0,females!AS14,"")</f>
        <v/>
      </c>
      <c r="K23" s="105">
        <f>IF(females!AS15&gt;0,females!AS15,"")</f>
        <v>296.11650485436894</v>
      </c>
      <c r="L23" s="105" t="str">
        <f>IF(females!AS16&gt;0,females!AS16,"")</f>
        <v/>
      </c>
      <c r="M23" s="105">
        <f>IF(females!AS17&gt;0,females!AS17,"")</f>
        <v>149.94606256742179</v>
      </c>
      <c r="N23" s="105">
        <f>IF(females!AS18&gt;0,females!AS18,"")</f>
        <v>207.33549083063645</v>
      </c>
      <c r="O23" s="105" t="str">
        <f>IF(females!AS19&gt;0,females!AS19,"")</f>
        <v/>
      </c>
      <c r="P23" s="105">
        <f>IF(females!AS20&gt;0,females!AS20,"")</f>
        <v>113.70010787486515</v>
      </c>
      <c r="Q23" s="105" t="str">
        <f>IF(females!AS22&gt;0,females!AS22,"")</f>
        <v/>
      </c>
      <c r="R23" s="105" t="str">
        <f>IF(females!AS25&gt;0,females!AS25,"")</f>
        <v/>
      </c>
      <c r="S23" s="105" t="str">
        <f>IF(females!AS26&gt;0,females!AS26,"")</f>
        <v/>
      </c>
      <c r="T23" s="105" t="str">
        <f>IF(females!AS29&gt;0,females!AS29,"")</f>
        <v/>
      </c>
      <c r="U23" s="105" t="str">
        <f>IF(females!AS30&gt;0,females!AS30,"")</f>
        <v/>
      </c>
      <c r="V23" s="105">
        <f>IF(females!AS33&gt;0,females!AS33,"")</f>
        <v>33.764832793959009</v>
      </c>
      <c r="W23" s="105" t="str">
        <f>IF(females!AS34&gt;0,females!AS34,"")</f>
        <v/>
      </c>
      <c r="X23" s="105">
        <f>IF(females!AS37&gt;0,females!AS37,"")</f>
        <v>41.531823085221141</v>
      </c>
      <c r="Y23" s="105" t="str">
        <f>IF(females!AS38&gt;0,females!AS38,"")</f>
        <v/>
      </c>
    </row>
    <row r="24" spans="1:25" x14ac:dyDescent="0.2">
      <c r="A24" s="63" t="str">
        <f>'females_stats (μm)'!A$2</f>
        <v>Testechiniscus spitsbergensis</v>
      </c>
      <c r="B24" s="69" t="str">
        <f>'females_stats (μm)'!B$2</f>
        <v>NO.004</v>
      </c>
      <c r="C24" s="89">
        <f>females!AT1</f>
        <v>23</v>
      </c>
      <c r="D24" s="91">
        <f>IF(females!AU3&gt;0,females!AU3,"")</f>
        <v>471.00591715976333</v>
      </c>
      <c r="E24" s="105">
        <f>IF(females!AU6&gt;0,females!AU6,"")</f>
        <v>21.42011834319527</v>
      </c>
      <c r="F24" s="105">
        <f>IF(females!AU7&gt;0,females!AU7,"")</f>
        <v>12.662721893491124</v>
      </c>
      <c r="G24" s="105">
        <f>IF(females!AU8&gt;0,females!AU8,"")</f>
        <v>37.988165680473372</v>
      </c>
      <c r="H24" s="105">
        <f>IF(females!AU9&gt;0,females!AU9,"")</f>
        <v>7.2189349112426022</v>
      </c>
      <c r="I24" s="105">
        <f>IF(females!AU10&gt;0,females!AU10,"")</f>
        <v>90.532544378698219</v>
      </c>
      <c r="J24" s="106">
        <f>IF(females!AU14&gt;0,females!AU14,"")</f>
        <v>214.91124260355031</v>
      </c>
      <c r="K24" s="105">
        <f>IF(females!AU15&gt;0,females!AU15,"")</f>
        <v>364.37869822485203</v>
      </c>
      <c r="L24" s="105" t="str">
        <f>IF(females!AU16&gt;0,females!AU16,"")</f>
        <v/>
      </c>
      <c r="M24" s="105">
        <f>IF(females!AU17&gt;0,females!AU17,"")</f>
        <v>190.05917159763314</v>
      </c>
      <c r="N24" s="105">
        <f>IF(females!AU18&gt;0,females!AU18,"")</f>
        <v>312.6627218934911</v>
      </c>
      <c r="O24" s="105">
        <f>IF(females!AU19&gt;0,females!AU19,"")</f>
        <v>5.0887573964497035</v>
      </c>
      <c r="P24" s="105">
        <f>IF(females!AU20&gt;0,females!AU20,"")</f>
        <v>24.378698224852073</v>
      </c>
      <c r="Q24" s="105" t="str">
        <f>IF(females!AU22&gt;0,females!AU22,"")</f>
        <v/>
      </c>
      <c r="R24" s="105">
        <f>IF(females!AU25&gt;0,females!AU25,"")</f>
        <v>35.976331360946745</v>
      </c>
      <c r="S24" s="105">
        <f>IF(females!AU26&gt;0,females!AU26,"")</f>
        <v>5.5621301775147929</v>
      </c>
      <c r="T24" s="105" t="str">
        <f>IF(females!AU29&gt;0,females!AU29,"")</f>
        <v/>
      </c>
      <c r="U24" s="105" t="str">
        <f>IF(females!AU30&gt;0,females!AU30,"")</f>
        <v/>
      </c>
      <c r="V24" s="105" t="str">
        <f>IF(females!AU33&gt;0,females!AU33,"")</f>
        <v/>
      </c>
      <c r="W24" s="105" t="str">
        <f>IF(females!AU34&gt;0,females!AU34,"")</f>
        <v/>
      </c>
      <c r="X24" s="105" t="str">
        <f>IF(females!AU37&gt;0,females!AU37,"")</f>
        <v/>
      </c>
      <c r="Y24" s="105" t="str">
        <f>IF(females!AU38&gt;0,females!AU38,"")</f>
        <v/>
      </c>
    </row>
    <row r="25" spans="1:25" x14ac:dyDescent="0.2">
      <c r="A25" s="63" t="str">
        <f>'females_stats (μm)'!A$2</f>
        <v>Testechiniscus spitsbergensis</v>
      </c>
      <c r="B25" s="69" t="str">
        <f>'females_stats (μm)'!B$2</f>
        <v>NO.004</v>
      </c>
      <c r="C25" s="89">
        <f>females!AV1</f>
        <v>24</v>
      </c>
      <c r="D25" s="91">
        <f>IF(females!AW3&gt;0,females!AW3,"")</f>
        <v>488.07631160572339</v>
      </c>
      <c r="E25" s="105">
        <f>IF(females!AW6&gt;0,females!AW6,"")</f>
        <v>24.80127186009539</v>
      </c>
      <c r="F25" s="105">
        <f>IF(females!AW7&gt;0,females!AW7,"")</f>
        <v>14.149443561208269</v>
      </c>
      <c r="G25" s="105">
        <f>IF(females!AW8&gt;0,females!AW8,"")</f>
        <v>37.996820349761521</v>
      </c>
      <c r="H25" s="105">
        <f>IF(females!AW9&gt;0,females!AW9,"")</f>
        <v>9.5389507154213042</v>
      </c>
      <c r="I25" s="105" t="str">
        <f>IF(females!AW10&gt;0,females!AW10,"")</f>
        <v/>
      </c>
      <c r="J25" s="106">
        <f>IF(females!AW14&gt;0,females!AW14,"")</f>
        <v>273.60890302066775</v>
      </c>
      <c r="K25" s="105">
        <f>IF(females!AW15&gt;0,females!AW15,"")</f>
        <v>251.35135135135135</v>
      </c>
      <c r="L25" s="105" t="str">
        <f>IF(females!AW16&gt;0,females!AW16,"")</f>
        <v/>
      </c>
      <c r="M25" s="105">
        <f>IF(females!AW17&gt;0,females!AW17,"")</f>
        <v>194.27662957074722</v>
      </c>
      <c r="N25" s="105">
        <f>IF(females!AW18&gt;0,females!AW18,"")</f>
        <v>306.20031796502383</v>
      </c>
      <c r="O25" s="105" t="str">
        <f>IF(females!AW19&gt;0,females!AW19,"")</f>
        <v/>
      </c>
      <c r="P25" s="105">
        <f>IF(females!AW20&gt;0,females!AW20,"")</f>
        <v>119.07790143084263</v>
      </c>
      <c r="Q25" s="105" t="str">
        <f>IF(females!AW22&gt;0,females!AW22,"")</f>
        <v/>
      </c>
      <c r="R25" s="105">
        <f>IF(females!AW25&gt;0,females!AW25,"")</f>
        <v>38.473767885532588</v>
      </c>
      <c r="S25" s="105">
        <f>IF(females!AW26&gt;0,females!AW26,"")</f>
        <v>4.6104928457869638</v>
      </c>
      <c r="T25" s="105">
        <f>IF(females!AW29&gt;0,females!AW29,"")</f>
        <v>33.704292527821941</v>
      </c>
      <c r="U25" s="105">
        <f>IF(females!AW30&gt;0,females!AW30,"")</f>
        <v>5.246422893481717</v>
      </c>
      <c r="V25" s="105" t="str">
        <f>IF(females!AW33&gt;0,females!AW33,"")</f>
        <v/>
      </c>
      <c r="W25" s="105" t="str">
        <f>IF(females!AW34&gt;0,females!AW34,"")</f>
        <v/>
      </c>
      <c r="X25" s="105">
        <f>IF(females!AW37&gt;0,females!AW37,"")</f>
        <v>42.607313195548493</v>
      </c>
      <c r="Y25" s="105">
        <f>IF(females!AW38&gt;0,females!AW38,"")</f>
        <v>6.2003179650238476</v>
      </c>
    </row>
    <row r="26" spans="1:25" x14ac:dyDescent="0.2">
      <c r="A26" s="63" t="str">
        <f>'females_stats (μm)'!A$2</f>
        <v>Testechiniscus spitsbergensis</v>
      </c>
      <c r="B26" s="69" t="str">
        <f>'females_stats (μm)'!B$2</f>
        <v>NO.004</v>
      </c>
      <c r="C26" s="89">
        <f>females!AX1</f>
        <v>25</v>
      </c>
      <c r="D26" s="91">
        <f>IF(females!AY3&gt;0,females!AY3,"")</f>
        <v>459.18367346938771</v>
      </c>
      <c r="E26" s="105">
        <f>IF(females!AY6&gt;0,females!AY6,"")</f>
        <v>20.521541950113377</v>
      </c>
      <c r="F26" s="105">
        <f>IF(females!AY7&gt;0,females!AY7,"")</f>
        <v>9.9773242630385486</v>
      </c>
      <c r="G26" s="105">
        <f>IF(females!AY8&gt;0,females!AY8,"")</f>
        <v>34.807256235827658</v>
      </c>
      <c r="H26" s="105">
        <f>IF(females!AY9&gt;0,females!AY9,"")</f>
        <v>6.6893424036281175</v>
      </c>
      <c r="I26" s="105">
        <f>IF(females!AY10&gt;0,females!AY10,"")</f>
        <v>99.319727891156447</v>
      </c>
      <c r="J26" s="106" t="str">
        <f>IF(females!AY14&gt;0,females!AY14,"")</f>
        <v/>
      </c>
      <c r="K26" s="105" t="str">
        <f>IF(females!AY15&gt;0,females!AY15,"")</f>
        <v/>
      </c>
      <c r="L26" s="105" t="str">
        <f>IF(females!AY16&gt;0,females!AY16,"")</f>
        <v/>
      </c>
      <c r="M26" s="105">
        <f>IF(females!AY17&gt;0,females!AY17,"")</f>
        <v>151.13378684807256</v>
      </c>
      <c r="N26" s="105" t="str">
        <f>IF(females!AY18&gt;0,females!AY18,"")</f>
        <v/>
      </c>
      <c r="O26" s="105" t="str">
        <f>IF(females!AY19&gt;0,females!AY19,"")</f>
        <v/>
      </c>
      <c r="P26" s="105">
        <f>IF(females!AY20&gt;0,females!AY20,"")</f>
        <v>5.5555555555555562</v>
      </c>
      <c r="Q26" s="105">
        <f>IF(females!AY22&gt;0,females!AY22,"")</f>
        <v>5.7823129251700678</v>
      </c>
      <c r="R26" s="105">
        <f>IF(females!AY25&gt;0,females!AY25,"")</f>
        <v>28.458049886621318</v>
      </c>
      <c r="S26" s="105" t="str">
        <f>IF(females!AY26&gt;0,females!AY26,"")</f>
        <v/>
      </c>
      <c r="T26" s="105">
        <f>IF(females!AY29&gt;0,females!AY29,"")</f>
        <v>27.551020408163261</v>
      </c>
      <c r="U26" s="105" t="str">
        <f>IF(females!AY30&gt;0,females!AY30,"")</f>
        <v/>
      </c>
      <c r="V26" s="105">
        <f>IF(females!AY33&gt;0,females!AY33,"")</f>
        <v>30.272108843537417</v>
      </c>
      <c r="W26" s="105">
        <f>IF(females!AY34&gt;0,females!AY34,"")</f>
        <v>3.7414965986394559</v>
      </c>
      <c r="X26" s="105" t="str">
        <f>IF(females!AY37&gt;0,females!AY37,"")</f>
        <v/>
      </c>
      <c r="Y26" s="105" t="str">
        <f>IF(females!AY38&gt;0,females!AY38,"")</f>
        <v/>
      </c>
    </row>
    <row r="27" spans="1:25" x14ac:dyDescent="0.2">
      <c r="A27" s="63" t="str">
        <f>'females_stats (μm)'!A$2</f>
        <v>Testechiniscus spitsbergensis</v>
      </c>
      <c r="B27" s="69" t="str">
        <f>'females_stats (μm)'!B$2</f>
        <v>NO.004</v>
      </c>
      <c r="C27" s="89">
        <f>females!AZ1</f>
        <v>26</v>
      </c>
      <c r="D27" s="91">
        <f>IF(females!BA3&gt;0,females!BA3,"")</f>
        <v>431.78621659634319</v>
      </c>
      <c r="E27" s="105" t="str">
        <f>IF(females!BA6&gt;0,females!BA6,"")</f>
        <v/>
      </c>
      <c r="F27" s="105" t="str">
        <f>IF(females!BA7&gt;0,females!BA7,"")</f>
        <v/>
      </c>
      <c r="G27" s="105" t="str">
        <f>IF(females!BA8&gt;0,females!BA8,"")</f>
        <v/>
      </c>
      <c r="H27" s="105">
        <f>IF(females!BA9&gt;0,females!BA9,"")</f>
        <v>6.6104078762306617</v>
      </c>
      <c r="I27" s="105">
        <f>IF(females!BA10&gt;0,females!BA10,"")</f>
        <v>99.015471167369924</v>
      </c>
      <c r="J27" s="106" t="str">
        <f>IF(females!BA14&gt;0,females!BA14,"")</f>
        <v/>
      </c>
      <c r="K27" s="105" t="str">
        <f>IF(females!BA15&gt;0,females!BA15,"")</f>
        <v/>
      </c>
      <c r="L27" s="105">
        <f>IF(females!BA16&gt;0,females!BA16,"")</f>
        <v>6.6104078762306617</v>
      </c>
      <c r="M27" s="105">
        <f>IF(females!BA17&gt;0,females!BA17,"")</f>
        <v>173.27707454289734</v>
      </c>
      <c r="N27" s="105" t="str">
        <f>IF(females!BA18&gt;0,females!BA18,"")</f>
        <v/>
      </c>
      <c r="O27" s="105">
        <f>IF(females!BA19&gt;0,females!BA19,"")</f>
        <v>10.407876230661042</v>
      </c>
      <c r="P27" s="105">
        <f>IF(females!BA20&gt;0,females!BA20,"")</f>
        <v>21.09704641350211</v>
      </c>
      <c r="Q27" s="105">
        <f>IF(females!BA22&gt;0,females!BA22,"")</f>
        <v>5.9071729957805914</v>
      </c>
      <c r="R27" s="105">
        <f>IF(females!BA25&gt;0,females!BA25,"")</f>
        <v>34.458509142053451</v>
      </c>
      <c r="S27" s="105">
        <f>IF(females!BA26&gt;0,females!BA26,"")</f>
        <v>3.7974683544303804</v>
      </c>
      <c r="T27" s="105">
        <f>IF(females!BA29&gt;0,females!BA29,"")</f>
        <v>33.614627285513357</v>
      </c>
      <c r="U27" s="105">
        <f>IF(females!BA30&gt;0,females!BA30,"")</f>
        <v>3.6568213783403665</v>
      </c>
      <c r="V27" s="105">
        <f>IF(females!BA33&gt;0,females!BA33,"")</f>
        <v>33.052039381153307</v>
      </c>
      <c r="W27" s="105">
        <f>IF(females!BA34&gt;0,females!BA34,"")</f>
        <v>3.3755274261603381</v>
      </c>
      <c r="X27" s="105">
        <f>IF(females!BA37&gt;0,females!BA37,"")</f>
        <v>42.616033755274266</v>
      </c>
      <c r="Y27" s="105">
        <f>IF(females!BA38&gt;0,females!BA38,"")</f>
        <v>4.6413502109704643</v>
      </c>
    </row>
    <row r="28" spans="1:25" x14ac:dyDescent="0.2">
      <c r="A28" s="63" t="str">
        <f>'females_stats (μm)'!A$2</f>
        <v>Testechiniscus spitsbergensis</v>
      </c>
      <c r="B28" s="69" t="str">
        <f>'females_stats (μm)'!B$2</f>
        <v>NO.004</v>
      </c>
      <c r="C28" s="89">
        <f>females!BB1</f>
        <v>27</v>
      </c>
      <c r="D28" s="91">
        <f>IF(females!BC3&gt;0,females!BC3,"")</f>
        <v>454.81927710843371</v>
      </c>
      <c r="E28" s="105">
        <f>IF(females!BC6&gt;0,females!BC6,"")</f>
        <v>25.753012048192769</v>
      </c>
      <c r="F28" s="105">
        <f>IF(females!BC7&gt;0,females!BC7,"")</f>
        <v>12.801204819277107</v>
      </c>
      <c r="G28" s="105">
        <f>IF(females!BC8&gt;0,females!BC8,"")</f>
        <v>35.240963855421683</v>
      </c>
      <c r="H28" s="105">
        <f>IF(females!BC9&gt;0,females!BC9,"")</f>
        <v>7.5301204819277103</v>
      </c>
      <c r="I28" s="105">
        <f>IF(females!BC10&gt;0,females!BC10,"")</f>
        <v>121.08433734939759</v>
      </c>
      <c r="J28" s="106">
        <f>IF(females!BC14&gt;0,females!BC14,"")</f>
        <v>139.15662650602408</v>
      </c>
      <c r="K28" s="105">
        <f>IF(females!BC15&gt;0,females!BC15,"")</f>
        <v>176.95783132530119</v>
      </c>
      <c r="L28" s="105">
        <f>IF(females!BC16&gt;0,females!BC16,"")</f>
        <v>7.3795180722891569</v>
      </c>
      <c r="M28" s="105" t="str">
        <f>IF(females!BC17&gt;0,females!BC17,"")</f>
        <v/>
      </c>
      <c r="N28" s="105">
        <f>IF(females!BC18&gt;0,females!BC18,"")</f>
        <v>329.06626506024094</v>
      </c>
      <c r="O28" s="105">
        <f>IF(females!BC19&gt;0,females!BC19,"")</f>
        <v>5.1204819277108422</v>
      </c>
      <c r="P28" s="105">
        <f>IF(females!BC20&gt;0,females!BC20,"")</f>
        <v>140.66265060240963</v>
      </c>
      <c r="Q28" s="105">
        <f>IF(females!BC22&gt;0,females!BC22,"")</f>
        <v>6.7771084337349397</v>
      </c>
      <c r="R28" s="105">
        <f>IF(females!BC25&gt;0,females!BC25,"")</f>
        <v>34.789156626506021</v>
      </c>
      <c r="S28" s="105">
        <f>IF(females!BC26&gt;0,females!BC26,"")</f>
        <v>4.0662650602409638</v>
      </c>
      <c r="T28" s="105">
        <f>IF(females!BC29&gt;0,females!BC29,"")</f>
        <v>33.885542168674696</v>
      </c>
      <c r="U28" s="105">
        <f>IF(females!BC30&gt;0,females!BC30,"")</f>
        <v>3.4638554216867465</v>
      </c>
      <c r="V28" s="105">
        <f>IF(females!BC33&gt;0,females!BC33,"")</f>
        <v>33.433734939759027</v>
      </c>
      <c r="W28" s="105">
        <f>IF(females!BC34&gt;0,females!BC34,"")</f>
        <v>4.3674698795180715</v>
      </c>
      <c r="X28" s="105">
        <f>IF(females!BC37&gt;0,females!BC37,"")</f>
        <v>41.114457831325296</v>
      </c>
      <c r="Y28" s="105">
        <f>IF(females!BC38&gt;0,females!BC38,"")</f>
        <v>4.3674698795180715</v>
      </c>
    </row>
    <row r="29" spans="1:25" x14ac:dyDescent="0.2">
      <c r="A29" s="63" t="str">
        <f>'females_stats (μm)'!A$2</f>
        <v>Testechiniscus spitsbergensis</v>
      </c>
      <c r="B29" s="69" t="str">
        <f>'females_stats (μm)'!B$2</f>
        <v>NO.004</v>
      </c>
      <c r="C29" s="89">
        <f>females!BD1</f>
        <v>28</v>
      </c>
      <c r="D29" s="91">
        <f>IF(females!BE3&gt;0,females!BE3,"")</f>
        <v>432.95019157088126</v>
      </c>
      <c r="E29" s="105">
        <f>IF(females!BE6&gt;0,females!BE6,"")</f>
        <v>17.624521072796938</v>
      </c>
      <c r="F29" s="105">
        <f>IF(females!BE7&gt;0,females!BE7,"")</f>
        <v>11.877394636015328</v>
      </c>
      <c r="G29" s="105">
        <f>IF(females!BE8&gt;0,females!BE8,"")</f>
        <v>30.906768837803323</v>
      </c>
      <c r="H29" s="105">
        <f>IF(females!BE9&gt;0,females!BE9,"")</f>
        <v>7.6628352490421463</v>
      </c>
      <c r="I29" s="105">
        <f>IF(females!BE10&gt;0,females!BE10,"")</f>
        <v>73.180076628352481</v>
      </c>
      <c r="J29" s="106">
        <f>IF(females!BE14&gt;0,females!BE14,"")</f>
        <v>190.29374201787996</v>
      </c>
      <c r="K29" s="105" t="str">
        <f>IF(females!BE15&gt;0,females!BE15,"")</f>
        <v/>
      </c>
      <c r="L29" s="105">
        <f>IF(females!BE16&gt;0,females!BE16,"")</f>
        <v>4.853128991060025</v>
      </c>
      <c r="M29" s="105" t="str">
        <f>IF(females!BE17&gt;0,females!BE17,"")</f>
        <v/>
      </c>
      <c r="N29" s="105" t="str">
        <f>IF(females!BE18&gt;0,females!BE18,"")</f>
        <v/>
      </c>
      <c r="O29" s="105">
        <f>IF(females!BE19&gt;0,females!BE19,"")</f>
        <v>7.6628352490421463</v>
      </c>
      <c r="P29" s="105">
        <f>IF(females!BE20&gt;0,females!BE20,"")</f>
        <v>16.091954022988507</v>
      </c>
      <c r="Q29" s="105">
        <f>IF(females!BE22&gt;0,females!BE22,"")</f>
        <v>6.0025542784163477</v>
      </c>
      <c r="R29" s="105">
        <f>IF(females!BE25&gt;0,females!BE25,"")</f>
        <v>31.289910600255428</v>
      </c>
      <c r="S29" s="105">
        <f>IF(females!BE26&gt;0,females!BE26,"")</f>
        <v>3.8314176245210732</v>
      </c>
      <c r="T29" s="105">
        <f>IF(females!BE29&gt;0,females!BE29,"")</f>
        <v>28.863346104725419</v>
      </c>
      <c r="U29" s="105">
        <f>IF(females!BE30&gt;0,females!BE30,"")</f>
        <v>4.3422733077905491</v>
      </c>
      <c r="V29" s="105">
        <f>IF(females!BE33&gt;0,females!BE33,"")</f>
        <v>30.268199233716476</v>
      </c>
      <c r="W29" s="105">
        <f>IF(females!BE34&gt;0,females!BE34,"")</f>
        <v>3.4482758620689662</v>
      </c>
      <c r="X29" s="105">
        <f>IF(females!BE37&gt;0,females!BE37,"")</f>
        <v>38.569604086845466</v>
      </c>
      <c r="Y29" s="105">
        <f>IF(females!BE38&gt;0,females!BE38,"")</f>
        <v>5.7471264367816088</v>
      </c>
    </row>
    <row r="30" spans="1:25" ht="12.75" customHeight="1" x14ac:dyDescent="0.2">
      <c r="A30" s="63" t="str">
        <f>'females_stats (μm)'!A$2</f>
        <v>Testechiniscus spitsbergensis</v>
      </c>
      <c r="B30" s="69" t="str">
        <f>'females_stats (μm)'!B$2</f>
        <v>NO.004</v>
      </c>
      <c r="C30" s="89">
        <f>females!BF1</f>
        <v>29</v>
      </c>
      <c r="D30" s="91">
        <f>IF(females!BG3&gt;0,females!BG3,"")</f>
        <v>461.31805157593124</v>
      </c>
      <c r="E30" s="105">
        <f>IF(females!BG6&gt;0,females!BG6,"")</f>
        <v>20.630372492836678</v>
      </c>
      <c r="F30" s="105">
        <f>IF(females!BG7&gt;0,females!BG7,"")</f>
        <v>11.031518624641834</v>
      </c>
      <c r="G30" s="105">
        <f>IF(females!BG8&gt;0,females!BG8,"")</f>
        <v>31.232091690544415</v>
      </c>
      <c r="H30" s="105" t="str">
        <f>IF(females!BG9&gt;0,females!BG9,"")</f>
        <v/>
      </c>
      <c r="I30" s="105">
        <f>IF(females!BG10&gt;0,females!BG10,"")</f>
        <v>96.418338108882523</v>
      </c>
      <c r="J30" s="106">
        <f>IF(females!BG14&gt;0,females!BG14,"")</f>
        <v>154.87106017191977</v>
      </c>
      <c r="K30" s="105">
        <f>IF(females!BG15&gt;0,females!BG15,"")</f>
        <v>341.83381088825217</v>
      </c>
      <c r="L30" s="105">
        <f>IF(females!BG16&gt;0,females!BG16,"")</f>
        <v>6.7335243553008599</v>
      </c>
      <c r="M30" s="105">
        <f>IF(females!BG17&gt;0,females!BG17,"")</f>
        <v>127.22063037249282</v>
      </c>
      <c r="N30" s="105">
        <f>IF(females!BG18&gt;0,females!BG18,"")</f>
        <v>392.12034383954153</v>
      </c>
      <c r="O30" s="105">
        <f>IF(females!BG19&gt;0,females!BG19,"")</f>
        <v>7.8796561604584534</v>
      </c>
      <c r="P30" s="105">
        <f>IF(females!BG20&gt;0,females!BG20,"")</f>
        <v>121.06017191977078</v>
      </c>
      <c r="Q30" s="105">
        <f>IF(females!BG22&gt;0,females!BG22,"")</f>
        <v>6.3037249283667638</v>
      </c>
      <c r="R30" s="105">
        <f>IF(females!BG25&gt;0,females!BG25,"")</f>
        <v>34.813753581661892</v>
      </c>
      <c r="S30" s="105">
        <f>IF(females!BG26&gt;0,females!BG26,"")</f>
        <v>3.5816618911174789</v>
      </c>
      <c r="T30" s="105">
        <f>IF(females!BG29&gt;0,females!BG29,"")</f>
        <v>32.378223495702009</v>
      </c>
      <c r="U30" s="105">
        <f>IF(females!BG30&gt;0,females!BG30,"")</f>
        <v>3.1518624641833819</v>
      </c>
      <c r="V30" s="105">
        <f>IF(females!BG33&gt;0,females!BG33,"")</f>
        <v>32.234957020057308</v>
      </c>
      <c r="W30" s="105" t="str">
        <f>IF(females!BG34&gt;0,females!BG34,"")</f>
        <v/>
      </c>
      <c r="X30" s="105">
        <f>IF(females!BG37&gt;0,females!BG37,"")</f>
        <v>40.257879656160462</v>
      </c>
      <c r="Y30" s="105">
        <f>IF(females!BG38&gt;0,females!BG38,"")</f>
        <v>5.3008595988538687</v>
      </c>
    </row>
    <row r="31" spans="1:25" ht="12.75" customHeight="1" x14ac:dyDescent="0.2">
      <c r="A31" s="63" t="str">
        <f>'females_stats (μm)'!A$2</f>
        <v>Testechiniscus spitsbergensis</v>
      </c>
      <c r="B31" s="69" t="str">
        <f>'females_stats (μm)'!B$2</f>
        <v>NO.004</v>
      </c>
      <c r="C31" s="89">
        <f>females!BH1</f>
        <v>30</v>
      </c>
      <c r="D31" s="91">
        <f>IF(females!BI3&gt;0,females!BI3,"")</f>
        <v>433.43195266272187</v>
      </c>
      <c r="E31" s="105">
        <f>IF(females!BI6&gt;0,females!BI6,"")</f>
        <v>20.710059171597635</v>
      </c>
      <c r="F31" s="105">
        <f>IF(females!BI7&gt;0,females!BI7,"")</f>
        <v>12.1301775147929</v>
      </c>
      <c r="G31" s="105">
        <f>IF(females!BI8&gt;0,females!BI8,"")</f>
        <v>36.390532544378701</v>
      </c>
      <c r="H31" s="105">
        <f>IF(females!BI9&gt;0,females!BI9,"")</f>
        <v>9.6153846153846168</v>
      </c>
      <c r="I31" s="105" t="str">
        <f>IF(females!BI10&gt;0,females!BI10,"")</f>
        <v/>
      </c>
      <c r="J31" s="106">
        <f>IF(females!BI14&gt;0,females!BI14,"")</f>
        <v>107.24852071005917</v>
      </c>
      <c r="K31" s="105">
        <f>IF(females!BI15&gt;0,females!BI15,"")</f>
        <v>164.05325443786984</v>
      </c>
      <c r="L31" s="105">
        <f>IF(females!BI16&gt;0,females!BI16,"")</f>
        <v>6.0650887573964498</v>
      </c>
      <c r="M31" s="105">
        <f>IF(females!BI17&gt;0,females!BI17,"")</f>
        <v>84.023668639053255</v>
      </c>
      <c r="N31" s="105">
        <f>IF(females!BI18&gt;0,females!BI18,"")</f>
        <v>136.68639053254438</v>
      </c>
      <c r="O31" s="105">
        <f>IF(females!BI19&gt;0,females!BI19,"")</f>
        <v>13.165680473372781</v>
      </c>
      <c r="P31" s="105">
        <f>IF(females!BI20&gt;0,females!BI20,"")</f>
        <v>23.520710059171602</v>
      </c>
      <c r="Q31" s="105">
        <f>IF(females!BI22&gt;0,females!BI22,"")</f>
        <v>4.7337278106508878</v>
      </c>
      <c r="R31" s="105">
        <f>IF(females!BI25&gt;0,females!BI25,"")</f>
        <v>32.396449704142007</v>
      </c>
      <c r="S31" s="105">
        <f>IF(females!BI26&gt;0,females!BI26,"")</f>
        <v>5.1775147928994087</v>
      </c>
      <c r="T31" s="105">
        <f>IF(females!BI29&gt;0,females!BI29,"")</f>
        <v>29.73372781065089</v>
      </c>
      <c r="U31" s="105">
        <f>IF(females!BI30&gt;0,females!BI30,"")</f>
        <v>3.9940828402366866</v>
      </c>
      <c r="V31" s="105">
        <f>IF(females!BI33&gt;0,females!BI33,"")</f>
        <v>31.213017751479295</v>
      </c>
      <c r="W31" s="105" t="str">
        <f>IF(females!BI34&gt;0,females!BI34,"")</f>
        <v/>
      </c>
      <c r="X31" s="105">
        <f>IF(females!BI37&gt;0,females!BI37,"")</f>
        <v>41.272189349112423</v>
      </c>
      <c r="Y31" s="105">
        <f>IF(females!BI38&gt;0,females!BI38,"")</f>
        <v>4.1420118343195274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</sheetPr>
  <dimension ref="A1:AG12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21" width="9.140625" style="64"/>
    <col min="22" max="23" width="6.7109375" style="64" customWidth="1"/>
    <col min="24" max="24" width="12.5703125" style="64" customWidth="1"/>
    <col min="25" max="26" width="6.7109375" style="64" customWidth="1"/>
    <col min="27" max="27" width="12.5703125" style="64" customWidth="1"/>
    <col min="28" max="29" width="6.7109375" style="64" customWidth="1"/>
    <col min="30" max="30" width="12.5703125" style="64" customWidth="1"/>
    <col min="31" max="32" width="6.7109375" style="64" customWidth="1"/>
    <col min="33" max="33" width="12.5703125" style="64" customWidth="1"/>
    <col min="34" max="16384" width="9.140625" style="64"/>
  </cols>
  <sheetData>
    <row r="1" spans="1:33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22</v>
      </c>
      <c r="F1" s="73" t="s">
        <v>37</v>
      </c>
      <c r="G1" s="73" t="s">
        <v>38</v>
      </c>
      <c r="H1" s="73" t="s">
        <v>39</v>
      </c>
      <c r="I1" s="73" t="s">
        <v>40</v>
      </c>
      <c r="J1" s="73" t="s">
        <v>41</v>
      </c>
      <c r="K1" s="73" t="s">
        <v>42</v>
      </c>
      <c r="L1" s="73" t="s">
        <v>43</v>
      </c>
      <c r="M1" s="73" t="s">
        <v>62</v>
      </c>
      <c r="N1" s="73" t="s">
        <v>65</v>
      </c>
      <c r="O1" s="73" t="s">
        <v>63</v>
      </c>
      <c r="P1" s="73" t="s">
        <v>67</v>
      </c>
      <c r="Q1" s="73" t="s">
        <v>66</v>
      </c>
      <c r="R1" s="73" t="s">
        <v>64</v>
      </c>
      <c r="S1" s="73" t="s">
        <v>68</v>
      </c>
      <c r="T1" s="73" t="s">
        <v>5</v>
      </c>
      <c r="U1" s="73" t="s">
        <v>6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  <c r="AA1" s="73" t="s">
        <v>51</v>
      </c>
      <c r="AB1" s="73" t="s">
        <v>52</v>
      </c>
      <c r="AC1" s="73" t="s">
        <v>53</v>
      </c>
      <c r="AD1" s="73" t="s">
        <v>54</v>
      </c>
      <c r="AE1" s="73" t="s">
        <v>55</v>
      </c>
      <c r="AF1" s="73" t="s">
        <v>56</v>
      </c>
      <c r="AG1" s="73" t="s">
        <v>57</v>
      </c>
    </row>
    <row r="2" spans="1:33" ht="12.75" customHeight="1" x14ac:dyDescent="0.2">
      <c r="A2" s="63" t="s">
        <v>81</v>
      </c>
      <c r="B2" s="108" t="s">
        <v>71</v>
      </c>
      <c r="C2" s="89">
        <f>juveniles!B1</f>
        <v>1</v>
      </c>
      <c r="D2" s="90">
        <f>IF(juveniles!B3&gt;0,juveniles!B3,"")</f>
        <v>233</v>
      </c>
      <c r="E2" s="94">
        <f>IF(juveniles!B4&gt;0,juveniles!B4,"")</f>
        <v>42.4</v>
      </c>
      <c r="F2" s="94">
        <f>IF(juveniles!B6&gt;0,juveniles!B6,"")</f>
        <v>8.6</v>
      </c>
      <c r="G2" s="94">
        <f>IF(juveniles!B7&gt;0,juveniles!B7,"")</f>
        <v>6.3</v>
      </c>
      <c r="H2" s="94">
        <f>IF(juveniles!B8&gt;0,juveniles!B8,"")</f>
        <v>15.4</v>
      </c>
      <c r="I2" s="94">
        <f>IF(juveniles!B9&gt;0,juveniles!B9,"")</f>
        <v>6.4</v>
      </c>
      <c r="J2" s="94" t="str">
        <f>IF(juveniles!B10&gt;0,juveniles!B10,"")</f>
        <v/>
      </c>
      <c r="K2" s="95" t="str">
        <f>IF(juveniles!B11&gt;0,juveniles!B11,"")</f>
        <v/>
      </c>
      <c r="L2" s="96">
        <f>IF(juveniles!B12&gt;0,juveniles!B12,"")</f>
        <v>0.55844155844155841</v>
      </c>
      <c r="M2" s="97">
        <f>IF(juveniles!B14&gt;0,juveniles!B14,"")</f>
        <v>54.1</v>
      </c>
      <c r="N2" s="94">
        <f>IF(juveniles!B15&gt;0,juveniles!B15,"")</f>
        <v>91.7</v>
      </c>
      <c r="O2" s="94" t="str">
        <f>IF(juveniles!B16&gt;0,juveniles!B16,"")</f>
        <v/>
      </c>
      <c r="P2" s="94">
        <f>IF(juveniles!B17&gt;0,juveniles!B17,"")</f>
        <v>66.3</v>
      </c>
      <c r="Q2" s="94">
        <f>IF(juveniles!B18&gt;0,juveniles!B18,"")</f>
        <v>83.9</v>
      </c>
      <c r="R2" s="94" t="str">
        <f>IF(juveniles!B19&gt;0,juveniles!B19,"")</f>
        <v/>
      </c>
      <c r="S2" s="94">
        <f>IF(juveniles!B20&gt;0,juveniles!B20,"")</f>
        <v>6.7</v>
      </c>
      <c r="T2" s="94">
        <f>IF(juveniles!B22&gt;0,juveniles!B22,"")</f>
        <v>3.3</v>
      </c>
      <c r="U2" s="94">
        <f>IF(juveniles!B23&gt;0,juveniles!B23,"")</f>
        <v>5</v>
      </c>
      <c r="V2" s="94">
        <f>IF(juveniles!B25&gt;0,juveniles!B25,"")</f>
        <v>17.2</v>
      </c>
      <c r="W2" s="94">
        <f>IF(juveniles!B26&gt;0,juveniles!B26,"")</f>
        <v>1.8</v>
      </c>
      <c r="X2" s="95">
        <f>IF(juveniles!B27&gt;0,juveniles!B27,"")</f>
        <v>0.10465116279069768</v>
      </c>
      <c r="Y2" s="94">
        <f>IF(juveniles!B29&gt;0,juveniles!B29,"")</f>
        <v>17.100000000000001</v>
      </c>
      <c r="Z2" s="94">
        <f>IF(juveniles!B30&gt;0,juveniles!B30,"")</f>
        <v>1.7</v>
      </c>
      <c r="AA2" s="95">
        <f>IF(juveniles!B31&gt;0,juveniles!B31,"")</f>
        <v>9.9415204678362568E-2</v>
      </c>
      <c r="AB2" s="94">
        <f>IF(juveniles!B33&gt;0,juveniles!B33,"")</f>
        <v>16.399999999999999</v>
      </c>
      <c r="AC2" s="98">
        <f>IF(juveniles!B34&gt;0,juveniles!B34,"")</f>
        <v>1.8</v>
      </c>
      <c r="AD2" s="99">
        <f>IF(juveniles!B35&gt;0,juveniles!B35,"")</f>
        <v>0.10975609756097562</v>
      </c>
      <c r="AE2" s="98" t="str">
        <f>IF(juveniles!B37&gt;0,juveniles!B37,"")</f>
        <v/>
      </c>
      <c r="AF2" s="98" t="str">
        <f>IF(juveniles!B38&gt;0,juveniles!B38,"")</f>
        <v/>
      </c>
      <c r="AG2" s="99" t="str">
        <f>IF(juveniles!B39&gt;0,juveniles!B39,"")</f>
        <v/>
      </c>
    </row>
    <row r="3" spans="1:33" x14ac:dyDescent="0.2">
      <c r="A3" s="63" t="str">
        <f t="shared" ref="A3:B12" si="0">A$2</f>
        <v>Testechiniscus spitsbergensis</v>
      </c>
      <c r="B3" s="70" t="str">
        <f>B$2</f>
        <v>NO.004</v>
      </c>
      <c r="C3" s="89">
        <f>juveniles!D1</f>
        <v>2</v>
      </c>
      <c r="D3" s="90">
        <f>IF(juveniles!D3&gt;0,juveniles!D3,"")</f>
        <v>229</v>
      </c>
      <c r="E3" s="100">
        <f>IF(juveniles!D4&gt;0,juveniles!D4,"")</f>
        <v>50.1</v>
      </c>
      <c r="F3" s="100">
        <f>IF(juveniles!D6&gt;0,juveniles!D6,"")</f>
        <v>10.3</v>
      </c>
      <c r="G3" s="100">
        <f>IF(juveniles!D7&gt;0,juveniles!D7,"")</f>
        <v>6.4</v>
      </c>
      <c r="H3" s="100">
        <f>IF(juveniles!D8&gt;0,juveniles!D8,"")</f>
        <v>19.100000000000001</v>
      </c>
      <c r="I3" s="100" t="str">
        <f>IF(juveniles!D9&gt;0,juveniles!D9,"")</f>
        <v/>
      </c>
      <c r="J3" s="100">
        <f>IF(juveniles!D10&gt;0,juveniles!D10,"")</f>
        <v>64.2</v>
      </c>
      <c r="K3" s="99">
        <f>IF(juveniles!D11&gt;0,juveniles!D11,"")</f>
        <v>0.28034934497816594</v>
      </c>
      <c r="L3" s="101">
        <f>IF(juveniles!D12&gt;0,juveniles!D12,"")</f>
        <v>0.53926701570680624</v>
      </c>
      <c r="M3" s="102">
        <f>IF(juveniles!D14&gt;0,juveniles!D14,"")</f>
        <v>67.599999999999994</v>
      </c>
      <c r="N3" s="100">
        <f>IF(juveniles!D15&gt;0,juveniles!D15,"")</f>
        <v>77.7</v>
      </c>
      <c r="O3" s="100">
        <f>IF(juveniles!D16&gt;0,juveniles!D16,"")</f>
        <v>6</v>
      </c>
      <c r="P3" s="100">
        <f>IF(juveniles!D17&gt;0,juveniles!D17,"")</f>
        <v>60.5</v>
      </c>
      <c r="Q3" s="100">
        <f>IF(juveniles!D18&gt;0,juveniles!D18,"")</f>
        <v>101.2</v>
      </c>
      <c r="R3" s="100">
        <f>IF(juveniles!D19&gt;0,juveniles!D19,"")</f>
        <v>5.3</v>
      </c>
      <c r="S3" s="100">
        <f>IF(juveniles!D20&gt;0,juveniles!D20,"")</f>
        <v>17.8</v>
      </c>
      <c r="T3" s="100" t="str">
        <f>IF(juveniles!D22&gt;0,juveniles!D22,"")</f>
        <v/>
      </c>
      <c r="U3" s="100">
        <f>IF(juveniles!D23&gt;0,juveniles!D23,"")</f>
        <v>5</v>
      </c>
      <c r="V3" s="100">
        <f>IF(juveniles!D25&gt;0,juveniles!D25,"")</f>
        <v>19</v>
      </c>
      <c r="W3" s="100">
        <f>IF(juveniles!D26&gt;0,juveniles!D26,"")</f>
        <v>2.2999999999999998</v>
      </c>
      <c r="X3" s="99">
        <f>IF(juveniles!D27&gt;0,juveniles!D27,"")</f>
        <v>0.12105263157894736</v>
      </c>
      <c r="Y3" s="100">
        <f>IF(juveniles!D29&gt;0,juveniles!D29,"")</f>
        <v>17</v>
      </c>
      <c r="Z3" s="100">
        <f>IF(juveniles!D30&gt;0,juveniles!D30,"")</f>
        <v>2.6</v>
      </c>
      <c r="AA3" s="99">
        <f>IF(juveniles!D31&gt;0,juveniles!D31,"")</f>
        <v>0.15294117647058825</v>
      </c>
      <c r="AB3" s="100">
        <f>IF(juveniles!D33&gt;0,juveniles!D33,"")</f>
        <v>16.600000000000001</v>
      </c>
      <c r="AC3" s="98">
        <f>IF(juveniles!D34&gt;0,juveniles!D34,"")</f>
        <v>2</v>
      </c>
      <c r="AD3" s="99">
        <f>IF(juveniles!D35&gt;0,juveniles!D35,"")</f>
        <v>0.12048192771084336</v>
      </c>
      <c r="AE3" s="98" t="str">
        <f>IF(juveniles!D37&gt;0,juveniles!D37,"")</f>
        <v/>
      </c>
      <c r="AF3" s="98" t="str">
        <f>IF(juveniles!D38&gt;0,juveniles!D38,"")</f>
        <v/>
      </c>
      <c r="AG3" s="99" t="str">
        <f>IF(juveniles!D39&gt;0,juveniles!D39,"")</f>
        <v/>
      </c>
    </row>
    <row r="4" spans="1:33" x14ac:dyDescent="0.2">
      <c r="A4" s="63" t="str">
        <f t="shared" si="0"/>
        <v>Testechiniscus spitsbergensis</v>
      </c>
      <c r="B4" s="70" t="str">
        <f t="shared" si="0"/>
        <v>NO.004</v>
      </c>
      <c r="C4" s="89">
        <f>juveniles!F1</f>
        <v>3</v>
      </c>
      <c r="D4" s="90">
        <f>IF(juveniles!F3&gt;0,juveniles!F3,"")</f>
        <v>293</v>
      </c>
      <c r="E4" s="100">
        <f>IF(juveniles!F4&gt;0,juveniles!F4,"")</f>
        <v>66.599999999999994</v>
      </c>
      <c r="F4" s="100">
        <f>IF(juveniles!F6&gt;0,juveniles!F6,"")</f>
        <v>13.3</v>
      </c>
      <c r="G4" s="100">
        <f>IF(juveniles!F7&gt;0,juveniles!F7,"")</f>
        <v>9.1999999999999993</v>
      </c>
      <c r="H4" s="100">
        <f>IF(juveniles!F8&gt;0,juveniles!F8,"")</f>
        <v>18.8</v>
      </c>
      <c r="I4" s="100">
        <f>IF(juveniles!F9&gt;0,juveniles!F9,"")</f>
        <v>5.8</v>
      </c>
      <c r="J4" s="100" t="str">
        <f>IF(juveniles!F10&gt;0,juveniles!F10,"")</f>
        <v/>
      </c>
      <c r="K4" s="99" t="str">
        <f>IF(juveniles!F11&gt;0,juveniles!F11,"")</f>
        <v/>
      </c>
      <c r="L4" s="101">
        <f>IF(juveniles!F12&gt;0,juveniles!F12,"")</f>
        <v>0.70744680851063835</v>
      </c>
      <c r="M4" s="102" t="str">
        <f>IF(juveniles!F14&gt;0,juveniles!F14,"")</f>
        <v/>
      </c>
      <c r="N4" s="100">
        <f>IF(juveniles!F15&gt;0,juveniles!F15,"")</f>
        <v>232.1</v>
      </c>
      <c r="O4" s="100">
        <f>IF(juveniles!F16&gt;0,juveniles!F16,"")</f>
        <v>3.9</v>
      </c>
      <c r="P4" s="100">
        <f>IF(juveniles!F17&gt;0,juveniles!F17,"")</f>
        <v>89.5</v>
      </c>
      <c r="Q4" s="100">
        <f>IF(juveniles!F18&gt;0,juveniles!F18,"")</f>
        <v>184.8</v>
      </c>
      <c r="R4" s="100">
        <f>IF(juveniles!F19&gt;0,juveniles!F19,"")</f>
        <v>3.8</v>
      </c>
      <c r="S4" s="100">
        <f>IF(juveniles!F20&gt;0,juveniles!F20,"")</f>
        <v>58.5</v>
      </c>
      <c r="T4" s="100">
        <f>IF(juveniles!F22&gt;0,juveniles!F22,"")</f>
        <v>4</v>
      </c>
      <c r="U4" s="100">
        <f>IF(juveniles!F23&gt;0,juveniles!F23,"")</f>
        <v>5</v>
      </c>
      <c r="V4" s="100">
        <f>IF(juveniles!F25&gt;0,juveniles!F25,"")</f>
        <v>20.100000000000001</v>
      </c>
      <c r="W4" s="100">
        <f>IF(juveniles!F26&gt;0,juveniles!F26,"")</f>
        <v>2.4</v>
      </c>
      <c r="X4" s="99">
        <f>IF(juveniles!F27&gt;0,juveniles!F27,"")</f>
        <v>0.11940298507462685</v>
      </c>
      <c r="Y4" s="100">
        <f>IF(juveniles!F29&gt;0,juveniles!F29,"")</f>
        <v>19.399999999999999</v>
      </c>
      <c r="Z4" s="100">
        <f>IF(juveniles!F30&gt;0,juveniles!F30,"")</f>
        <v>2.6</v>
      </c>
      <c r="AA4" s="99">
        <f>IF(juveniles!F31&gt;0,juveniles!F31,"")</f>
        <v>0.13402061855670105</v>
      </c>
      <c r="AB4" s="100">
        <f>IF(juveniles!F33&gt;0,juveniles!F33,"")</f>
        <v>18.5</v>
      </c>
      <c r="AC4" s="98">
        <f>IF(juveniles!F34&gt;0,juveniles!F34,"")</f>
        <v>2.7</v>
      </c>
      <c r="AD4" s="99">
        <f>IF(juveniles!F35&gt;0,juveniles!F35,"")</f>
        <v>0.14594594594594595</v>
      </c>
      <c r="AE4" s="98">
        <f>IF(juveniles!F37&gt;0,juveniles!F37,"")</f>
        <v>22.7</v>
      </c>
      <c r="AF4" s="98">
        <f>IF(juveniles!F38&gt;0,juveniles!F38,"")</f>
        <v>2.7</v>
      </c>
      <c r="AG4" s="99">
        <f>IF(juveniles!F39&gt;0,juveniles!F39,"")</f>
        <v>0.11894273127753305</v>
      </c>
    </row>
    <row r="5" spans="1:33" x14ac:dyDescent="0.2">
      <c r="A5" s="63" t="str">
        <f t="shared" si="0"/>
        <v>Testechiniscus spitsbergensis</v>
      </c>
      <c r="B5" s="70" t="str">
        <f t="shared" si="0"/>
        <v>NO.004</v>
      </c>
      <c r="C5" s="89">
        <f>juveniles!H1</f>
        <v>4</v>
      </c>
      <c r="D5" s="90">
        <f>IF(juveniles!H3&gt;0,juveniles!H3,"")</f>
        <v>230</v>
      </c>
      <c r="E5" s="100">
        <f>IF(juveniles!H4&gt;0,juveniles!H4,"")</f>
        <v>45.9</v>
      </c>
      <c r="F5" s="100">
        <f>IF(juveniles!H6&gt;0,juveniles!H6,"")</f>
        <v>8.1999999999999993</v>
      </c>
      <c r="G5" s="100">
        <f>IF(juveniles!H7&gt;0,juveniles!H7,"")</f>
        <v>5.9</v>
      </c>
      <c r="H5" s="100">
        <f>IF(juveniles!H8&gt;0,juveniles!H8,"")</f>
        <v>15.6</v>
      </c>
      <c r="I5" s="100" t="str">
        <f>IF(juveniles!H9&gt;0,juveniles!H9,"")</f>
        <v/>
      </c>
      <c r="J5" s="100">
        <f>IF(juveniles!H10&gt;0,juveniles!H10,"")</f>
        <v>52.2</v>
      </c>
      <c r="K5" s="99">
        <f>IF(juveniles!H11&gt;0,juveniles!H11,"")</f>
        <v>0.22695652173913045</v>
      </c>
      <c r="L5" s="101">
        <f>IF(juveniles!H12&gt;0,juveniles!H12,"")</f>
        <v>0.52564102564102566</v>
      </c>
      <c r="M5" s="102" t="str">
        <f>IF(juveniles!H14&gt;0,juveniles!H14,"")</f>
        <v/>
      </c>
      <c r="N5" s="100">
        <f>IF(juveniles!H15&gt;0,juveniles!H15,"")</f>
        <v>120.3</v>
      </c>
      <c r="O5" s="100" t="str">
        <f>IF(juveniles!H16&gt;0,juveniles!H16,"")</f>
        <v/>
      </c>
      <c r="P5" s="100">
        <f>IF(juveniles!H17&gt;0,juveniles!H17,"")</f>
        <v>102.2</v>
      </c>
      <c r="Q5" s="100">
        <f>IF(juveniles!H18&gt;0,juveniles!H18,"")</f>
        <v>142.1</v>
      </c>
      <c r="R5" s="100" t="str">
        <f>IF(juveniles!H19&gt;0,juveniles!H19,"")</f>
        <v/>
      </c>
      <c r="S5" s="100">
        <f>IF(juveniles!H20&gt;0,juveniles!H20,"")</f>
        <v>7.7</v>
      </c>
      <c r="T5" s="100" t="str">
        <f>IF(juveniles!H22&gt;0,juveniles!H22,"")</f>
        <v/>
      </c>
      <c r="U5" s="100">
        <f>IF(juveniles!H23&gt;0,juveniles!H23,"")</f>
        <v>4</v>
      </c>
      <c r="V5" s="100">
        <f>IF(juveniles!H25&gt;0,juveniles!H25,"")</f>
        <v>17.3</v>
      </c>
      <c r="W5" s="100">
        <f>IF(juveniles!H26&gt;0,juveniles!H26,"")</f>
        <v>1.8</v>
      </c>
      <c r="X5" s="99">
        <f>IF(juveniles!H27&gt;0,juveniles!H27,"")</f>
        <v>0.10404624277456648</v>
      </c>
      <c r="Y5" s="100">
        <f>IF(juveniles!H29&gt;0,juveniles!H29,"")</f>
        <v>16.399999999999999</v>
      </c>
      <c r="Z5" s="100">
        <f>IF(juveniles!H30&gt;0,juveniles!H30,"")</f>
        <v>1.8</v>
      </c>
      <c r="AA5" s="99">
        <f>IF(juveniles!H31&gt;0,juveniles!H31,"")</f>
        <v>0.10975609756097562</v>
      </c>
      <c r="AB5" s="100">
        <f>IF(juveniles!H33&gt;0,juveniles!H33,"")</f>
        <v>16</v>
      </c>
      <c r="AC5" s="98">
        <f>IF(juveniles!H34&gt;0,juveniles!H34,"")</f>
        <v>1.5</v>
      </c>
      <c r="AD5" s="99">
        <f>IF(juveniles!H35&gt;0,juveniles!H35,"")</f>
        <v>9.375E-2</v>
      </c>
      <c r="AE5" s="98" t="str">
        <f>IF(juveniles!H37&gt;0,juveniles!H37,"")</f>
        <v/>
      </c>
      <c r="AF5" s="98" t="str">
        <f>IF(juveniles!H38&gt;0,juveniles!H38,"")</f>
        <v/>
      </c>
      <c r="AG5" s="99" t="str">
        <f>IF(juveniles!H39&gt;0,juveniles!H39,"")</f>
        <v/>
      </c>
    </row>
    <row r="6" spans="1:33" x14ac:dyDescent="0.2">
      <c r="A6" s="63" t="str">
        <f t="shared" si="0"/>
        <v>Testechiniscus spitsbergensis</v>
      </c>
      <c r="B6" s="70" t="str">
        <f t="shared" si="0"/>
        <v>NO.004</v>
      </c>
      <c r="C6" s="89">
        <f>juveniles!J1</f>
        <v>5</v>
      </c>
      <c r="D6" s="90">
        <f>IF(juveniles!J3&gt;0,juveniles!J3,"")</f>
        <v>163</v>
      </c>
      <c r="E6" s="100">
        <f>IF(juveniles!J4&gt;0,juveniles!J4,"")</f>
        <v>38.200000000000003</v>
      </c>
      <c r="F6" s="100">
        <f>IF(juveniles!J6&gt;0,juveniles!J6,"")</f>
        <v>6.9</v>
      </c>
      <c r="G6" s="100">
        <f>IF(juveniles!J7&gt;0,juveniles!J7,"")</f>
        <v>5.6</v>
      </c>
      <c r="H6" s="100">
        <f>IF(juveniles!J8&gt;0,juveniles!J8,"")</f>
        <v>11.4</v>
      </c>
      <c r="I6" s="100" t="str">
        <f>IF(juveniles!J9&gt;0,juveniles!J9,"")</f>
        <v/>
      </c>
      <c r="J6" s="100">
        <f>IF(juveniles!J10&gt;0,juveniles!J10,"")</f>
        <v>41.8</v>
      </c>
      <c r="K6" s="99">
        <f>IF(juveniles!J11&gt;0,juveniles!J11,"")</f>
        <v>0.25644171779141101</v>
      </c>
      <c r="L6" s="101">
        <f>IF(juveniles!J12&gt;0,juveniles!J12,"")</f>
        <v>0.60526315789473684</v>
      </c>
      <c r="M6" s="102" t="str">
        <f>IF(juveniles!J14&gt;0,juveniles!J14,"")</f>
        <v/>
      </c>
      <c r="N6" s="100" t="str">
        <f>IF(juveniles!J15&gt;0,juveniles!J15,"")</f>
        <v/>
      </c>
      <c r="O6" s="100">
        <f>IF(juveniles!J16&gt;0,juveniles!J16,"")</f>
        <v>3.1</v>
      </c>
      <c r="P6" s="100" t="str">
        <f>IF(juveniles!J17&gt;0,juveniles!J17,"")</f>
        <v/>
      </c>
      <c r="Q6" s="100">
        <f>IF(juveniles!J18&gt;0,juveniles!J18,"")</f>
        <v>70.7</v>
      </c>
      <c r="R6" s="100" t="str">
        <f>IF(juveniles!J19&gt;0,juveniles!J19,"")</f>
        <v/>
      </c>
      <c r="S6" s="100" t="str">
        <f>IF(juveniles!J20&gt;0,juveniles!J20,"")</f>
        <v/>
      </c>
      <c r="T6" s="100" t="str">
        <f>IF(juveniles!J22&gt;0,juveniles!J22,"")</f>
        <v/>
      </c>
      <c r="U6" s="100">
        <f>IF(juveniles!J23&gt;0,juveniles!J23,"")</f>
        <v>4</v>
      </c>
      <c r="V6" s="100" t="str">
        <f>IF(juveniles!J25&gt;0,juveniles!J25,"")</f>
        <v/>
      </c>
      <c r="W6" s="100" t="str">
        <f>IF(juveniles!J26&gt;0,juveniles!J26,"")</f>
        <v/>
      </c>
      <c r="X6" s="99" t="str">
        <f>IF(juveniles!J27&gt;0,juveniles!J27,"")</f>
        <v/>
      </c>
      <c r="Y6" s="100" t="str">
        <f>IF(juveniles!J29&gt;0,juveniles!J29,"")</f>
        <v/>
      </c>
      <c r="Z6" s="100" t="str">
        <f>IF(juveniles!J30&gt;0,juveniles!J30,"")</f>
        <v/>
      </c>
      <c r="AA6" s="99" t="str">
        <f>IF(juveniles!J31&gt;0,juveniles!J31,"")</f>
        <v/>
      </c>
      <c r="AB6" s="100" t="str">
        <f>IF(juveniles!J33&gt;0,juveniles!J33,"")</f>
        <v/>
      </c>
      <c r="AC6" s="98" t="str">
        <f>IF(juveniles!J34&gt;0,juveniles!J34,"")</f>
        <v/>
      </c>
      <c r="AD6" s="99" t="str">
        <f>IF(juveniles!J35&gt;0,juveniles!J35,"")</f>
        <v/>
      </c>
      <c r="AE6" s="98">
        <f>IF(juveniles!J37&gt;0,juveniles!J37,"")</f>
        <v>16.8</v>
      </c>
      <c r="AF6" s="98">
        <f>IF(juveniles!J38&gt;0,juveniles!J38,"")</f>
        <v>1.8</v>
      </c>
      <c r="AG6" s="99">
        <f>IF(juveniles!J39&gt;0,juveniles!J39,"")</f>
        <v>0.10714285714285714</v>
      </c>
    </row>
    <row r="7" spans="1:33" x14ac:dyDescent="0.2">
      <c r="A7" s="63" t="str">
        <f t="shared" si="0"/>
        <v>Testechiniscus spitsbergensis</v>
      </c>
      <c r="B7" s="70" t="str">
        <f t="shared" si="0"/>
        <v>NO.004</v>
      </c>
      <c r="C7" s="89">
        <f>juveniles!L1</f>
        <v>6</v>
      </c>
      <c r="D7" s="90">
        <f>IF(juveniles!L3&gt;0,juveniles!L3,"")</f>
        <v>243</v>
      </c>
      <c r="E7" s="100">
        <f>IF(juveniles!L4&gt;0,juveniles!L4,"")</f>
        <v>49.9</v>
      </c>
      <c r="F7" s="100">
        <f>IF(juveniles!L6&gt;0,juveniles!L6,"")</f>
        <v>10.8</v>
      </c>
      <c r="G7" s="100">
        <f>IF(juveniles!L7&gt;0,juveniles!L7,"")</f>
        <v>7.3</v>
      </c>
      <c r="H7" s="100">
        <f>IF(juveniles!L8&gt;0,juveniles!L8,"")</f>
        <v>15.2</v>
      </c>
      <c r="I7" s="100" t="str">
        <f>IF(juveniles!L9&gt;0,juveniles!L9,"")</f>
        <v/>
      </c>
      <c r="J7" s="100">
        <f>IF(juveniles!L10&gt;0,juveniles!L10,"")</f>
        <v>49.6</v>
      </c>
      <c r="K7" s="99">
        <f>IF(juveniles!L11&gt;0,juveniles!L11,"")</f>
        <v>0.20411522633744855</v>
      </c>
      <c r="L7" s="101">
        <f>IF(juveniles!L12&gt;0,juveniles!L12,"")</f>
        <v>0.71052631578947378</v>
      </c>
      <c r="M7" s="102" t="str">
        <f>IF(juveniles!L14&gt;0,juveniles!L14,"")</f>
        <v/>
      </c>
      <c r="N7" s="100">
        <f>IF(juveniles!L15&gt;0,juveniles!L15,"")</f>
        <v>91.4</v>
      </c>
      <c r="O7" s="100" t="str">
        <f>IF(juveniles!L16&gt;0,juveniles!L16,"")</f>
        <v/>
      </c>
      <c r="P7" s="100">
        <f>IF(juveniles!L17&gt;0,juveniles!L17,"")</f>
        <v>83.8</v>
      </c>
      <c r="Q7" s="100" t="str">
        <f>IF(juveniles!L18&gt;0,juveniles!L18,"")</f>
        <v/>
      </c>
      <c r="R7" s="100">
        <f>IF(juveniles!L19&gt;0,juveniles!L19,"")</f>
        <v>2.9</v>
      </c>
      <c r="S7" s="100">
        <f>IF(juveniles!L20&gt;0,juveniles!L20,"")</f>
        <v>5.3</v>
      </c>
      <c r="T7" s="100">
        <f>IF(juveniles!L22&gt;0,juveniles!L22,"")</f>
        <v>3.3</v>
      </c>
      <c r="U7" s="100">
        <f>IF(juveniles!L23&gt;0,juveniles!L23,"")</f>
        <v>4</v>
      </c>
      <c r="V7" s="100">
        <f>IF(juveniles!L25&gt;0,juveniles!L25,"")</f>
        <v>16.7</v>
      </c>
      <c r="W7" s="100">
        <f>IF(juveniles!L26&gt;0,juveniles!L26,"")</f>
        <v>2.1</v>
      </c>
      <c r="X7" s="99">
        <f>IF(juveniles!L27&gt;0,juveniles!L27,"")</f>
        <v>0.125748502994012</v>
      </c>
      <c r="Y7" s="100">
        <f>IF(juveniles!L29&gt;0,juveniles!L29,"")</f>
        <v>16.5</v>
      </c>
      <c r="Z7" s="100">
        <f>IF(juveniles!L30&gt;0,juveniles!L30,"")</f>
        <v>1.5</v>
      </c>
      <c r="AA7" s="99">
        <f>IF(juveniles!L31&gt;0,juveniles!L31,"")</f>
        <v>9.0909090909090912E-2</v>
      </c>
      <c r="AB7" s="100">
        <f>IF(juveniles!L33&gt;0,juveniles!L33,"")</f>
        <v>16.3</v>
      </c>
      <c r="AC7" s="98">
        <f>IF(juveniles!L34&gt;0,juveniles!L34,"")</f>
        <v>2.2000000000000002</v>
      </c>
      <c r="AD7" s="99">
        <f>IF(juveniles!L35&gt;0,juveniles!L35,"")</f>
        <v>0.13496932515337423</v>
      </c>
      <c r="AE7" s="98">
        <f>IF(juveniles!L37&gt;0,juveniles!L37,"")</f>
        <v>21.6</v>
      </c>
      <c r="AF7" s="98">
        <f>IF(juveniles!L38&gt;0,juveniles!L38,"")</f>
        <v>2.8</v>
      </c>
      <c r="AG7" s="99">
        <f>IF(juveniles!L39&gt;0,juveniles!L39,"")</f>
        <v>0.12962962962962962</v>
      </c>
    </row>
    <row r="8" spans="1:33" x14ac:dyDescent="0.2">
      <c r="A8" s="63" t="str">
        <f t="shared" si="0"/>
        <v>Testechiniscus spitsbergensis</v>
      </c>
      <c r="B8" s="70" t="str">
        <f t="shared" si="0"/>
        <v>NO.004</v>
      </c>
      <c r="C8" s="89">
        <f>juveniles!N1</f>
        <v>7</v>
      </c>
      <c r="D8" s="90">
        <f>IF(juveniles!N3&gt;0,juveniles!N3,"")</f>
        <v>273</v>
      </c>
      <c r="E8" s="100">
        <f>IF(juveniles!N4&gt;0,juveniles!N4,"")</f>
        <v>55.6</v>
      </c>
      <c r="F8" s="100">
        <f>IF(juveniles!N6&gt;0,juveniles!N6,"")</f>
        <v>9</v>
      </c>
      <c r="G8" s="100">
        <f>IF(juveniles!N7&gt;0,juveniles!N7,"")</f>
        <v>7.9</v>
      </c>
      <c r="H8" s="100">
        <f>IF(juveniles!N8&gt;0,juveniles!N8,"")</f>
        <v>17.399999999999999</v>
      </c>
      <c r="I8" s="100" t="str">
        <f>IF(juveniles!N9&gt;0,juveniles!N9,"")</f>
        <v/>
      </c>
      <c r="J8" s="100">
        <f>IF(juveniles!N10&gt;0,juveniles!N10,"")</f>
        <v>47.3</v>
      </c>
      <c r="K8" s="99">
        <f>IF(juveniles!N11&gt;0,juveniles!N11,"")</f>
        <v>0.17326007326007326</v>
      </c>
      <c r="L8" s="101">
        <f>IF(juveniles!N12&gt;0,juveniles!N12,"")</f>
        <v>0.51724137931034486</v>
      </c>
      <c r="M8" s="102">
        <f>IF(juveniles!N14&gt;0,juveniles!N14,"")</f>
        <v>105.4</v>
      </c>
      <c r="N8" s="100">
        <f>IF(juveniles!N15&gt;0,juveniles!N15,"")</f>
        <v>140.5</v>
      </c>
      <c r="O8" s="100" t="str">
        <f>IF(juveniles!N16&gt;0,juveniles!N16,"")</f>
        <v/>
      </c>
      <c r="P8" s="100">
        <f>IF(juveniles!N17&gt;0,juveniles!N17,"")</f>
        <v>82.1</v>
      </c>
      <c r="Q8" s="100" t="str">
        <f>IF(juveniles!N18&gt;0,juveniles!N18,"")</f>
        <v/>
      </c>
      <c r="R8" s="100">
        <f>IF(juveniles!N19&gt;0,juveniles!N19,"")</f>
        <v>3.1</v>
      </c>
      <c r="S8" s="100">
        <f>IF(juveniles!N20&gt;0,juveniles!N20,"")</f>
        <v>7.1</v>
      </c>
      <c r="T8" s="100" t="str">
        <f>IF(juveniles!N22&gt;0,juveniles!N22,"")</f>
        <v/>
      </c>
      <c r="U8" s="100">
        <f>IF(juveniles!N23&gt;0,juveniles!N23,"")</f>
        <v>6</v>
      </c>
      <c r="V8" s="100">
        <f>IF(juveniles!N25&gt;0,juveniles!N25,"")</f>
        <v>19.600000000000001</v>
      </c>
      <c r="W8" s="100">
        <f>IF(juveniles!N26&gt;0,juveniles!N26,"")</f>
        <v>2.5</v>
      </c>
      <c r="X8" s="99">
        <f>IF(juveniles!N27&gt;0,juveniles!N27,"")</f>
        <v>0.12755102040816327</v>
      </c>
      <c r="Y8" s="100">
        <f>IF(juveniles!N29&gt;0,juveniles!N29,"")</f>
        <v>18.3</v>
      </c>
      <c r="Z8" s="100">
        <f>IF(juveniles!N30&gt;0,juveniles!N30,"")</f>
        <v>2.1</v>
      </c>
      <c r="AA8" s="99">
        <f>IF(juveniles!N31&gt;0,juveniles!N31,"")</f>
        <v>0.11475409836065574</v>
      </c>
      <c r="AB8" s="100">
        <f>IF(juveniles!N33&gt;0,juveniles!N33,"")</f>
        <v>18</v>
      </c>
      <c r="AC8" s="98" t="str">
        <f>IF(juveniles!N34&gt;0,juveniles!N34,"")</f>
        <v/>
      </c>
      <c r="AD8" s="99" t="str">
        <f>IF(juveniles!N35&gt;0,juveniles!N35,"")</f>
        <v/>
      </c>
      <c r="AE8" s="98" t="str">
        <f>IF(juveniles!N37&gt;0,juveniles!N37,"")</f>
        <v/>
      </c>
      <c r="AF8" s="98" t="str">
        <f>IF(juveniles!N38&gt;0,juveniles!N38,"")</f>
        <v/>
      </c>
      <c r="AG8" s="99" t="str">
        <f>IF(juveniles!N39&gt;0,juveniles!N39,"")</f>
        <v/>
      </c>
    </row>
    <row r="9" spans="1:33" x14ac:dyDescent="0.2">
      <c r="A9" s="63" t="str">
        <f t="shared" si="0"/>
        <v>Testechiniscus spitsbergensis</v>
      </c>
      <c r="B9" s="70" t="str">
        <f t="shared" si="0"/>
        <v>NO.004</v>
      </c>
      <c r="C9" s="89">
        <f>juveniles!P1</f>
        <v>8</v>
      </c>
      <c r="D9" s="90">
        <f>IF(juveniles!P3&gt;0,juveniles!P3,"")</f>
        <v>244</v>
      </c>
      <c r="E9" s="100">
        <f>IF(juveniles!P4&gt;0,juveniles!P4,"")</f>
        <v>51</v>
      </c>
      <c r="F9" s="100">
        <f>IF(juveniles!P6&gt;0,juveniles!P6,"")</f>
        <v>9.6</v>
      </c>
      <c r="G9" s="100">
        <f>IF(juveniles!P7&gt;0,juveniles!P7,"")</f>
        <v>6.8</v>
      </c>
      <c r="H9" s="100">
        <f>IF(juveniles!P8&gt;0,juveniles!P8,"")</f>
        <v>18.899999999999999</v>
      </c>
      <c r="I9" s="100">
        <f>IF(juveniles!P9&gt;0,juveniles!P9,"")</f>
        <v>5.4</v>
      </c>
      <c r="J9" s="100">
        <f>IF(juveniles!P10&gt;0,juveniles!P10,"")</f>
        <v>58</v>
      </c>
      <c r="K9" s="99">
        <f>IF(juveniles!P11&gt;0,juveniles!P11,"")</f>
        <v>0.23770491803278687</v>
      </c>
      <c r="L9" s="101">
        <f>IF(juveniles!P12&gt;0,juveniles!P12,"")</f>
        <v>0.50793650793650791</v>
      </c>
      <c r="M9" s="102">
        <f>IF(juveniles!P14&gt;0,juveniles!P14,"")</f>
        <v>117.6</v>
      </c>
      <c r="N9" s="100" t="str">
        <f>IF(juveniles!P15&gt;0,juveniles!P15,"")</f>
        <v/>
      </c>
      <c r="O9" s="100" t="str">
        <f>IF(juveniles!P16&gt;0,juveniles!P16,"")</f>
        <v/>
      </c>
      <c r="P9" s="100">
        <f>IF(juveniles!P17&gt;0,juveniles!P17,"")</f>
        <v>118.3</v>
      </c>
      <c r="Q9" s="100" t="str">
        <f>IF(juveniles!P18&gt;0,juveniles!P18,"")</f>
        <v/>
      </c>
      <c r="R9" s="100">
        <f>IF(juveniles!P19&gt;0,juveniles!P19,"")</f>
        <v>3.2</v>
      </c>
      <c r="S9" s="100">
        <f>IF(juveniles!P20&gt;0,juveniles!P20,"")</f>
        <v>8.6999999999999993</v>
      </c>
      <c r="T9" s="100">
        <f>IF(juveniles!P22&gt;0,juveniles!P22,"")</f>
        <v>3.2</v>
      </c>
      <c r="U9" s="100">
        <f>IF(juveniles!P23&gt;0,juveniles!P23,"")</f>
        <v>5</v>
      </c>
      <c r="V9" s="100">
        <f>IF(juveniles!P25&gt;0,juveniles!P25,"")</f>
        <v>18.7</v>
      </c>
      <c r="W9" s="100">
        <f>IF(juveniles!P26&gt;0,juveniles!P26,"")</f>
        <v>2</v>
      </c>
      <c r="X9" s="99">
        <f>IF(juveniles!P27&gt;0,juveniles!P27,"")</f>
        <v>0.10695187165775401</v>
      </c>
      <c r="Y9" s="100">
        <f>IF(juveniles!P29&gt;0,juveniles!P29,"")</f>
        <v>17.600000000000001</v>
      </c>
      <c r="Z9" s="100">
        <f>IF(juveniles!P30&gt;0,juveniles!P30,"")</f>
        <v>2.5</v>
      </c>
      <c r="AA9" s="99">
        <f>IF(juveniles!P31&gt;0,juveniles!P31,"")</f>
        <v>0.14204545454545453</v>
      </c>
      <c r="AB9" s="100">
        <f>IF(juveniles!P33&gt;0,juveniles!P33,"")</f>
        <v>17.600000000000001</v>
      </c>
      <c r="AC9" s="98">
        <f>IF(juveniles!P34&gt;0,juveniles!P34,"")</f>
        <v>2.9</v>
      </c>
      <c r="AD9" s="99">
        <f>IF(juveniles!P35&gt;0,juveniles!P35,"")</f>
        <v>0.16477272727272727</v>
      </c>
      <c r="AE9" s="98">
        <f>IF(juveniles!P37&gt;0,juveniles!P37,"")</f>
        <v>21.6</v>
      </c>
      <c r="AF9" s="98">
        <f>IF(juveniles!P38&gt;0,juveniles!P38,"")</f>
        <v>2.7</v>
      </c>
      <c r="AG9" s="99">
        <f>IF(juveniles!P39&gt;0,juveniles!P39,"")</f>
        <v>0.125</v>
      </c>
    </row>
    <row r="10" spans="1:33" x14ac:dyDescent="0.2">
      <c r="A10" s="63" t="str">
        <f t="shared" si="0"/>
        <v>Testechiniscus spitsbergensis</v>
      </c>
      <c r="B10" s="70" t="str">
        <f t="shared" si="0"/>
        <v>NO.004</v>
      </c>
      <c r="C10" s="89">
        <f>juveniles!R1</f>
        <v>9</v>
      </c>
      <c r="D10" s="90">
        <f>IF(juveniles!R3&gt;0,juveniles!R3,"")</f>
        <v>207</v>
      </c>
      <c r="E10" s="100">
        <f>IF(juveniles!R4&gt;0,juveniles!R4,"")</f>
        <v>46.3</v>
      </c>
      <c r="F10" s="100">
        <f>IF(juveniles!R6&gt;0,juveniles!R6,"")</f>
        <v>7.1</v>
      </c>
      <c r="G10" s="100">
        <f>IF(juveniles!R7&gt;0,juveniles!R7,"")</f>
        <v>6.5</v>
      </c>
      <c r="H10" s="100">
        <f>IF(juveniles!R8&gt;0,juveniles!R8,"")</f>
        <v>17.5</v>
      </c>
      <c r="I10" s="100" t="str">
        <f>IF(juveniles!R9&gt;0,juveniles!R9,"")</f>
        <v/>
      </c>
      <c r="J10" s="100" t="str">
        <f>IF(juveniles!R10&gt;0,juveniles!R10,"")</f>
        <v/>
      </c>
      <c r="K10" s="99" t="str">
        <f>IF(juveniles!R11&gt;0,juveniles!R11,"")</f>
        <v/>
      </c>
      <c r="L10" s="101">
        <f>IF(juveniles!R12&gt;0,juveniles!R12,"")</f>
        <v>0.40571428571428569</v>
      </c>
      <c r="M10" s="102" t="str">
        <f>IF(juveniles!R14&gt;0,juveniles!R14,"")</f>
        <v/>
      </c>
      <c r="N10" s="100" t="str">
        <f>IF(juveniles!R15&gt;0,juveniles!R15,"")</f>
        <v/>
      </c>
      <c r="O10" s="100">
        <f>IF(juveniles!R16&gt;0,juveniles!R16,"")</f>
        <v>4.0999999999999996</v>
      </c>
      <c r="P10" s="100">
        <f>IF(juveniles!R17&gt;0,juveniles!R17,"")</f>
        <v>88.5</v>
      </c>
      <c r="Q10" s="100">
        <f>IF(juveniles!R18&gt;0,juveniles!R18,"")</f>
        <v>131.30000000000001</v>
      </c>
      <c r="R10" s="100" t="str">
        <f>IF(juveniles!R19&gt;0,juveniles!R19,"")</f>
        <v/>
      </c>
      <c r="S10" s="100">
        <f>IF(juveniles!R20&gt;0,juveniles!R20,"")</f>
        <v>6.9</v>
      </c>
      <c r="T10" s="100" t="str">
        <f>IF(juveniles!R22&gt;0,juveniles!R22,"")</f>
        <v/>
      </c>
      <c r="U10" s="100">
        <f>IF(juveniles!R23&gt;0,juveniles!R23,"")</f>
        <v>4</v>
      </c>
      <c r="V10" s="100" t="str">
        <f>IF(juveniles!R25&gt;0,juveniles!R25,"")</f>
        <v/>
      </c>
      <c r="W10" s="100" t="str">
        <f>IF(juveniles!R26&gt;0,juveniles!R26,"")</f>
        <v/>
      </c>
      <c r="X10" s="99" t="str">
        <f>IF(juveniles!R27&gt;0,juveniles!R27,"")</f>
        <v/>
      </c>
      <c r="Y10" s="100" t="str">
        <f>IF(juveniles!R29&gt;0,juveniles!R29,"")</f>
        <v/>
      </c>
      <c r="Z10" s="100" t="str">
        <f>IF(juveniles!R30&gt;0,juveniles!R30,"")</f>
        <v/>
      </c>
      <c r="AA10" s="99" t="str">
        <f>IF(juveniles!R31&gt;0,juveniles!R31,"")</f>
        <v/>
      </c>
      <c r="AB10" s="100" t="str">
        <f>IF(juveniles!R33&gt;0,juveniles!R33,"")</f>
        <v/>
      </c>
      <c r="AC10" s="98" t="str">
        <f>IF(juveniles!R34&gt;0,juveniles!R34,"")</f>
        <v/>
      </c>
      <c r="AD10" s="99" t="str">
        <f>IF(juveniles!R35&gt;0,juveniles!R35,"")</f>
        <v/>
      </c>
      <c r="AE10" s="98" t="str">
        <f>IF(juveniles!R37&gt;0,juveniles!R37,"")</f>
        <v/>
      </c>
      <c r="AF10" s="98" t="str">
        <f>IF(juveniles!R38&gt;0,juveniles!R38,"")</f>
        <v/>
      </c>
      <c r="AG10" s="99" t="str">
        <f>IF(juveniles!R39&gt;0,juveniles!R39,"")</f>
        <v/>
      </c>
    </row>
    <row r="11" spans="1:33" x14ac:dyDescent="0.2">
      <c r="A11" s="63" t="str">
        <f t="shared" si="0"/>
        <v>Testechiniscus spitsbergensis</v>
      </c>
      <c r="B11" s="70" t="str">
        <f t="shared" si="0"/>
        <v>NO.004</v>
      </c>
      <c r="C11" s="89">
        <f>juveniles!T1</f>
        <v>10</v>
      </c>
      <c r="D11" s="90">
        <f>IF(juveniles!T3&gt;0,juveniles!T3,"")</f>
        <v>301</v>
      </c>
      <c r="E11" s="100">
        <f>IF(juveniles!T4&gt;0,juveniles!T4,"")</f>
        <v>64.5</v>
      </c>
      <c r="F11" s="100">
        <f>IF(juveniles!T6&gt;0,juveniles!T6,"")</f>
        <v>14.9</v>
      </c>
      <c r="G11" s="100">
        <f>IF(juveniles!T7&gt;0,juveniles!T7,"")</f>
        <v>8.1999999999999993</v>
      </c>
      <c r="H11" s="100">
        <f>IF(juveniles!T8&gt;0,juveniles!T8,"")</f>
        <v>25.3</v>
      </c>
      <c r="I11" s="100">
        <f>IF(juveniles!T9&gt;0,juveniles!T9,"")</f>
        <v>4.8</v>
      </c>
      <c r="J11" s="100">
        <f>IF(juveniles!T10&gt;0,juveniles!T10,"")</f>
        <v>69.099999999999994</v>
      </c>
      <c r="K11" s="99">
        <f>IF(juveniles!T11&gt;0,juveniles!T11,"")</f>
        <v>0.22956810631229235</v>
      </c>
      <c r="L11" s="101">
        <f>IF(juveniles!T12&gt;0,juveniles!T12,"")</f>
        <v>0.58893280632411071</v>
      </c>
      <c r="M11" s="102">
        <f>IF(juveniles!T14&gt;0,juveniles!T14,"")</f>
        <v>123.2</v>
      </c>
      <c r="N11" s="100">
        <f>IF(juveniles!T15&gt;0,juveniles!T15,"")</f>
        <v>121.8</v>
      </c>
      <c r="O11" s="100">
        <f>IF(juveniles!T16&gt;0,juveniles!T16,"")</f>
        <v>4.5999999999999996</v>
      </c>
      <c r="P11" s="100" t="str">
        <f>IF(juveniles!T17&gt;0,juveniles!T17,"")</f>
        <v/>
      </c>
      <c r="Q11" s="100">
        <f>IF(juveniles!T18&gt;0,juveniles!T18,"")</f>
        <v>222</v>
      </c>
      <c r="R11" s="100">
        <f>IF(juveniles!T19&gt;0,juveniles!T19,"")</f>
        <v>6.9</v>
      </c>
      <c r="S11" s="100">
        <f>IF(juveniles!T20&gt;0,juveniles!T20,"")</f>
        <v>9.8000000000000007</v>
      </c>
      <c r="T11" s="100">
        <f>IF(juveniles!T22&gt;0,juveniles!T22,"")</f>
        <v>4</v>
      </c>
      <c r="U11" s="100">
        <f>IF(juveniles!T23&gt;0,juveniles!T23,"")</f>
        <v>7</v>
      </c>
      <c r="V11" s="100">
        <f>IF(juveniles!T25&gt;0,juveniles!T25,"")</f>
        <v>22.7</v>
      </c>
      <c r="W11" s="100">
        <f>IF(juveniles!T26&gt;0,juveniles!T26,"")</f>
        <v>2.2999999999999998</v>
      </c>
      <c r="X11" s="99">
        <f>IF(juveniles!T27&gt;0,juveniles!T27,"")</f>
        <v>0.1013215859030837</v>
      </c>
      <c r="Y11" s="100">
        <f>IF(juveniles!T29&gt;0,juveniles!T29,"")</f>
        <v>23.1</v>
      </c>
      <c r="Z11" s="100">
        <f>IF(juveniles!T30&gt;0,juveniles!T30,"")</f>
        <v>2.7</v>
      </c>
      <c r="AA11" s="99">
        <f>IF(juveniles!T31&gt;0,juveniles!T31,"")</f>
        <v>0.11688311688311688</v>
      </c>
      <c r="AB11" s="100">
        <f>IF(juveniles!T33&gt;0,juveniles!T33,"")</f>
        <v>22</v>
      </c>
      <c r="AC11" s="98">
        <f>IF(juveniles!T34&gt;0,juveniles!T34,"")</f>
        <v>2.4</v>
      </c>
      <c r="AD11" s="99">
        <f>IF(juveniles!T35&gt;0,juveniles!T35,"")</f>
        <v>0.10909090909090909</v>
      </c>
      <c r="AE11" s="98">
        <f>IF(juveniles!T37&gt;0,juveniles!T37,"")</f>
        <v>29.5</v>
      </c>
      <c r="AF11" s="98" t="str">
        <f>IF(juveniles!T38&gt;0,juveniles!T38,"")</f>
        <v/>
      </c>
      <c r="AG11" s="99" t="str">
        <f>IF(juveniles!T39&gt;0,juveniles!T39,"")</f>
        <v/>
      </c>
    </row>
    <row r="12" spans="1:33" x14ac:dyDescent="0.2">
      <c r="A12" s="63" t="str">
        <f t="shared" si="0"/>
        <v>Testechiniscus spitsbergensis</v>
      </c>
      <c r="B12" s="70" t="str">
        <f t="shared" si="0"/>
        <v>NO.004</v>
      </c>
      <c r="C12" s="89">
        <f>juveniles!V1</f>
        <v>11</v>
      </c>
      <c r="D12" s="90">
        <f>IF(juveniles!V3&gt;0,juveniles!V3,"")</f>
        <v>281</v>
      </c>
      <c r="E12" s="100">
        <f>IF(juveniles!V4&gt;0,juveniles!V4,"")</f>
        <v>62.8</v>
      </c>
      <c r="F12" s="100">
        <f>IF(juveniles!V6&gt;0,juveniles!V6,"")</f>
        <v>13.3</v>
      </c>
      <c r="G12" s="100">
        <f>IF(juveniles!V7&gt;0,juveniles!V7,"")</f>
        <v>7.5</v>
      </c>
      <c r="H12" s="100">
        <f>IF(juveniles!V8&gt;0,juveniles!V8,"")</f>
        <v>23</v>
      </c>
      <c r="I12" s="100" t="str">
        <f>IF(juveniles!V9&gt;0,juveniles!V9,"")</f>
        <v/>
      </c>
      <c r="J12" s="100">
        <f>IF(juveniles!V10&gt;0,juveniles!V10,"")</f>
        <v>69.3</v>
      </c>
      <c r="K12" s="99">
        <f>IF(juveniles!V11&gt;0,juveniles!V11,"")</f>
        <v>0.24661921708185053</v>
      </c>
      <c r="L12" s="101">
        <f>IF(juveniles!V12&gt;0,juveniles!V12,"")</f>
        <v>0.57826086956521738</v>
      </c>
      <c r="M12" s="102">
        <f>IF(juveniles!V14&gt;0,juveniles!V14,"")</f>
        <v>151.19999999999999</v>
      </c>
      <c r="N12" s="100" t="str">
        <f>IF(juveniles!V15&gt;0,juveniles!V15,"")</f>
        <v/>
      </c>
      <c r="O12" s="100" t="str">
        <f>IF(juveniles!V16&gt;0,juveniles!V16,"")</f>
        <v/>
      </c>
      <c r="P12" s="100" t="str">
        <f>IF(juveniles!V17&gt;0,juveniles!V17,"")</f>
        <v/>
      </c>
      <c r="Q12" s="100" t="str">
        <f>IF(juveniles!V18&gt;0,juveniles!V18,"")</f>
        <v/>
      </c>
      <c r="R12" s="100">
        <f>IF(juveniles!V19&gt;0,juveniles!V19,"")</f>
        <v>6.2</v>
      </c>
      <c r="S12" s="100">
        <f>IF(juveniles!V20&gt;0,juveniles!V20,"")</f>
        <v>78.3</v>
      </c>
      <c r="T12" s="100">
        <f>IF(juveniles!V22&gt;0,juveniles!V22,"")</f>
        <v>4.4000000000000004</v>
      </c>
      <c r="U12" s="100">
        <f>IF(juveniles!V23&gt;0,juveniles!V23,"")</f>
        <v>4</v>
      </c>
      <c r="V12" s="100" t="str">
        <f>IF(juveniles!V25&gt;0,juveniles!V25,"")</f>
        <v/>
      </c>
      <c r="W12" s="100" t="str">
        <f>IF(juveniles!V26&gt;0,juveniles!V26,"")</f>
        <v/>
      </c>
      <c r="X12" s="99" t="str">
        <f>IF(juveniles!V27&gt;0,juveniles!V27,"")</f>
        <v/>
      </c>
      <c r="Y12" s="100" t="str">
        <f>IF(juveniles!V29&gt;0,juveniles!V29,"")</f>
        <v/>
      </c>
      <c r="Z12" s="100" t="str">
        <f>IF(juveniles!V30&gt;0,juveniles!V30,"")</f>
        <v/>
      </c>
      <c r="AA12" s="99" t="str">
        <f>IF(juveniles!V31&gt;0,juveniles!V31,"")</f>
        <v/>
      </c>
      <c r="AB12" s="100">
        <f>IF(juveniles!V33&gt;0,juveniles!V33,"")</f>
        <v>23.1</v>
      </c>
      <c r="AC12" s="98">
        <f>IF(juveniles!V34&gt;0,juveniles!V34,"")</f>
        <v>2.6</v>
      </c>
      <c r="AD12" s="99">
        <f>IF(juveniles!V35&gt;0,juveniles!V35,"")</f>
        <v>0.11255411255411255</v>
      </c>
      <c r="AE12" s="98">
        <f>IF(juveniles!V37&gt;0,juveniles!V37,"")</f>
        <v>31.9</v>
      </c>
      <c r="AF12" s="98" t="str">
        <f>IF(juveniles!V38&gt;0,juveniles!V38,"")</f>
        <v/>
      </c>
      <c r="AG12" s="99" t="str">
        <f>IF(juveniles!V39&gt;0,juveniles!V39,"")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</sheetPr>
  <dimension ref="A1:Y12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7" width="9.140625" style="64"/>
    <col min="18" max="25" width="6.7109375" style="64" customWidth="1"/>
    <col min="26" max="16384" width="9.140625" style="64"/>
  </cols>
  <sheetData>
    <row r="1" spans="1:25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37</v>
      </c>
      <c r="F1" s="73" t="s">
        <v>38</v>
      </c>
      <c r="G1" s="73" t="s">
        <v>39</v>
      </c>
      <c r="H1" s="73" t="s">
        <v>40</v>
      </c>
      <c r="I1" s="73" t="s">
        <v>41</v>
      </c>
      <c r="J1" s="73" t="s">
        <v>62</v>
      </c>
      <c r="K1" s="73" t="s">
        <v>65</v>
      </c>
      <c r="L1" s="73" t="s">
        <v>63</v>
      </c>
      <c r="M1" s="73" t="s">
        <v>67</v>
      </c>
      <c r="N1" s="73" t="s">
        <v>66</v>
      </c>
      <c r="O1" s="73" t="s">
        <v>64</v>
      </c>
      <c r="P1" s="73" t="s">
        <v>68</v>
      </c>
      <c r="Q1" s="73" t="s">
        <v>5</v>
      </c>
      <c r="R1" s="73" t="s">
        <v>46</v>
      </c>
      <c r="S1" s="73" t="s">
        <v>47</v>
      </c>
      <c r="T1" s="73" t="s">
        <v>49</v>
      </c>
      <c r="U1" s="73" t="s">
        <v>50</v>
      </c>
      <c r="V1" s="73" t="s">
        <v>52</v>
      </c>
      <c r="W1" s="73" t="s">
        <v>53</v>
      </c>
      <c r="X1" s="73" t="s">
        <v>55</v>
      </c>
      <c r="Y1" s="73" t="s">
        <v>56</v>
      </c>
    </row>
    <row r="2" spans="1:25" x14ac:dyDescent="0.2">
      <c r="A2" s="63" t="str">
        <f>'juveniles_stats (μm)'!A$2</f>
        <v>Testechiniscus spitsbergensis</v>
      </c>
      <c r="B2" s="69" t="str">
        <f>'juveniles_stats (μm)'!B$2</f>
        <v>NO.004</v>
      </c>
      <c r="C2" s="89">
        <f>juveniles!B1</f>
        <v>1</v>
      </c>
      <c r="D2" s="91">
        <f>IF(juveniles!C3&gt;0,juveniles!C3,"")</f>
        <v>549.52830188679252</v>
      </c>
      <c r="E2" s="103">
        <f>IF(juveniles!C6&gt;0,juveniles!C6,"")</f>
        <v>20.283018867924529</v>
      </c>
      <c r="F2" s="103">
        <f>IF(juveniles!C7&gt;0,juveniles!C7,"")</f>
        <v>14.858490566037736</v>
      </c>
      <c r="G2" s="103">
        <f>IF(juveniles!C8&gt;0,juveniles!C8,"")</f>
        <v>36.320754716981135</v>
      </c>
      <c r="H2" s="103">
        <f>IF(juveniles!C9&gt;0,juveniles!C9,"")</f>
        <v>15.094339622641511</v>
      </c>
      <c r="I2" s="103" t="str">
        <f>IF(juveniles!C10&gt;0,juveniles!C10,"")</f>
        <v/>
      </c>
      <c r="J2" s="104">
        <f>IF(juveniles!C14&gt;0,juveniles!C14,"")</f>
        <v>127.59433962264151</v>
      </c>
      <c r="K2" s="103">
        <f>IF(juveniles!C15&gt;0,juveniles!C15,"")</f>
        <v>216.27358490566039</v>
      </c>
      <c r="L2" s="103" t="str">
        <f>IF(juveniles!C16&gt;0,juveniles!C16,"")</f>
        <v/>
      </c>
      <c r="M2" s="103">
        <f>IF(juveniles!C17&gt;0,juveniles!C17,"")</f>
        <v>156.36792452830187</v>
      </c>
      <c r="N2" s="103">
        <f>IF(juveniles!C18&gt;0,juveniles!C18,"")</f>
        <v>197.87735849056608</v>
      </c>
      <c r="O2" s="103" t="str">
        <f>IF(juveniles!C19&gt;0,juveniles!C19,"")</f>
        <v/>
      </c>
      <c r="P2" s="103">
        <f>IF(juveniles!C20&gt;0,juveniles!C20,"")</f>
        <v>15.801886792452832</v>
      </c>
      <c r="Q2" s="103">
        <f>IF(juveniles!C22&gt;0,juveniles!C22,"")</f>
        <v>7.783018867924528</v>
      </c>
      <c r="R2" s="103">
        <f>IF(juveniles!C25&gt;0,juveniles!C25,"")</f>
        <v>40.566037735849058</v>
      </c>
      <c r="S2" s="103">
        <f>IF(juveniles!C26&gt;0,juveniles!C26,"")</f>
        <v>4.2452830188679247</v>
      </c>
      <c r="T2" s="103">
        <f>IF(juveniles!C29&gt;0,juveniles!C29,"")</f>
        <v>40.330188679245289</v>
      </c>
      <c r="U2" s="103">
        <f>IF(juveniles!C30&gt;0,juveniles!C30,"")</f>
        <v>4.0094339622641506</v>
      </c>
      <c r="V2" s="103">
        <f>IF(juveniles!C33&gt;0,juveniles!C33,"")</f>
        <v>38.679245283018865</v>
      </c>
      <c r="W2" s="105">
        <f>IF(juveniles!C34&gt;0,juveniles!C34,"")</f>
        <v>4.2452830188679247</v>
      </c>
      <c r="X2" s="105" t="str">
        <f>IF(juveniles!C37&gt;0,juveniles!C37,"")</f>
        <v/>
      </c>
      <c r="Y2" s="105" t="str">
        <f>IF(juveniles!C38&gt;0,juveniles!C38,"")</f>
        <v/>
      </c>
    </row>
    <row r="3" spans="1:25" x14ac:dyDescent="0.2">
      <c r="A3" s="63" t="str">
        <f>'juveniles_stats (μm)'!A$2</f>
        <v>Testechiniscus spitsbergensis</v>
      </c>
      <c r="B3" s="69" t="str">
        <f>'juveniles_stats (μm)'!B$2</f>
        <v>NO.004</v>
      </c>
      <c r="C3" s="89">
        <f>juveniles!D1</f>
        <v>2</v>
      </c>
      <c r="D3" s="91">
        <f>IF(juveniles!E3&gt;0,juveniles!E3,"")</f>
        <v>457.08582834331332</v>
      </c>
      <c r="E3" s="105">
        <f>IF(juveniles!E6&gt;0,juveniles!E6,"")</f>
        <v>20.558882235528944</v>
      </c>
      <c r="F3" s="105">
        <f>IF(juveniles!E7&gt;0,juveniles!E7,"")</f>
        <v>12.774451097804393</v>
      </c>
      <c r="G3" s="105">
        <f>IF(juveniles!E8&gt;0,juveniles!E8,"")</f>
        <v>38.123752495009981</v>
      </c>
      <c r="H3" s="105" t="str">
        <f>IF(juveniles!E9&gt;0,juveniles!E9,"")</f>
        <v/>
      </c>
      <c r="I3" s="105">
        <f>IF(juveniles!E10&gt;0,juveniles!E10,"")</f>
        <v>128.1437125748503</v>
      </c>
      <c r="J3" s="106">
        <f>IF(juveniles!E14&gt;0,juveniles!E14,"")</f>
        <v>134.93013972055888</v>
      </c>
      <c r="K3" s="105">
        <f>IF(juveniles!E15&gt;0,juveniles!E15,"")</f>
        <v>155.08982035928145</v>
      </c>
      <c r="L3" s="105">
        <f>IF(juveniles!E16&gt;0,juveniles!E16,"")</f>
        <v>11.976047904191617</v>
      </c>
      <c r="M3" s="105">
        <f>IF(juveniles!E17&gt;0,juveniles!E17,"")</f>
        <v>120.75848303393212</v>
      </c>
      <c r="N3" s="105">
        <f>IF(juveniles!E18&gt;0,juveniles!E18,"")</f>
        <v>201.99600798403193</v>
      </c>
      <c r="O3" s="105">
        <f>IF(juveniles!E19&gt;0,juveniles!E19,"")</f>
        <v>10.578842315369261</v>
      </c>
      <c r="P3" s="105">
        <f>IF(juveniles!E20&gt;0,juveniles!E20,"")</f>
        <v>35.528942115768466</v>
      </c>
      <c r="Q3" s="105" t="str">
        <f>IF(juveniles!E22&gt;0,juveniles!E22,"")</f>
        <v/>
      </c>
      <c r="R3" s="105">
        <f>IF(juveniles!E25&gt;0,juveniles!E25,"")</f>
        <v>37.924151696606785</v>
      </c>
      <c r="S3" s="105">
        <f>IF(juveniles!E26&gt;0,juveniles!E26,"")</f>
        <v>4.5908183632734527</v>
      </c>
      <c r="T3" s="105">
        <f>IF(juveniles!E29&gt;0,juveniles!E29,"")</f>
        <v>33.93213572854291</v>
      </c>
      <c r="U3" s="105">
        <f>IF(juveniles!E30&gt;0,juveniles!E30,"")</f>
        <v>5.1896207584830334</v>
      </c>
      <c r="V3" s="105">
        <f>IF(juveniles!E33&gt;0,juveniles!E33,"")</f>
        <v>33.133732534930147</v>
      </c>
      <c r="W3" s="105">
        <f>IF(juveniles!E34&gt;0,juveniles!E34,"")</f>
        <v>3.992015968063872</v>
      </c>
      <c r="X3" s="105" t="str">
        <f>IF(juveniles!E37&gt;0,juveniles!E37,"")</f>
        <v/>
      </c>
      <c r="Y3" s="105" t="str">
        <f>IF(juveniles!E38&gt;0,juveniles!E38,"")</f>
        <v/>
      </c>
    </row>
    <row r="4" spans="1:25" x14ac:dyDescent="0.2">
      <c r="A4" s="63" t="str">
        <f>'juveniles_stats (μm)'!A$2</f>
        <v>Testechiniscus spitsbergensis</v>
      </c>
      <c r="B4" s="69" t="str">
        <f>'juveniles_stats (μm)'!B$2</f>
        <v>NO.004</v>
      </c>
      <c r="C4" s="89">
        <f>juveniles!F1</f>
        <v>3</v>
      </c>
      <c r="D4" s="91">
        <f>IF(juveniles!G3&gt;0,juveniles!G3,"")</f>
        <v>439.93993993993996</v>
      </c>
      <c r="E4" s="105">
        <f>IF(juveniles!G6&gt;0,juveniles!G6,"")</f>
        <v>19.969969969969974</v>
      </c>
      <c r="F4" s="105">
        <f>IF(juveniles!G7&gt;0,juveniles!G7,"")</f>
        <v>13.813813813813812</v>
      </c>
      <c r="G4" s="105">
        <f>IF(juveniles!G8&gt;0,juveniles!G8,"")</f>
        <v>28.228228228228229</v>
      </c>
      <c r="H4" s="105">
        <f>IF(juveniles!G9&gt;0,juveniles!G9,"")</f>
        <v>8.7087087087087092</v>
      </c>
      <c r="I4" s="105" t="str">
        <f>IF(juveniles!G10&gt;0,juveniles!G10,"")</f>
        <v/>
      </c>
      <c r="J4" s="106" t="str">
        <f>IF(juveniles!G14&gt;0,juveniles!G14,"")</f>
        <v/>
      </c>
      <c r="K4" s="105">
        <f>IF(juveniles!G15&gt;0,juveniles!G15,"")</f>
        <v>348.49849849849852</v>
      </c>
      <c r="L4" s="105">
        <f>IF(juveniles!G16&gt;0,juveniles!G16,"")</f>
        <v>5.8558558558558564</v>
      </c>
      <c r="M4" s="105">
        <f>IF(juveniles!G17&gt;0,juveniles!G17,"")</f>
        <v>134.38438438438439</v>
      </c>
      <c r="N4" s="105">
        <f>IF(juveniles!G18&gt;0,juveniles!G18,"")</f>
        <v>277.47747747747752</v>
      </c>
      <c r="O4" s="105">
        <f>IF(juveniles!G19&gt;0,juveniles!G19,"")</f>
        <v>5.7057057057057063</v>
      </c>
      <c r="P4" s="105">
        <f>IF(juveniles!G20&gt;0,juveniles!G20,"")</f>
        <v>87.837837837837839</v>
      </c>
      <c r="Q4" s="105">
        <f>IF(juveniles!G22&gt;0,juveniles!G22,"")</f>
        <v>6.0060060060060065</v>
      </c>
      <c r="R4" s="105">
        <f>IF(juveniles!G25&gt;0,juveniles!G25,"")</f>
        <v>30.180180180180184</v>
      </c>
      <c r="S4" s="105">
        <f>IF(juveniles!G26&gt;0,juveniles!G26,"")</f>
        <v>3.6036036036036037</v>
      </c>
      <c r="T4" s="105">
        <f>IF(juveniles!G29&gt;0,juveniles!G29,"")</f>
        <v>29.129129129129126</v>
      </c>
      <c r="U4" s="105">
        <f>IF(juveniles!G30&gt;0,juveniles!G30,"")</f>
        <v>3.9039039039039038</v>
      </c>
      <c r="V4" s="105">
        <f>IF(juveniles!G33&gt;0,juveniles!G33,"")</f>
        <v>27.777777777777779</v>
      </c>
      <c r="W4" s="105">
        <f>IF(juveniles!G34&gt;0,juveniles!G34,"")</f>
        <v>4.0540540540540553</v>
      </c>
      <c r="X4" s="105">
        <f>IF(juveniles!G37&gt;0,juveniles!G37,"")</f>
        <v>34.08408408408409</v>
      </c>
      <c r="Y4" s="105">
        <f>IF(juveniles!G38&gt;0,juveniles!G38,"")</f>
        <v>4.0540540540540553</v>
      </c>
    </row>
    <row r="5" spans="1:25" ht="12.75" customHeight="1" x14ac:dyDescent="0.2">
      <c r="A5" s="63" t="s">
        <v>81</v>
      </c>
      <c r="B5" s="69" t="str">
        <f>'juveniles_stats (μm)'!B$2</f>
        <v>NO.004</v>
      </c>
      <c r="C5" s="89">
        <f>juveniles!H1</f>
        <v>4</v>
      </c>
      <c r="D5" s="91">
        <f>IF(juveniles!I3&gt;0,juveniles!I3,"")</f>
        <v>501.08932461873638</v>
      </c>
      <c r="E5" s="105">
        <f>IF(juveniles!I6&gt;0,juveniles!I6,"")</f>
        <v>17.864923747276688</v>
      </c>
      <c r="F5" s="105">
        <f>IF(juveniles!I7&gt;0,juveniles!I7,"")</f>
        <v>12.854030501089325</v>
      </c>
      <c r="G5" s="105">
        <f>IF(juveniles!I8&gt;0,juveniles!I8,"")</f>
        <v>33.986928104575163</v>
      </c>
      <c r="H5" s="105" t="str">
        <f>IF(juveniles!I9&gt;0,juveniles!I9,"")</f>
        <v/>
      </c>
      <c r="I5" s="105">
        <f>IF(juveniles!I10&gt;0,juveniles!I10,"")</f>
        <v>113.72549019607845</v>
      </c>
      <c r="J5" s="106" t="str">
        <f>IF(juveniles!I14&gt;0,juveniles!I14,"")</f>
        <v/>
      </c>
      <c r="K5" s="105">
        <f>IF(juveniles!I15&gt;0,juveniles!I15,"")</f>
        <v>262.09150326797385</v>
      </c>
      <c r="L5" s="105" t="str">
        <f>IF(juveniles!I16&gt;0,juveniles!I16,"")</f>
        <v/>
      </c>
      <c r="M5" s="105">
        <f>IF(juveniles!I17&gt;0,juveniles!I17,"")</f>
        <v>222.65795206971677</v>
      </c>
      <c r="N5" s="105">
        <f>IF(juveniles!I18&gt;0,juveniles!I18,"")</f>
        <v>309.58605664488016</v>
      </c>
      <c r="O5" s="105" t="str">
        <f>IF(juveniles!I19&gt;0,juveniles!I19,"")</f>
        <v/>
      </c>
      <c r="P5" s="105">
        <f>IF(juveniles!I20&gt;0,juveniles!I20,"")</f>
        <v>16.775599128540307</v>
      </c>
      <c r="Q5" s="105" t="str">
        <f>IF(juveniles!I22&gt;0,juveniles!I22,"")</f>
        <v/>
      </c>
      <c r="R5" s="105">
        <f>IF(juveniles!I25&gt;0,juveniles!I25,"")</f>
        <v>37.690631808278866</v>
      </c>
      <c r="S5" s="105">
        <f>IF(juveniles!I26&gt;0,juveniles!I26,"")</f>
        <v>3.9215686274509802</v>
      </c>
      <c r="T5" s="105">
        <f>IF(juveniles!I29&gt;0,juveniles!I29,"")</f>
        <v>35.729847494553375</v>
      </c>
      <c r="U5" s="105">
        <f>IF(juveniles!I30&gt;0,juveniles!I30,"")</f>
        <v>3.9215686274509802</v>
      </c>
      <c r="V5" s="105">
        <f>IF(juveniles!I33&gt;0,juveniles!I33,"")</f>
        <v>34.858387799564269</v>
      </c>
      <c r="W5" s="105">
        <f>IF(juveniles!I34&gt;0,juveniles!I34,"")</f>
        <v>3.2679738562091507</v>
      </c>
      <c r="X5" s="105" t="str">
        <f>IF(juveniles!I37&gt;0,juveniles!I37,"")</f>
        <v/>
      </c>
      <c r="Y5" s="105" t="str">
        <f>IF(juveniles!I38&gt;0,juveniles!I38,"")</f>
        <v/>
      </c>
    </row>
    <row r="6" spans="1:25" x14ac:dyDescent="0.2">
      <c r="A6" s="63" t="str">
        <f>'juveniles_stats (μm)'!A$2</f>
        <v>Testechiniscus spitsbergensis</v>
      </c>
      <c r="B6" s="69" t="str">
        <f>'juveniles_stats (μm)'!B$2</f>
        <v>NO.004</v>
      </c>
      <c r="C6" s="89">
        <f>juveniles!J1</f>
        <v>5</v>
      </c>
      <c r="D6" s="91">
        <f>IF(juveniles!K3&gt;0,juveniles!K3,"")</f>
        <v>426.70157068062827</v>
      </c>
      <c r="E6" s="105">
        <f>IF(juveniles!K6&gt;0,juveniles!K6,"")</f>
        <v>18.062827225130889</v>
      </c>
      <c r="F6" s="105">
        <f>IF(juveniles!K7&gt;0,juveniles!K7,"")</f>
        <v>14.659685863874344</v>
      </c>
      <c r="G6" s="105">
        <f>IF(juveniles!K8&gt;0,juveniles!K8,"")</f>
        <v>29.842931937172771</v>
      </c>
      <c r="H6" s="105" t="str">
        <f>IF(juveniles!K9&gt;0,juveniles!K9,"")</f>
        <v/>
      </c>
      <c r="I6" s="105">
        <f>IF(juveniles!K10&gt;0,juveniles!K10,"")</f>
        <v>109.42408376963348</v>
      </c>
      <c r="J6" s="106" t="str">
        <f>IF(juveniles!K14&gt;0,juveniles!K14,"")</f>
        <v/>
      </c>
      <c r="K6" s="105" t="str">
        <f>IF(juveniles!K15&gt;0,juveniles!K15,"")</f>
        <v/>
      </c>
      <c r="L6" s="105">
        <f>IF(juveniles!K16&gt;0,juveniles!K16,"")</f>
        <v>8.1151832460732987</v>
      </c>
      <c r="M6" s="105" t="str">
        <f>IF(juveniles!K17&gt;0,juveniles!K17,"")</f>
        <v/>
      </c>
      <c r="N6" s="105">
        <f>IF(juveniles!K18&gt;0,juveniles!K18,"")</f>
        <v>185.0785340314136</v>
      </c>
      <c r="O6" s="105" t="str">
        <f>IF(juveniles!K19&gt;0,juveniles!K19,"")</f>
        <v/>
      </c>
      <c r="P6" s="105" t="str">
        <f>IF(juveniles!K20&gt;0,juveniles!K20,"")</f>
        <v/>
      </c>
      <c r="Q6" s="105" t="str">
        <f>IF(juveniles!K22&gt;0,juveniles!K22,"")</f>
        <v/>
      </c>
      <c r="R6" s="105" t="str">
        <f>IF(juveniles!K25&gt;0,juveniles!K25,"")</f>
        <v/>
      </c>
      <c r="S6" s="105" t="str">
        <f>IF(juveniles!K26&gt;0,juveniles!K26,"")</f>
        <v/>
      </c>
      <c r="T6" s="105" t="str">
        <f>IF(juveniles!K29&gt;0,juveniles!K29,"")</f>
        <v/>
      </c>
      <c r="U6" s="105" t="str">
        <f>IF(juveniles!K30&gt;0,juveniles!K30,"")</f>
        <v/>
      </c>
      <c r="V6" s="105" t="str">
        <f>IF(juveniles!K33&gt;0,juveniles!K33,"")</f>
        <v/>
      </c>
      <c r="W6" s="105" t="str">
        <f>IF(juveniles!K34&gt;0,juveniles!K34,"")</f>
        <v/>
      </c>
      <c r="X6" s="105">
        <f>IF(juveniles!K37&gt;0,juveniles!K37,"")</f>
        <v>43.979057591623032</v>
      </c>
      <c r="Y6" s="105">
        <f>IF(juveniles!K38&gt;0,juveniles!K38,"")</f>
        <v>4.7120418848167533</v>
      </c>
    </row>
    <row r="7" spans="1:25" x14ac:dyDescent="0.2">
      <c r="A7" s="63" t="str">
        <f>'juveniles_stats (μm)'!A$2</f>
        <v>Testechiniscus spitsbergensis</v>
      </c>
      <c r="B7" s="69" t="str">
        <f>'juveniles_stats (μm)'!B$2</f>
        <v>NO.004</v>
      </c>
      <c r="C7" s="89">
        <f>juveniles!L1</f>
        <v>6</v>
      </c>
      <c r="D7" s="91">
        <f>IF(juveniles!M3&gt;0,juveniles!M3,"")</f>
        <v>486.97394789579158</v>
      </c>
      <c r="E7" s="105">
        <f>IF(juveniles!M6&gt;0,juveniles!M6,"")</f>
        <v>21.643286573146295</v>
      </c>
      <c r="F7" s="105">
        <f>IF(juveniles!M7&gt;0,juveniles!M7,"")</f>
        <v>14.629258517034069</v>
      </c>
      <c r="G7" s="105">
        <f>IF(juveniles!M8&gt;0,juveniles!M8,"")</f>
        <v>30.460921843687373</v>
      </c>
      <c r="H7" s="105" t="str">
        <f>IF(juveniles!M9&gt;0,juveniles!M9,"")</f>
        <v/>
      </c>
      <c r="I7" s="105">
        <f>IF(juveniles!M10&gt;0,juveniles!M10,"")</f>
        <v>99.398797595190388</v>
      </c>
      <c r="J7" s="106" t="str">
        <f>IF(juveniles!M14&gt;0,juveniles!M14,"")</f>
        <v/>
      </c>
      <c r="K7" s="105">
        <f>IF(juveniles!M15&gt;0,juveniles!M15,"")</f>
        <v>183.16633266533069</v>
      </c>
      <c r="L7" s="105" t="str">
        <f>IF(juveniles!M16&gt;0,juveniles!M16,"")</f>
        <v/>
      </c>
      <c r="M7" s="105">
        <f>IF(juveniles!M17&gt;0,juveniles!M17,"")</f>
        <v>167.93587174348696</v>
      </c>
      <c r="N7" s="105" t="str">
        <f>IF(juveniles!M18&gt;0,juveniles!M18,"")</f>
        <v/>
      </c>
      <c r="O7" s="105">
        <f>IF(juveniles!M19&gt;0,juveniles!M19,"")</f>
        <v>5.811623246492986</v>
      </c>
      <c r="P7" s="105">
        <f>IF(juveniles!M20&gt;0,juveniles!M20,"")</f>
        <v>10.62124248496994</v>
      </c>
      <c r="Q7" s="105">
        <f>IF(juveniles!M22&gt;0,juveniles!M22,"")</f>
        <v>6.6132264529058116</v>
      </c>
      <c r="R7" s="105">
        <f>IF(juveniles!M25&gt;0,juveniles!M25,"")</f>
        <v>33.46693386773547</v>
      </c>
      <c r="S7" s="105">
        <f>IF(juveniles!M26&gt;0,juveniles!M26,"")</f>
        <v>4.2084168336673349</v>
      </c>
      <c r="T7" s="105">
        <f>IF(juveniles!M29&gt;0,juveniles!M29,"")</f>
        <v>33.06613226452906</v>
      </c>
      <c r="U7" s="105">
        <f>IF(juveniles!M30&gt;0,juveniles!M30,"")</f>
        <v>3.0060120240480965</v>
      </c>
      <c r="V7" s="105">
        <f>IF(juveniles!M33&gt;0,juveniles!M33,"")</f>
        <v>32.665330661322649</v>
      </c>
      <c r="W7" s="105">
        <f>IF(juveniles!M34&gt;0,juveniles!M34,"")</f>
        <v>4.408817635270541</v>
      </c>
      <c r="X7" s="105">
        <f>IF(juveniles!M37&gt;0,juveniles!M37,"")</f>
        <v>43.286573146292589</v>
      </c>
      <c r="Y7" s="105">
        <f>IF(juveniles!M38&gt;0,juveniles!M38,"")</f>
        <v>5.6112224448897798</v>
      </c>
    </row>
    <row r="8" spans="1:25" x14ac:dyDescent="0.2">
      <c r="A8" s="63" t="str">
        <f>'juveniles_stats (μm)'!A$2</f>
        <v>Testechiniscus spitsbergensis</v>
      </c>
      <c r="B8" s="69" t="str">
        <f>'juveniles_stats (μm)'!B$2</f>
        <v>NO.004</v>
      </c>
      <c r="C8" s="89">
        <f>juveniles!N1</f>
        <v>7</v>
      </c>
      <c r="D8" s="91">
        <f>IF(juveniles!O3&gt;0,juveniles!O3,"")</f>
        <v>491.00719424460431</v>
      </c>
      <c r="E8" s="105">
        <f>IF(juveniles!O6&gt;0,juveniles!O6,"")</f>
        <v>16.187050359712231</v>
      </c>
      <c r="F8" s="105">
        <f>IF(juveniles!O7&gt;0,juveniles!O7,"")</f>
        <v>14.208633093525179</v>
      </c>
      <c r="G8" s="105">
        <f>IF(juveniles!O8&gt;0,juveniles!O8,"")</f>
        <v>31.294964028776974</v>
      </c>
      <c r="H8" s="105" t="str">
        <f>IF(juveniles!O9&gt;0,juveniles!O9,"")</f>
        <v/>
      </c>
      <c r="I8" s="105">
        <f>IF(juveniles!O10&gt;0,juveniles!O10,"")</f>
        <v>85.071942446043153</v>
      </c>
      <c r="J8" s="106">
        <f>IF(juveniles!O14&gt;0,juveniles!O14,"")</f>
        <v>189.568345323741</v>
      </c>
      <c r="K8" s="105">
        <f>IF(juveniles!O15&gt;0,juveniles!O15,"")</f>
        <v>252.69784172661872</v>
      </c>
      <c r="L8" s="105" t="str">
        <f>IF(juveniles!O16&gt;0,juveniles!O16,"")</f>
        <v/>
      </c>
      <c r="M8" s="105">
        <f>IF(juveniles!O17&gt;0,juveniles!O17,"")</f>
        <v>147.66187050359713</v>
      </c>
      <c r="N8" s="105" t="str">
        <f>IF(juveniles!O18&gt;0,juveniles!O18,"")</f>
        <v/>
      </c>
      <c r="O8" s="105">
        <f>IF(juveniles!O19&gt;0,juveniles!O19,"")</f>
        <v>5.5755395683453237</v>
      </c>
      <c r="P8" s="105">
        <f>IF(juveniles!O20&gt;0,juveniles!O20,"")</f>
        <v>12.769784172661868</v>
      </c>
      <c r="Q8" s="105" t="str">
        <f>IF(juveniles!O22&gt;0,juveniles!O22,"")</f>
        <v/>
      </c>
      <c r="R8" s="105">
        <f>IF(juveniles!O25&gt;0,juveniles!O25,"")</f>
        <v>35.251798561151084</v>
      </c>
      <c r="S8" s="105">
        <f>IF(juveniles!O26&gt;0,juveniles!O26,"")</f>
        <v>4.4964028776978413</v>
      </c>
      <c r="T8" s="105">
        <f>IF(juveniles!O29&gt;0,juveniles!O29,"")</f>
        <v>32.913669064748206</v>
      </c>
      <c r="U8" s="105">
        <f>IF(juveniles!O30&gt;0,juveniles!O30,"")</f>
        <v>3.7769784172661871</v>
      </c>
      <c r="V8" s="105">
        <f>IF(juveniles!O33&gt;0,juveniles!O33,"")</f>
        <v>32.374100719424462</v>
      </c>
      <c r="W8" s="105" t="str">
        <f>IF(juveniles!O34&gt;0,juveniles!O34,"")</f>
        <v/>
      </c>
      <c r="X8" s="105" t="str">
        <f>IF(juveniles!O37&gt;0,juveniles!O37,"")</f>
        <v/>
      </c>
      <c r="Y8" s="105" t="str">
        <f>IF(juveniles!O38&gt;0,juveniles!O38,"")</f>
        <v/>
      </c>
    </row>
    <row r="9" spans="1:25" x14ac:dyDescent="0.2">
      <c r="A9" s="63" t="str">
        <f>'juveniles_stats (μm)'!A$2</f>
        <v>Testechiniscus spitsbergensis</v>
      </c>
      <c r="B9" s="69" t="str">
        <f>'juveniles_stats (μm)'!B$2</f>
        <v>NO.004</v>
      </c>
      <c r="C9" s="89">
        <f>juveniles!P1</f>
        <v>8</v>
      </c>
      <c r="D9" s="91">
        <f>IF(juveniles!Q3&gt;0,juveniles!Q3,"")</f>
        <v>478.43137254901961</v>
      </c>
      <c r="E9" s="105">
        <f>IF(juveniles!Q6&gt;0,juveniles!Q6,"")</f>
        <v>18.823529411764707</v>
      </c>
      <c r="F9" s="105">
        <f>IF(juveniles!Q7&gt;0,juveniles!Q7,"")</f>
        <v>13.333333333333334</v>
      </c>
      <c r="G9" s="105">
        <f>IF(juveniles!Q8&gt;0,juveniles!Q8,"")</f>
        <v>37.058823529411761</v>
      </c>
      <c r="H9" s="105">
        <f>IF(juveniles!Q9&gt;0,juveniles!Q9,"")</f>
        <v>10.588235294117649</v>
      </c>
      <c r="I9" s="105">
        <f>IF(juveniles!Q10&gt;0,juveniles!Q10,"")</f>
        <v>113.72549019607843</v>
      </c>
      <c r="J9" s="106">
        <f>IF(juveniles!Q14&gt;0,juveniles!Q14,"")</f>
        <v>230.58823529411762</v>
      </c>
      <c r="K9" s="105" t="str">
        <f>IF(juveniles!Q15&gt;0,juveniles!Q15,"")</f>
        <v/>
      </c>
      <c r="L9" s="105" t="str">
        <f>IF(juveniles!Q16&gt;0,juveniles!Q16,"")</f>
        <v/>
      </c>
      <c r="M9" s="105">
        <f>IF(juveniles!Q17&gt;0,juveniles!Q17,"")</f>
        <v>231.96078431372547</v>
      </c>
      <c r="N9" s="105" t="str">
        <f>IF(juveniles!Q18&gt;0,juveniles!Q18,"")</f>
        <v/>
      </c>
      <c r="O9" s="105">
        <f>IF(juveniles!Q19&gt;0,juveniles!Q19,"")</f>
        <v>6.2745098039215685</v>
      </c>
      <c r="P9" s="105">
        <f>IF(juveniles!Q20&gt;0,juveniles!Q20,"")</f>
        <v>17.058823529411761</v>
      </c>
      <c r="Q9" s="105">
        <f>IF(juveniles!Q22&gt;0,juveniles!Q22,"")</f>
        <v>6.2745098039215685</v>
      </c>
      <c r="R9" s="105">
        <f>IF(juveniles!Q25&gt;0,juveniles!Q25,"")</f>
        <v>36.666666666666664</v>
      </c>
      <c r="S9" s="105">
        <f>IF(juveniles!Q26&gt;0,juveniles!Q26,"")</f>
        <v>3.9215686274509802</v>
      </c>
      <c r="T9" s="105">
        <f>IF(juveniles!Q29&gt;0,juveniles!Q29,"")</f>
        <v>34.509803921568633</v>
      </c>
      <c r="U9" s="105">
        <f>IF(juveniles!Q30&gt;0,juveniles!Q30,"")</f>
        <v>4.9019607843137258</v>
      </c>
      <c r="V9" s="105">
        <f>IF(juveniles!Q33&gt;0,juveniles!Q33,"")</f>
        <v>34.509803921568633</v>
      </c>
      <c r="W9" s="105">
        <f>IF(juveniles!Q34&gt;0,juveniles!Q34,"")</f>
        <v>5.6862745098039218</v>
      </c>
      <c r="X9" s="105">
        <f>IF(juveniles!Q37&gt;0,juveniles!Q37,"")</f>
        <v>42.352941176470594</v>
      </c>
      <c r="Y9" s="105">
        <f>IF(juveniles!Q38&gt;0,juveniles!Q38,"")</f>
        <v>5.2941176470588243</v>
      </c>
    </row>
    <row r="10" spans="1:25" x14ac:dyDescent="0.2">
      <c r="A10" s="63" t="str">
        <f>'juveniles_stats (μm)'!A$2</f>
        <v>Testechiniscus spitsbergensis</v>
      </c>
      <c r="B10" s="69" t="str">
        <f>'juveniles_stats (μm)'!B$2</f>
        <v>NO.004</v>
      </c>
      <c r="C10" s="89">
        <f>juveniles!R1</f>
        <v>9</v>
      </c>
      <c r="D10" s="91">
        <f>IF(juveniles!S3&gt;0,juveniles!S3,"")</f>
        <v>447.08423326133914</v>
      </c>
      <c r="E10" s="105">
        <f>IF(juveniles!S6&gt;0,juveniles!S6,"")</f>
        <v>15.33477321814255</v>
      </c>
      <c r="F10" s="105">
        <f>IF(juveniles!S7&gt;0,juveniles!S7,"")</f>
        <v>14.038876889848813</v>
      </c>
      <c r="G10" s="105">
        <f>IF(juveniles!S8&gt;0,juveniles!S8,"")</f>
        <v>37.796976241900651</v>
      </c>
      <c r="H10" s="105" t="str">
        <f>IF(juveniles!S9&gt;0,juveniles!S9,"")</f>
        <v/>
      </c>
      <c r="I10" s="105" t="str">
        <f>IF(juveniles!S10&gt;0,juveniles!S10,"")</f>
        <v/>
      </c>
      <c r="J10" s="106" t="str">
        <f>IF(juveniles!S14&gt;0,juveniles!S14,"")</f>
        <v/>
      </c>
      <c r="K10" s="105" t="str">
        <f>IF(juveniles!S15&gt;0,juveniles!S15,"")</f>
        <v/>
      </c>
      <c r="L10" s="105">
        <f>IF(juveniles!S16&gt;0,juveniles!S16,"")</f>
        <v>8.8552915766738654</v>
      </c>
      <c r="M10" s="105">
        <f>IF(juveniles!S17&gt;0,juveniles!S17,"")</f>
        <v>191.14470842332614</v>
      </c>
      <c r="N10" s="105">
        <f>IF(juveniles!S18&gt;0,juveniles!S18,"")</f>
        <v>283.58531317494607</v>
      </c>
      <c r="O10" s="105" t="str">
        <f>IF(juveniles!S19&gt;0,juveniles!S19,"")</f>
        <v/>
      </c>
      <c r="P10" s="105">
        <f>IF(juveniles!S20&gt;0,juveniles!S20,"")</f>
        <v>14.902807775377971</v>
      </c>
      <c r="Q10" s="105" t="str">
        <f>IF(juveniles!S22&gt;0,juveniles!S22,"")</f>
        <v/>
      </c>
      <c r="R10" s="105" t="str">
        <f>IF(juveniles!S25&gt;0,juveniles!S25,"")</f>
        <v/>
      </c>
      <c r="S10" s="105" t="str">
        <f>IF(juveniles!S26&gt;0,juveniles!S26,"")</f>
        <v/>
      </c>
      <c r="T10" s="105" t="str">
        <f>IF(juveniles!S29&gt;0,juveniles!S29,"")</f>
        <v/>
      </c>
      <c r="U10" s="105" t="str">
        <f>IF(juveniles!S30&gt;0,juveniles!S30,"")</f>
        <v/>
      </c>
      <c r="V10" s="105" t="str">
        <f>IF(juveniles!S33&gt;0,juveniles!S33,"")</f>
        <v/>
      </c>
      <c r="W10" s="105" t="str">
        <f>IF(juveniles!S34&gt;0,juveniles!S34,"")</f>
        <v/>
      </c>
      <c r="X10" s="105" t="str">
        <f>IF(juveniles!S37&gt;0,juveniles!S37,"")</f>
        <v/>
      </c>
      <c r="Y10" s="105" t="str">
        <f>IF(juveniles!S38&gt;0,juveniles!S38,"")</f>
        <v/>
      </c>
    </row>
    <row r="11" spans="1:25" x14ac:dyDescent="0.2">
      <c r="A11" s="63" t="str">
        <f>'juveniles_stats (μm)'!A$2</f>
        <v>Testechiniscus spitsbergensis</v>
      </c>
      <c r="B11" s="69" t="str">
        <f>'juveniles_stats (μm)'!B$2</f>
        <v>NO.004</v>
      </c>
      <c r="C11" s="89">
        <f>juveniles!T1</f>
        <v>10</v>
      </c>
      <c r="D11" s="91">
        <f>IF(juveniles!U3&gt;0,juveniles!U3,"")</f>
        <v>466.66666666666669</v>
      </c>
      <c r="E11" s="105">
        <f>IF(juveniles!U6&gt;0,juveniles!U6,"")</f>
        <v>23.100775193798452</v>
      </c>
      <c r="F11" s="105">
        <f>IF(juveniles!U7&gt;0,juveniles!U7,"")</f>
        <v>12.713178294573643</v>
      </c>
      <c r="G11" s="105">
        <f>IF(juveniles!U8&gt;0,juveniles!U8,"")</f>
        <v>39.224806201550386</v>
      </c>
      <c r="H11" s="105">
        <f>IF(juveniles!U9&gt;0,juveniles!U9,"")</f>
        <v>7.441860465116279</v>
      </c>
      <c r="I11" s="105">
        <f>IF(juveniles!U10&gt;0,juveniles!U10,"")</f>
        <v>107.13178294573642</v>
      </c>
      <c r="J11" s="106">
        <f>IF(juveniles!U14&gt;0,juveniles!U14,"")</f>
        <v>191.00775193798449</v>
      </c>
      <c r="K11" s="105">
        <f>IF(juveniles!U15&gt;0,juveniles!U15,"")</f>
        <v>188.83720930232556</v>
      </c>
      <c r="L11" s="105">
        <f>IF(juveniles!U16&gt;0,juveniles!U16,"")</f>
        <v>7.1317829457364343</v>
      </c>
      <c r="M11" s="105" t="str">
        <f>IF(juveniles!U17&gt;0,juveniles!U17,"")</f>
        <v/>
      </c>
      <c r="N11" s="105">
        <f>IF(juveniles!U18&gt;0,juveniles!U18,"")</f>
        <v>344.18604651162792</v>
      </c>
      <c r="O11" s="105">
        <f>IF(juveniles!U19&gt;0,juveniles!U19,"")</f>
        <v>10.697674418604652</v>
      </c>
      <c r="P11" s="105">
        <f>IF(juveniles!U20&gt;0,juveniles!U20,"")</f>
        <v>15.193798449612403</v>
      </c>
      <c r="Q11" s="105">
        <f>IF(juveniles!U22&gt;0,juveniles!U22,"")</f>
        <v>6.2015503875968996</v>
      </c>
      <c r="R11" s="105">
        <f>IF(juveniles!U25&gt;0,juveniles!U25,"")</f>
        <v>35.193798449612402</v>
      </c>
      <c r="S11" s="105">
        <f>IF(juveniles!U26&gt;0,juveniles!U26,"")</f>
        <v>3.5658914728682172</v>
      </c>
      <c r="T11" s="105">
        <f>IF(juveniles!U29&gt;0,juveniles!U29,"")</f>
        <v>35.8139534883721</v>
      </c>
      <c r="U11" s="105">
        <f>IF(juveniles!U30&gt;0,juveniles!U30,"")</f>
        <v>4.1860465116279073</v>
      </c>
      <c r="V11" s="105">
        <f>IF(juveniles!U33&gt;0,juveniles!U33,"")</f>
        <v>34.108527131782942</v>
      </c>
      <c r="W11" s="105">
        <f>IF(juveniles!U34&gt;0,juveniles!U34,"")</f>
        <v>3.7209302325581395</v>
      </c>
      <c r="X11" s="105">
        <f>IF(juveniles!U37&gt;0,juveniles!U37,"")</f>
        <v>45.736434108527128</v>
      </c>
      <c r="Y11" s="105" t="str">
        <f>IF(juveniles!U38&gt;0,juveniles!U38,"")</f>
        <v/>
      </c>
    </row>
    <row r="12" spans="1:25" x14ac:dyDescent="0.2">
      <c r="A12" s="63" t="str">
        <f>'juveniles_stats (μm)'!A$2</f>
        <v>Testechiniscus spitsbergensis</v>
      </c>
      <c r="B12" s="69" t="str">
        <f>'juveniles_stats (μm)'!B$2</f>
        <v>NO.004</v>
      </c>
      <c r="C12" s="89">
        <f>juveniles!V1</f>
        <v>11</v>
      </c>
      <c r="D12" s="91">
        <f>IF(juveniles!W3&gt;0,juveniles!W3,"")</f>
        <v>447.45222929936307</v>
      </c>
      <c r="E12" s="105">
        <f>IF(juveniles!W6&gt;0,juveniles!W6,"")</f>
        <v>21.178343949044589</v>
      </c>
      <c r="F12" s="105">
        <f>IF(juveniles!W7&gt;0,juveniles!W7,"")</f>
        <v>11.942675159235669</v>
      </c>
      <c r="G12" s="105">
        <f>IF(juveniles!W8&gt;0,juveniles!W8,"")</f>
        <v>36.624203821656053</v>
      </c>
      <c r="H12" s="105" t="str">
        <f>IF(juveniles!W9&gt;0,juveniles!W9,"")</f>
        <v/>
      </c>
      <c r="I12" s="105">
        <f>IF(juveniles!W10&gt;0,juveniles!W10,"")</f>
        <v>110.35031847133759</v>
      </c>
      <c r="J12" s="106">
        <f>IF(juveniles!W14&gt;0,juveniles!W14,"")</f>
        <v>240.76433121019107</v>
      </c>
      <c r="K12" s="105" t="str">
        <f>IF(juveniles!W15&gt;0,juveniles!W15,"")</f>
        <v/>
      </c>
      <c r="L12" s="105" t="str">
        <f>IF(juveniles!W16&gt;0,juveniles!W16,"")</f>
        <v/>
      </c>
      <c r="M12" s="105" t="str">
        <f>IF(juveniles!W17&gt;0,juveniles!W17,"")</f>
        <v/>
      </c>
      <c r="N12" s="105" t="str">
        <f>IF(juveniles!W18&gt;0,juveniles!W18,"")</f>
        <v/>
      </c>
      <c r="O12" s="105">
        <f>IF(juveniles!W19&gt;0,juveniles!W19,"")</f>
        <v>9.8726114649681538</v>
      </c>
      <c r="P12" s="105">
        <f>IF(juveniles!W20&gt;0,juveniles!W20,"")</f>
        <v>124.68152866242039</v>
      </c>
      <c r="Q12" s="105">
        <f>IF(juveniles!W22&gt;0,juveniles!W22,"")</f>
        <v>7.0063694267515935</v>
      </c>
      <c r="R12" s="105" t="str">
        <f>IF(juveniles!W25&gt;0,juveniles!W25,"")</f>
        <v/>
      </c>
      <c r="S12" s="105" t="str">
        <f>IF(juveniles!W26&gt;0,juveniles!W26,"")</f>
        <v/>
      </c>
      <c r="T12" s="105" t="str">
        <f>IF(juveniles!W29&gt;0,juveniles!W29,"")</f>
        <v/>
      </c>
      <c r="U12" s="105" t="str">
        <f>IF(juveniles!W30&gt;0,juveniles!W30,"")</f>
        <v/>
      </c>
      <c r="V12" s="105">
        <f>IF(juveniles!W33&gt;0,juveniles!W33,"")</f>
        <v>36.783439490445865</v>
      </c>
      <c r="W12" s="105">
        <f>IF(juveniles!W34&gt;0,juveniles!W34,"")</f>
        <v>4.1401273885350323</v>
      </c>
      <c r="X12" s="105">
        <f>IF(juveniles!W37&gt;0,juveniles!W37,"")</f>
        <v>50.796178343949052</v>
      </c>
      <c r="Y12" s="105" t="str">
        <f>IF(juveniles!W38&gt;0,juveniles!W38,"")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</sheetPr>
  <dimension ref="A1:AF9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20" width="9.140625" style="64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28" width="6.7109375" style="64" customWidth="1"/>
    <col min="29" max="29" width="12.5703125" style="64" customWidth="1"/>
    <col min="30" max="31" width="6.7109375" style="64" customWidth="1"/>
    <col min="32" max="32" width="12.5703125" style="64" customWidth="1"/>
    <col min="33" max="16384" width="9.140625" style="64"/>
  </cols>
  <sheetData>
    <row r="1" spans="1:32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22</v>
      </c>
      <c r="F1" s="73" t="s">
        <v>37</v>
      </c>
      <c r="G1" s="73" t="s">
        <v>38</v>
      </c>
      <c r="H1" s="73" t="s">
        <v>39</v>
      </c>
      <c r="I1" s="73" t="s">
        <v>40</v>
      </c>
      <c r="J1" s="73" t="s">
        <v>41</v>
      </c>
      <c r="K1" s="73" t="s">
        <v>42</v>
      </c>
      <c r="L1" s="73" t="s">
        <v>43</v>
      </c>
      <c r="M1" s="73" t="s">
        <v>65</v>
      </c>
      <c r="N1" s="73" t="s">
        <v>63</v>
      </c>
      <c r="O1" s="73" t="s">
        <v>67</v>
      </c>
      <c r="P1" s="73" t="s">
        <v>66</v>
      </c>
      <c r="Q1" s="73" t="s">
        <v>64</v>
      </c>
      <c r="R1" s="73" t="s">
        <v>68</v>
      </c>
      <c r="S1" s="73" t="s">
        <v>5</v>
      </c>
      <c r="T1" s="73" t="s">
        <v>6</v>
      </c>
      <c r="U1" s="73" t="s">
        <v>46</v>
      </c>
      <c r="V1" s="73" t="s">
        <v>47</v>
      </c>
      <c r="W1" s="73" t="s">
        <v>48</v>
      </c>
      <c r="X1" s="73" t="s">
        <v>49</v>
      </c>
      <c r="Y1" s="73" t="s">
        <v>50</v>
      </c>
      <c r="Z1" s="73" t="s">
        <v>51</v>
      </c>
      <c r="AA1" s="73" t="s">
        <v>52</v>
      </c>
      <c r="AB1" s="73" t="s">
        <v>53</v>
      </c>
      <c r="AC1" s="73" t="s">
        <v>54</v>
      </c>
      <c r="AD1" s="73" t="s">
        <v>55</v>
      </c>
      <c r="AE1" s="73" t="s">
        <v>56</v>
      </c>
      <c r="AF1" s="73" t="s">
        <v>57</v>
      </c>
    </row>
    <row r="2" spans="1:32" ht="12.75" customHeight="1" x14ac:dyDescent="0.2">
      <c r="A2" s="63" t="s">
        <v>81</v>
      </c>
      <c r="B2" s="108" t="s">
        <v>71</v>
      </c>
      <c r="C2" s="89">
        <f>larvae!B1</f>
        <v>1</v>
      </c>
      <c r="D2" s="90">
        <f>IF(larvae!B3&gt;0,larvae!B3,"")</f>
        <v>152</v>
      </c>
      <c r="E2" s="94">
        <f>IF(larvae!B4&gt;0,larvae!B4,"")</f>
        <v>39.4</v>
      </c>
      <c r="F2" s="94">
        <f>IF(larvae!B6&gt;0,larvae!B6,"")</f>
        <v>7.1</v>
      </c>
      <c r="G2" s="94">
        <f>IF(larvae!B7&gt;0,larvae!B7,"")</f>
        <v>5.2</v>
      </c>
      <c r="H2" s="94">
        <f>IF(larvae!B8&gt;0,larvae!B8,"")</f>
        <v>15.7</v>
      </c>
      <c r="I2" s="94" t="str">
        <f>IF(larvae!B9&gt;0,larvae!B9,"")</f>
        <v/>
      </c>
      <c r="J2" s="94">
        <f>IF(larvae!B10&gt;0,larvae!B10,"")</f>
        <v>50.6</v>
      </c>
      <c r="K2" s="95">
        <f>IF(larvae!B11&gt;0,larvae!B11,"")</f>
        <v>0.3328947368421053</v>
      </c>
      <c r="L2" s="96">
        <f>IF(larvae!B12&gt;0,larvae!B12,"")</f>
        <v>0.45222929936305734</v>
      </c>
      <c r="M2" s="94">
        <f>IF(larvae!B14&gt;0,larvae!B14,"")</f>
        <v>58.3</v>
      </c>
      <c r="N2" s="94">
        <f>IF(larvae!B15&gt;0,larvae!B15,"")</f>
        <v>4.3</v>
      </c>
      <c r="O2" s="94">
        <f>IF(larvae!B16&gt;0,larvae!B16,"")</f>
        <v>48.7</v>
      </c>
      <c r="P2" s="94">
        <f>IF(larvae!B17&gt;0,larvae!B17,"")</f>
        <v>69.7</v>
      </c>
      <c r="Q2" s="94">
        <f>IF(larvae!B18&gt;0,larvae!B18,"")</f>
        <v>2.7</v>
      </c>
      <c r="R2" s="94">
        <f>IF(larvae!B19&gt;0,larvae!B19,"")</f>
        <v>4.4000000000000004</v>
      </c>
      <c r="S2" s="94" t="str">
        <f>IF(larvae!B21&gt;0,larvae!B21,"")</f>
        <v/>
      </c>
      <c r="T2" s="94">
        <f>IF(larvae!B22&gt;0,larvae!B22,"")</f>
        <v>4</v>
      </c>
      <c r="U2" s="94">
        <f>IF(larvae!B24&gt;0,larvae!B24,"")</f>
        <v>13.8</v>
      </c>
      <c r="V2" s="94">
        <f>IF(larvae!B25&gt;0,larvae!B25,"")</f>
        <v>2.1</v>
      </c>
      <c r="W2" s="95">
        <f>IF(larvae!B26&gt;0,larvae!B26,"")</f>
        <v>0.15217391304347827</v>
      </c>
      <c r="X2" s="94">
        <f>IF(larvae!B28&gt;0,larvae!B28,"")</f>
        <v>14.4</v>
      </c>
      <c r="Y2" s="94">
        <f>IF(larvae!B29&gt;0,larvae!B29,"")</f>
        <v>2.4</v>
      </c>
      <c r="Z2" s="95">
        <f>IF(larvae!B30&gt;0,larvae!B30,"")</f>
        <v>0.16666666666666666</v>
      </c>
      <c r="AA2" s="94" t="str">
        <f>IF(larvae!B32&gt;0,larvae!B32,"")</f>
        <v/>
      </c>
      <c r="AB2" s="98" t="str">
        <f>IF(larvae!B33&gt;0,larvae!B33,"")</f>
        <v/>
      </c>
      <c r="AC2" s="99" t="str">
        <f>IF(larvae!B34&gt;0,larvae!B34,"")</f>
        <v/>
      </c>
      <c r="AD2" s="98">
        <f>IF(larvae!B36&gt;0,larvae!B36,"")</f>
        <v>18.899999999999999</v>
      </c>
      <c r="AE2" s="98">
        <f>IF(larvae!B37&gt;0,larvae!B37,"")</f>
        <v>2.5</v>
      </c>
      <c r="AF2" s="99">
        <f>IF(larvae!B38&gt;0,larvae!B38,"")</f>
        <v>0.1322751322751323</v>
      </c>
    </row>
    <row r="3" spans="1:32" x14ac:dyDescent="0.2">
      <c r="A3" s="63" t="str">
        <f t="shared" ref="A3:B9" si="0">A$2</f>
        <v>Testechiniscus spitsbergensis</v>
      </c>
      <c r="B3" s="70" t="str">
        <f>B$2</f>
        <v>NO.004</v>
      </c>
      <c r="C3" s="89">
        <f>larvae!D1</f>
        <v>2</v>
      </c>
      <c r="D3" s="90">
        <f>IF(larvae!D3&gt;0,larvae!D3,"")</f>
        <v>188</v>
      </c>
      <c r="E3" s="100">
        <f>IF(larvae!D4&gt;0,larvae!D4,"")</f>
        <v>44.2</v>
      </c>
      <c r="F3" s="100">
        <f>IF(larvae!D6&gt;0,larvae!D6,"")</f>
        <v>7.3</v>
      </c>
      <c r="G3" s="100">
        <f>IF(larvae!D7&gt;0,larvae!D7,"")</f>
        <v>4.2</v>
      </c>
      <c r="H3" s="100">
        <f>IF(larvae!D8&gt;0,larvae!D8,"")</f>
        <v>13.2</v>
      </c>
      <c r="I3" s="100">
        <f>IF(larvae!D9&gt;0,larvae!D9,"")</f>
        <v>4.3</v>
      </c>
      <c r="J3" s="100">
        <f>IF(larvae!D10&gt;0,larvae!D10,"")</f>
        <v>50.8</v>
      </c>
      <c r="K3" s="99">
        <f>IF(larvae!D11&gt;0,larvae!D11,"")</f>
        <v>0.27021276595744681</v>
      </c>
      <c r="L3" s="101">
        <f>IF(larvae!D12&gt;0,larvae!D12,"")</f>
        <v>0.55303030303030309</v>
      </c>
      <c r="M3" s="100">
        <f>IF(larvae!D14&gt;0,larvae!D14,"")</f>
        <v>56.9</v>
      </c>
      <c r="N3" s="100">
        <f>IF(larvae!D15&gt;0,larvae!D15,"")</f>
        <v>3.6</v>
      </c>
      <c r="O3" s="100">
        <f>IF(larvae!D16&gt;0,larvae!D16,"")</f>
        <v>32.4</v>
      </c>
      <c r="P3" s="100" t="str">
        <f>IF(larvae!D17&gt;0,larvae!D17,"")</f>
        <v/>
      </c>
      <c r="Q3" s="100">
        <f>IF(larvae!D18&gt;0,larvae!D18,"")</f>
        <v>3.9</v>
      </c>
      <c r="R3" s="100">
        <f>IF(larvae!D19&gt;0,larvae!D19,"")</f>
        <v>4.5999999999999996</v>
      </c>
      <c r="S3" s="100">
        <f>IF(larvae!D21&gt;0,larvae!D21,"")</f>
        <v>2.9</v>
      </c>
      <c r="T3" s="100">
        <f>IF(larvae!D22&gt;0,larvae!D22,"")</f>
        <v>4</v>
      </c>
      <c r="U3" s="100">
        <f>IF(larvae!D24&gt;0,larvae!D24,"")</f>
        <v>14.7</v>
      </c>
      <c r="V3" s="100">
        <f>IF(larvae!D25&gt;0,larvae!D25,"")</f>
        <v>2.7</v>
      </c>
      <c r="W3" s="99">
        <f>IF(larvae!D26&gt;0,larvae!D26,"")</f>
        <v>0.18367346938775511</v>
      </c>
      <c r="X3" s="100">
        <f>IF(larvae!D28&gt;0,larvae!D28,"")</f>
        <v>13.3</v>
      </c>
      <c r="Y3" s="100">
        <f>IF(larvae!D29&gt;0,larvae!D29,"")</f>
        <v>2.2999999999999998</v>
      </c>
      <c r="Z3" s="99">
        <f>IF(larvae!D30&gt;0,larvae!D30,"")</f>
        <v>0.17293233082706766</v>
      </c>
      <c r="AA3" s="100">
        <f>IF(larvae!D32&gt;0,larvae!D32,"")</f>
        <v>13.5</v>
      </c>
      <c r="AB3" s="98">
        <f>IF(larvae!D33&gt;0,larvae!D33,"")</f>
        <v>1.9</v>
      </c>
      <c r="AC3" s="99">
        <f>IF(larvae!D34&gt;0,larvae!D34,"")</f>
        <v>0.14074074074074072</v>
      </c>
      <c r="AD3" s="98">
        <f>IF(larvae!D36&gt;0,larvae!D36,"")</f>
        <v>17.7</v>
      </c>
      <c r="AE3" s="98">
        <f>IF(larvae!D37&gt;0,larvae!D37,"")</f>
        <v>3.3</v>
      </c>
      <c r="AF3" s="99">
        <f>IF(larvae!D38&gt;0,larvae!D38,"")</f>
        <v>0.1864406779661017</v>
      </c>
    </row>
    <row r="4" spans="1:32" x14ac:dyDescent="0.2">
      <c r="A4" s="63" t="str">
        <f t="shared" si="0"/>
        <v>Testechiniscus spitsbergensis</v>
      </c>
      <c r="B4" s="70" t="str">
        <f t="shared" si="0"/>
        <v>NO.004</v>
      </c>
      <c r="C4" s="89">
        <f>larvae!F1</f>
        <v>3</v>
      </c>
      <c r="D4" s="90">
        <f>IF(larvae!F3&gt;0,larvae!F3,"")</f>
        <v>173</v>
      </c>
      <c r="E4" s="100">
        <f>IF(larvae!F4&gt;0,larvae!F4,"")</f>
        <v>44.5</v>
      </c>
      <c r="F4" s="100" t="str">
        <f>IF(larvae!F6&gt;0,larvae!F6,"")</f>
        <v/>
      </c>
      <c r="G4" s="100">
        <f>IF(larvae!F7&gt;0,larvae!F7,"")</f>
        <v>4.5999999999999996</v>
      </c>
      <c r="H4" s="100">
        <f>IF(larvae!F8&gt;0,larvae!F8,"")</f>
        <v>15.5</v>
      </c>
      <c r="I4" s="100" t="str">
        <f>IF(larvae!F9&gt;0,larvae!F9,"")</f>
        <v/>
      </c>
      <c r="J4" s="100">
        <f>IF(larvae!F10&gt;0,larvae!F10,"")</f>
        <v>51.6</v>
      </c>
      <c r="K4" s="99">
        <f>IF(larvae!F11&gt;0,larvae!F11,"")</f>
        <v>0.29826589595375724</v>
      </c>
      <c r="L4" s="101" t="str">
        <f>IF(larvae!F12&gt;0,larvae!F12,"")</f>
        <v/>
      </c>
      <c r="M4" s="100">
        <f>IF(larvae!F14&gt;0,larvae!F14,"")</f>
        <v>51.9</v>
      </c>
      <c r="N4" s="100" t="str">
        <f>IF(larvae!F15&gt;0,larvae!F15,"")</f>
        <v/>
      </c>
      <c r="O4" s="100">
        <f>IF(larvae!F16&gt;0,larvae!F16,"")</f>
        <v>46.4</v>
      </c>
      <c r="P4" s="100">
        <f>IF(larvae!F17&gt;0,larvae!F17,"")</f>
        <v>63.3</v>
      </c>
      <c r="Q4" s="100" t="str">
        <f>IF(larvae!F18&gt;0,larvae!F18,"")</f>
        <v/>
      </c>
      <c r="R4" s="100">
        <f>IF(larvae!F19&gt;0,larvae!F19,"")</f>
        <v>5.0999999999999996</v>
      </c>
      <c r="S4" s="100" t="str">
        <f>IF(larvae!F21&gt;0,larvae!F21,"")</f>
        <v/>
      </c>
      <c r="T4" s="100">
        <f>IF(larvae!F22&gt;0,larvae!F22,"")</f>
        <v>4</v>
      </c>
      <c r="U4" s="100">
        <f>IF(larvae!F24&gt;0,larvae!F24,"")</f>
        <v>15.4</v>
      </c>
      <c r="V4" s="100">
        <f>IF(larvae!F25&gt;0,larvae!F25,"")</f>
        <v>2.2999999999999998</v>
      </c>
      <c r="W4" s="99">
        <f>IF(larvae!F26&gt;0,larvae!F26,"")</f>
        <v>0.14935064935064934</v>
      </c>
      <c r="X4" s="100">
        <f>IF(larvae!F28&gt;0,larvae!F28,"")</f>
        <v>15</v>
      </c>
      <c r="Y4" s="100">
        <f>IF(larvae!F29&gt;0,larvae!F29,"")</f>
        <v>2.4</v>
      </c>
      <c r="Z4" s="99">
        <f>IF(larvae!F30&gt;0,larvae!F30,"")</f>
        <v>0.16</v>
      </c>
      <c r="AA4" s="100" t="str">
        <f>IF(larvae!F32&gt;0,larvae!F32,"")</f>
        <v/>
      </c>
      <c r="AB4" s="98" t="str">
        <f>IF(larvae!F33&gt;0,larvae!F33,"")</f>
        <v/>
      </c>
      <c r="AC4" s="99" t="str">
        <f>IF(larvae!F34&gt;0,larvae!F34,"")</f>
        <v/>
      </c>
      <c r="AD4" s="98">
        <f>IF(larvae!F36&gt;0,larvae!F36,"")</f>
        <v>19.600000000000001</v>
      </c>
      <c r="AE4" s="98">
        <f>IF(larvae!F37&gt;0,larvae!F37,"")</f>
        <v>2.9</v>
      </c>
      <c r="AF4" s="99">
        <f>IF(larvae!F38&gt;0,larvae!F38,"")</f>
        <v>0.14795918367346939</v>
      </c>
    </row>
    <row r="5" spans="1:32" x14ac:dyDescent="0.2">
      <c r="A5" s="63" t="str">
        <f t="shared" si="0"/>
        <v>Testechiniscus spitsbergensis</v>
      </c>
      <c r="B5" s="70" t="str">
        <f t="shared" si="0"/>
        <v>NO.004</v>
      </c>
      <c r="C5" s="89">
        <f>larvae!H1</f>
        <v>4</v>
      </c>
      <c r="D5" s="90">
        <f>IF(larvae!H3&gt;0,larvae!H3,"")</f>
        <v>204</v>
      </c>
      <c r="E5" s="100">
        <f>IF(larvae!H4&gt;0,larvae!H4,"")</f>
        <v>41.1</v>
      </c>
      <c r="F5" s="100" t="str">
        <f>IF(larvae!H6&gt;0,larvae!H6,"")</f>
        <v/>
      </c>
      <c r="G5" s="100" t="str">
        <f>IF(larvae!H7&gt;0,larvae!H7,"")</f>
        <v/>
      </c>
      <c r="H5" s="100" t="str">
        <f>IF(larvae!H8&gt;0,larvae!H8,"")</f>
        <v/>
      </c>
      <c r="I5" s="100" t="str">
        <f>IF(larvae!H9&gt;0,larvae!H9,"")</f>
        <v/>
      </c>
      <c r="J5" s="100" t="str">
        <f>IF(larvae!H10&gt;0,larvae!H10,"")</f>
        <v/>
      </c>
      <c r="K5" s="99" t="str">
        <f>IF(larvae!H11&gt;0,larvae!H11,"")</f>
        <v/>
      </c>
      <c r="L5" s="101" t="str">
        <f>IF(larvae!H12&gt;0,larvae!H12,"")</f>
        <v/>
      </c>
      <c r="M5" s="100" t="str">
        <f>IF(larvae!H14&gt;0,larvae!H14,"")</f>
        <v/>
      </c>
      <c r="N5" s="100" t="str">
        <f>IF(larvae!H15&gt;0,larvae!H15,"")</f>
        <v/>
      </c>
      <c r="O5" s="100">
        <f>IF(larvae!H16&gt;0,larvae!H16,"")</f>
        <v>45.9</v>
      </c>
      <c r="P5" s="100" t="str">
        <f>IF(larvae!H17&gt;0,larvae!H17,"")</f>
        <v/>
      </c>
      <c r="Q5" s="100" t="str">
        <f>IF(larvae!H18&gt;0,larvae!H18,"")</f>
        <v/>
      </c>
      <c r="R5" s="100">
        <f>IF(larvae!H19&gt;0,larvae!H19,"")</f>
        <v>4.7</v>
      </c>
      <c r="S5" s="100" t="str">
        <f>IF(larvae!H21&gt;0,larvae!H21,"")</f>
        <v/>
      </c>
      <c r="T5" s="100">
        <f>IF(larvae!H22&gt;0,larvae!H22,"")</f>
        <v>4</v>
      </c>
      <c r="U5" s="100">
        <f>IF(larvae!H24&gt;0,larvae!H24,"")</f>
        <v>15.8</v>
      </c>
      <c r="V5" s="100">
        <f>IF(larvae!H25&gt;0,larvae!H25,"")</f>
        <v>2.5</v>
      </c>
      <c r="W5" s="99">
        <f>IF(larvae!H26&gt;0,larvae!H26,"")</f>
        <v>0.15822784810126581</v>
      </c>
      <c r="X5" s="100">
        <f>IF(larvae!H28&gt;0,larvae!H28,"")</f>
        <v>15.4</v>
      </c>
      <c r="Y5" s="100">
        <f>IF(larvae!H29&gt;0,larvae!H29,"")</f>
        <v>2.2999999999999998</v>
      </c>
      <c r="Z5" s="99">
        <f>IF(larvae!H30&gt;0,larvae!H30,"")</f>
        <v>0.14935064935064934</v>
      </c>
      <c r="AA5" s="100">
        <f>IF(larvae!H32&gt;0,larvae!H32,"")</f>
        <v>15.5</v>
      </c>
      <c r="AB5" s="98">
        <f>IF(larvae!H33&gt;0,larvae!H33,"")</f>
        <v>2.2999999999999998</v>
      </c>
      <c r="AC5" s="99">
        <f>IF(larvae!H34&gt;0,larvae!H34,"")</f>
        <v>0.14838709677419354</v>
      </c>
      <c r="AD5" s="98">
        <f>IF(larvae!H36&gt;0,larvae!H36,"")</f>
        <v>21.1</v>
      </c>
      <c r="AE5" s="98">
        <f>IF(larvae!H37&gt;0,larvae!H37,"")</f>
        <v>3.1</v>
      </c>
      <c r="AF5" s="99">
        <f>IF(larvae!H38&gt;0,larvae!H38,"")</f>
        <v>0.14691943127962084</v>
      </c>
    </row>
    <row r="6" spans="1:32" x14ac:dyDescent="0.2">
      <c r="A6" s="63" t="str">
        <f t="shared" si="0"/>
        <v>Testechiniscus spitsbergensis</v>
      </c>
      <c r="B6" s="70" t="str">
        <f t="shared" si="0"/>
        <v>NO.004</v>
      </c>
      <c r="C6" s="89">
        <f>larvae!J1</f>
        <v>5</v>
      </c>
      <c r="D6" s="90">
        <f>IF(larvae!J3&gt;0,larvae!J3,"")</f>
        <v>185</v>
      </c>
      <c r="E6" s="100">
        <f>IF(larvae!J4&gt;0,larvae!J4,"")</f>
        <v>42.8</v>
      </c>
      <c r="F6" s="100">
        <f>IF(larvae!J6&gt;0,larvae!J6,"")</f>
        <v>9.8000000000000007</v>
      </c>
      <c r="G6" s="100">
        <f>IF(larvae!J7&gt;0,larvae!J7,"")</f>
        <v>4.9000000000000004</v>
      </c>
      <c r="H6" s="100">
        <f>IF(larvae!J8&gt;0,larvae!J8,"")</f>
        <v>16.100000000000001</v>
      </c>
      <c r="I6" s="100" t="str">
        <f>IF(larvae!J9&gt;0,larvae!J9,"")</f>
        <v/>
      </c>
      <c r="J6" s="100">
        <f>IF(larvae!J10&gt;0,larvae!J10,"")</f>
        <v>60.5</v>
      </c>
      <c r="K6" s="99">
        <f>IF(larvae!J11&gt;0,larvae!J11,"")</f>
        <v>0.32702702702702702</v>
      </c>
      <c r="L6" s="101">
        <f>IF(larvae!J12&gt;0,larvae!J12,"")</f>
        <v>0.60869565217391308</v>
      </c>
      <c r="M6" s="100">
        <f>IF(larvae!J14&gt;0,larvae!J14,"")</f>
        <v>55.1</v>
      </c>
      <c r="N6" s="100">
        <f>IF(larvae!J15&gt;0,larvae!J15,"")</f>
        <v>2.9</v>
      </c>
      <c r="O6" s="100">
        <f>IF(larvae!J16&gt;0,larvae!J16,"")</f>
        <v>48.4</v>
      </c>
      <c r="P6" s="100">
        <f>IF(larvae!J17&gt;0,larvae!J17,"")</f>
        <v>70.400000000000006</v>
      </c>
      <c r="Q6" s="100">
        <f>IF(larvae!J18&gt;0,larvae!J18,"")</f>
        <v>3.9</v>
      </c>
      <c r="R6" s="100">
        <f>IF(larvae!J19&gt;0,larvae!J19,"")</f>
        <v>4.5</v>
      </c>
      <c r="S6" s="100" t="str">
        <f>IF(larvae!J21&gt;0,larvae!J21,"")</f>
        <v/>
      </c>
      <c r="T6" s="100">
        <f>IF(larvae!J22&gt;0,larvae!J22,"")</f>
        <v>4</v>
      </c>
      <c r="U6" s="100">
        <f>IF(larvae!J24&gt;0,larvae!J24,"")</f>
        <v>15.3</v>
      </c>
      <c r="V6" s="100">
        <f>IF(larvae!J25&gt;0,larvae!J25,"")</f>
        <v>2.2999999999999998</v>
      </c>
      <c r="W6" s="99">
        <f>IF(larvae!J26&gt;0,larvae!J26,"")</f>
        <v>0.15032679738562091</v>
      </c>
      <c r="X6" s="100">
        <f>IF(larvae!J28&gt;0,larvae!J28,"")</f>
        <v>14.6</v>
      </c>
      <c r="Y6" s="100">
        <f>IF(larvae!J29&gt;0,larvae!J29,"")</f>
        <v>2.4</v>
      </c>
      <c r="Z6" s="99">
        <f>IF(larvae!J30&gt;0,larvae!J30,"")</f>
        <v>0.16438356164383561</v>
      </c>
      <c r="AA6" s="100">
        <f>IF(larvae!J32&gt;0,larvae!J32,"")</f>
        <v>14.2</v>
      </c>
      <c r="AB6" s="98">
        <f>IF(larvae!J33&gt;0,larvae!J33,"")</f>
        <v>2.7</v>
      </c>
      <c r="AC6" s="99">
        <f>IF(larvae!J34&gt;0,larvae!J34,"")</f>
        <v>0.19014084507042256</v>
      </c>
      <c r="AD6" s="98">
        <f>IF(larvae!J36&gt;0,larvae!J36,"")</f>
        <v>18.7</v>
      </c>
      <c r="AE6" s="98">
        <f>IF(larvae!J37&gt;0,larvae!J37,"")</f>
        <v>3.5</v>
      </c>
      <c r="AF6" s="99">
        <f>IF(larvae!J38&gt;0,larvae!J38,"")</f>
        <v>0.18716577540106952</v>
      </c>
    </row>
    <row r="7" spans="1:32" x14ac:dyDescent="0.2">
      <c r="A7" s="63" t="str">
        <f t="shared" si="0"/>
        <v>Testechiniscus spitsbergensis</v>
      </c>
      <c r="B7" s="70" t="str">
        <f t="shared" si="0"/>
        <v>NO.004</v>
      </c>
      <c r="C7" s="89">
        <f>larvae!L1</f>
        <v>6</v>
      </c>
      <c r="D7" s="90">
        <f>IF(larvae!L3&gt;0,larvae!L3,"")</f>
        <v>172</v>
      </c>
      <c r="E7" s="100">
        <f>IF(larvae!L4&gt;0,larvae!L4,"")</f>
        <v>43.1</v>
      </c>
      <c r="F7" s="100" t="str">
        <f>IF(larvae!L6&gt;0,larvae!L6,"")</f>
        <v/>
      </c>
      <c r="G7" s="100">
        <f>IF(larvae!L7&gt;0,larvae!L7,"")</f>
        <v>5.4</v>
      </c>
      <c r="H7" s="100">
        <f>IF(larvae!L8&gt;0,larvae!L8,"")</f>
        <v>14.3</v>
      </c>
      <c r="I7" s="100" t="str">
        <f>IF(larvae!L9&gt;0,larvae!L9,"")</f>
        <v/>
      </c>
      <c r="J7" s="100">
        <f>IF(larvae!L10&gt;0,larvae!L10,"")</f>
        <v>56.8</v>
      </c>
      <c r="K7" s="99">
        <f>IF(larvae!L11&gt;0,larvae!L11,"")</f>
        <v>0.33023255813953489</v>
      </c>
      <c r="L7" s="101" t="str">
        <f>IF(larvae!L12&gt;0,larvae!L12,"")</f>
        <v/>
      </c>
      <c r="M7" s="100">
        <f>IF(larvae!L14&gt;0,larvae!L14,"")</f>
        <v>56.2</v>
      </c>
      <c r="N7" s="100">
        <f>IF(larvae!L15&gt;0,larvae!L15,"")</f>
        <v>2.4</v>
      </c>
      <c r="O7" s="100">
        <f>IF(larvae!L16&gt;0,larvae!L16,"")</f>
        <v>51.2</v>
      </c>
      <c r="P7" s="100">
        <f>IF(larvae!L17&gt;0,larvae!L17,"")</f>
        <v>57.7</v>
      </c>
      <c r="Q7" s="100">
        <f>IF(larvae!L18&gt;0,larvae!L18,"")</f>
        <v>3.1</v>
      </c>
      <c r="R7" s="100">
        <f>IF(larvae!L19&gt;0,larvae!L19,"")</f>
        <v>4.4000000000000004</v>
      </c>
      <c r="S7" s="100">
        <f>IF(larvae!L21&gt;0,larvae!L21,"")</f>
        <v>3.5</v>
      </c>
      <c r="T7" s="100">
        <f>IF(larvae!L22&gt;0,larvae!L22,"")</f>
        <v>4</v>
      </c>
      <c r="U7" s="100">
        <f>IF(larvae!L24&gt;0,larvae!L24,"")</f>
        <v>15.6</v>
      </c>
      <c r="V7" s="100">
        <f>IF(larvae!L25&gt;0,larvae!L25,"")</f>
        <v>2.4</v>
      </c>
      <c r="W7" s="99">
        <f>IF(larvae!L26&gt;0,larvae!L26,"")</f>
        <v>0.15384615384615385</v>
      </c>
      <c r="X7" s="100">
        <f>IF(larvae!L28&gt;0,larvae!L28,"")</f>
        <v>14.9</v>
      </c>
      <c r="Y7" s="100">
        <f>IF(larvae!L29&gt;0,larvae!L29,"")</f>
        <v>2.2000000000000002</v>
      </c>
      <c r="Z7" s="99">
        <f>IF(larvae!L30&gt;0,larvae!L30,"")</f>
        <v>0.1476510067114094</v>
      </c>
      <c r="AA7" s="100">
        <f>IF(larvae!L32&gt;0,larvae!L32,"")</f>
        <v>15</v>
      </c>
      <c r="AB7" s="98">
        <f>IF(larvae!L33&gt;0,larvae!L33,"")</f>
        <v>2.5</v>
      </c>
      <c r="AC7" s="99">
        <f>IF(larvae!L34&gt;0,larvae!L34,"")</f>
        <v>0.16666666666666666</v>
      </c>
      <c r="AD7" s="98">
        <f>IF(larvae!L36&gt;0,larvae!L36,"")</f>
        <v>19.8</v>
      </c>
      <c r="AE7" s="98" t="str">
        <f>IF(larvae!L37&gt;0,larvae!L37,"")</f>
        <v/>
      </c>
      <c r="AF7" s="99" t="str">
        <f>IF(larvae!L38&gt;0,larvae!L38,"")</f>
        <v/>
      </c>
    </row>
    <row r="8" spans="1:32" x14ac:dyDescent="0.2">
      <c r="A8" s="63" t="str">
        <f t="shared" si="0"/>
        <v>Testechiniscus spitsbergensis</v>
      </c>
      <c r="B8" s="70" t="str">
        <f t="shared" si="0"/>
        <v>NO.004</v>
      </c>
      <c r="C8" s="89">
        <f>larvae!N1</f>
        <v>7</v>
      </c>
      <c r="D8" s="90">
        <f>IF(larvae!N3&gt;0,larvae!N3,"")</f>
        <v>181</v>
      </c>
      <c r="E8" s="100">
        <f>IF(larvae!N4&gt;0,larvae!N4,"")</f>
        <v>39.4</v>
      </c>
      <c r="F8" s="100" t="str">
        <f>IF(larvae!N6&gt;0,larvae!N6,"")</f>
        <v/>
      </c>
      <c r="G8" s="100">
        <f>IF(larvae!N7&gt;0,larvae!N7,"")</f>
        <v>5.7</v>
      </c>
      <c r="H8" s="100">
        <f>IF(larvae!N8&gt;0,larvae!N8,"")</f>
        <v>13.6</v>
      </c>
      <c r="I8" s="100" t="str">
        <f>IF(larvae!N9&gt;0,larvae!N9,"")</f>
        <v/>
      </c>
      <c r="J8" s="100" t="str">
        <f>IF(larvae!N10&gt;0,larvae!N10,"")</f>
        <v/>
      </c>
      <c r="K8" s="99" t="str">
        <f>IF(larvae!N11&gt;0,larvae!N11,"")</f>
        <v/>
      </c>
      <c r="L8" s="101" t="str">
        <f>IF(larvae!N12&gt;0,larvae!N12,"")</f>
        <v/>
      </c>
      <c r="M8" s="100" t="str">
        <f>IF(larvae!N14&gt;0,larvae!N14,"")</f>
        <v/>
      </c>
      <c r="N8" s="100" t="str">
        <f>IF(larvae!N15&gt;0,larvae!N15,"")</f>
        <v/>
      </c>
      <c r="O8" s="100">
        <f>IF(larvae!N16&gt;0,larvae!N16,"")</f>
        <v>35.5</v>
      </c>
      <c r="P8" s="100" t="str">
        <f>IF(larvae!N17&gt;0,larvae!N17,"")</f>
        <v/>
      </c>
      <c r="Q8" s="100" t="str">
        <f>IF(larvae!N18&gt;0,larvae!N18,"")</f>
        <v/>
      </c>
      <c r="R8" s="100">
        <f>IF(larvae!N19&gt;0,larvae!N19,"")</f>
        <v>3.8</v>
      </c>
      <c r="S8" s="100">
        <f>IF(larvae!N21&gt;0,larvae!N21,"")</f>
        <v>3.1</v>
      </c>
      <c r="T8" s="100">
        <f>IF(larvae!N22&gt;0,larvae!N22,"")</f>
        <v>5</v>
      </c>
      <c r="U8" s="100">
        <f>IF(larvae!N24&gt;0,larvae!N24,"")</f>
        <v>15.5</v>
      </c>
      <c r="V8" s="100">
        <f>IF(larvae!N25&gt;0,larvae!N25,"")</f>
        <v>2.2000000000000002</v>
      </c>
      <c r="W8" s="99">
        <f>IF(larvae!N26&gt;0,larvae!N26,"")</f>
        <v>0.14193548387096774</v>
      </c>
      <c r="X8" s="100">
        <f>IF(larvae!N28&gt;0,larvae!N28,"")</f>
        <v>13</v>
      </c>
      <c r="Y8" s="100">
        <f>IF(larvae!N29&gt;0,larvae!N29,"")</f>
        <v>2.2000000000000002</v>
      </c>
      <c r="Z8" s="99">
        <f>IF(larvae!N30&gt;0,larvae!N30,"")</f>
        <v>0.16923076923076924</v>
      </c>
      <c r="AA8" s="100">
        <f>IF(larvae!N32&gt;0,larvae!N32,"")</f>
        <v>13.9</v>
      </c>
      <c r="AB8" s="98">
        <f>IF(larvae!N33&gt;0,larvae!N33,"")</f>
        <v>2</v>
      </c>
      <c r="AC8" s="99">
        <f>IF(larvae!N34&gt;0,larvae!N34,"")</f>
        <v>0.14388489208633093</v>
      </c>
      <c r="AD8" s="98">
        <f>IF(larvae!N36&gt;0,larvae!N36,"")</f>
        <v>18.600000000000001</v>
      </c>
      <c r="AE8" s="98">
        <f>IF(larvae!N37&gt;0,larvae!N37,"")</f>
        <v>3</v>
      </c>
      <c r="AF8" s="99">
        <f>IF(larvae!N38&gt;0,larvae!N38,"")</f>
        <v>0.16129032258064516</v>
      </c>
    </row>
    <row r="9" spans="1:32" x14ac:dyDescent="0.2">
      <c r="A9" s="63" t="str">
        <f t="shared" si="0"/>
        <v>Testechiniscus spitsbergensis</v>
      </c>
      <c r="B9" s="70" t="str">
        <f t="shared" si="0"/>
        <v>NO.004</v>
      </c>
      <c r="C9" s="89">
        <f>larvae!P1</f>
        <v>8</v>
      </c>
      <c r="D9" s="90">
        <f>IF(larvae!P3&gt;0,larvae!P3,"")</f>
        <v>168</v>
      </c>
      <c r="E9" s="100">
        <f>IF(larvae!P4&gt;0,larvae!P4,"")</f>
        <v>45.7</v>
      </c>
      <c r="F9" s="100">
        <f>IF(larvae!P6&gt;0,larvae!P6,"")</f>
        <v>7.4</v>
      </c>
      <c r="G9" s="100">
        <f>IF(larvae!P7&gt;0,larvae!P7,"")</f>
        <v>4.5999999999999996</v>
      </c>
      <c r="H9" s="100">
        <f>IF(larvae!P8&gt;0,larvae!P8,"")</f>
        <v>14.4</v>
      </c>
      <c r="I9" s="100" t="str">
        <f>IF(larvae!P9&gt;0,larvae!P9,"")</f>
        <v/>
      </c>
      <c r="J9" s="100">
        <f>IF(larvae!P10&gt;0,larvae!P10,"")</f>
        <v>47.7</v>
      </c>
      <c r="K9" s="99">
        <f>IF(larvae!P11&gt;0,larvae!P11,"")</f>
        <v>0.28392857142857142</v>
      </c>
      <c r="L9" s="101">
        <f>IF(larvae!P12&gt;0,larvae!P12,"")</f>
        <v>0.51388888888888895</v>
      </c>
      <c r="M9" s="100">
        <f>IF(larvae!P14&gt;0,larvae!P14,"")</f>
        <v>65.599999999999994</v>
      </c>
      <c r="N9" s="100" t="str">
        <f>IF(larvae!P15&gt;0,larvae!P15,"")</f>
        <v/>
      </c>
      <c r="O9" s="100">
        <f>IF(larvae!P16&gt;0,larvae!P16,"")</f>
        <v>47.4</v>
      </c>
      <c r="P9" s="100">
        <f>IF(larvae!P17&gt;0,larvae!P17,"")</f>
        <v>62.4</v>
      </c>
      <c r="Q9" s="100" t="str">
        <f>IF(larvae!P18&gt;0,larvae!P18,"")</f>
        <v/>
      </c>
      <c r="R9" s="100">
        <f>IF(larvae!P19&gt;0,larvae!P19,"")</f>
        <v>6.7</v>
      </c>
      <c r="S9" s="100" t="str">
        <f>IF(larvae!P21&gt;0,larvae!P21,"")</f>
        <v/>
      </c>
      <c r="T9" s="100">
        <f>IF(larvae!P22&gt;0,larvae!P22,"")</f>
        <v>4</v>
      </c>
      <c r="U9" s="100">
        <f>IF(larvae!P24&gt;0,larvae!P24,"")</f>
        <v>15.3</v>
      </c>
      <c r="V9" s="100">
        <f>IF(larvae!P25&gt;0,larvae!P25,"")</f>
        <v>2.2000000000000002</v>
      </c>
      <c r="W9" s="99">
        <f>IF(larvae!P26&gt;0,larvae!P26,"")</f>
        <v>0.14379084967320263</v>
      </c>
      <c r="X9" s="100">
        <f>IF(larvae!P28&gt;0,larvae!P28,"")</f>
        <v>13.9</v>
      </c>
      <c r="Y9" s="100">
        <f>IF(larvae!P29&gt;0,larvae!P29,"")</f>
        <v>2</v>
      </c>
      <c r="Z9" s="99">
        <f>IF(larvae!P30&gt;0,larvae!P30,"")</f>
        <v>0.14388489208633093</v>
      </c>
      <c r="AA9" s="100">
        <f>IF(larvae!P32&gt;0,larvae!P32,"")</f>
        <v>13.7</v>
      </c>
      <c r="AB9" s="98">
        <f>IF(larvae!P33&gt;0,larvae!P33,"")</f>
        <v>1.6</v>
      </c>
      <c r="AC9" s="99">
        <f>IF(larvae!P34&gt;0,larvae!P34,"")</f>
        <v>0.11678832116788322</v>
      </c>
      <c r="AD9" s="98">
        <f>IF(larvae!P36&gt;0,larvae!P36,"")</f>
        <v>20.6</v>
      </c>
      <c r="AE9" s="98">
        <f>IF(larvae!P37&gt;0,larvae!P37,"")</f>
        <v>2.1</v>
      </c>
      <c r="AF9" s="99">
        <f>IF(larvae!P38&gt;0,larvae!P38,"")</f>
        <v>0.10194174757281553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66"/>
  </sheetPr>
  <dimension ref="A1:X9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7.42578125" style="65" bestFit="1" customWidth="1"/>
    <col min="2" max="2" width="16.85546875" style="71" customWidth="1"/>
    <col min="3" max="3" width="9.140625" style="66"/>
    <col min="4" max="4" width="9.140625" style="64" customWidth="1"/>
    <col min="5" max="16" width="9.140625" style="64"/>
    <col min="17" max="24" width="6.7109375" style="64" customWidth="1"/>
    <col min="25" max="16384" width="9.140625" style="64"/>
  </cols>
  <sheetData>
    <row r="1" spans="1:24" ht="38.25" x14ac:dyDescent="0.2">
      <c r="A1" s="63" t="s">
        <v>44</v>
      </c>
      <c r="B1" s="72" t="s">
        <v>45</v>
      </c>
      <c r="C1" s="67" t="s">
        <v>36</v>
      </c>
      <c r="D1" s="73" t="s">
        <v>4</v>
      </c>
      <c r="E1" s="73" t="s">
        <v>37</v>
      </c>
      <c r="F1" s="73" t="s">
        <v>38</v>
      </c>
      <c r="G1" s="73" t="s">
        <v>39</v>
      </c>
      <c r="H1" s="73" t="s">
        <v>40</v>
      </c>
      <c r="I1" s="73" t="s">
        <v>41</v>
      </c>
      <c r="J1" s="73" t="s">
        <v>65</v>
      </c>
      <c r="K1" s="73" t="s">
        <v>63</v>
      </c>
      <c r="L1" s="73" t="s">
        <v>67</v>
      </c>
      <c r="M1" s="73" t="s">
        <v>66</v>
      </c>
      <c r="N1" s="73" t="s">
        <v>64</v>
      </c>
      <c r="O1" s="73" t="s">
        <v>68</v>
      </c>
      <c r="P1" s="73" t="s">
        <v>5</v>
      </c>
      <c r="Q1" s="73" t="s">
        <v>46</v>
      </c>
      <c r="R1" s="73" t="s">
        <v>47</v>
      </c>
      <c r="S1" s="73" t="s">
        <v>49</v>
      </c>
      <c r="T1" s="73" t="s">
        <v>50</v>
      </c>
      <c r="U1" s="73" t="s">
        <v>52</v>
      </c>
      <c r="V1" s="73" t="s">
        <v>53</v>
      </c>
      <c r="W1" s="73" t="s">
        <v>55</v>
      </c>
      <c r="X1" s="73" t="s">
        <v>56</v>
      </c>
    </row>
    <row r="2" spans="1:24" x14ac:dyDescent="0.2">
      <c r="A2" s="63" t="str">
        <f>'larvae_stats (μm)'!A$2</f>
        <v>Testechiniscus spitsbergensis</v>
      </c>
      <c r="B2" s="69" t="str">
        <f>'larvae_stats (μm)'!B$2</f>
        <v>NO.004</v>
      </c>
      <c r="C2" s="89">
        <f>larvae!B1</f>
        <v>1</v>
      </c>
      <c r="D2" s="91">
        <f>IF(larvae!C3&gt;0,larvae!C3,"")</f>
        <v>385.78680203045684</v>
      </c>
      <c r="E2" s="103">
        <f>IF(larvae!C6&gt;0,larvae!C6,"")</f>
        <v>18.020304568527916</v>
      </c>
      <c r="F2" s="103">
        <f>IF(larvae!C7&gt;0,larvae!C7,"")</f>
        <v>13.197969543147209</v>
      </c>
      <c r="G2" s="103">
        <f>IF(larvae!C8&gt;0,larvae!C8,"")</f>
        <v>39.847715736040605</v>
      </c>
      <c r="H2" s="103" t="str">
        <f>IF(larvae!C9&gt;0,larvae!C9,"")</f>
        <v/>
      </c>
      <c r="I2" s="103">
        <f>IF(larvae!C10&gt;0,larvae!C10,"")</f>
        <v>128.42639593908632</v>
      </c>
      <c r="J2" s="103">
        <f>IF(larvae!C14&gt;0,larvae!C14,"")</f>
        <v>147.96954314720813</v>
      </c>
      <c r="K2" s="103">
        <f>IF(larvae!C15&gt;0,larvae!C15,"")</f>
        <v>10.913705583756345</v>
      </c>
      <c r="L2" s="103">
        <f>IF(larvae!C16&gt;0,larvae!C16,"")</f>
        <v>123.6040609137056</v>
      </c>
      <c r="M2" s="103">
        <f>IF(larvae!C17&gt;0,larvae!C17,"")</f>
        <v>176.90355329949239</v>
      </c>
      <c r="N2" s="103">
        <f>IF(larvae!C18&gt;0,larvae!C18,"")</f>
        <v>6.8527918781725896</v>
      </c>
      <c r="O2" s="103">
        <f>IF(larvae!C19&gt;0,larvae!C19,"")</f>
        <v>11.167512690355332</v>
      </c>
      <c r="P2" s="103" t="str">
        <f>IF(larvae!C21&gt;0,larvae!C21,"")</f>
        <v/>
      </c>
      <c r="Q2" s="103">
        <f>IF(larvae!C24&gt;0,larvae!C24,"")</f>
        <v>35.025380710659903</v>
      </c>
      <c r="R2" s="103">
        <f>IF(larvae!C25&gt;0,larvae!C25,"")</f>
        <v>5.3299492385786813</v>
      </c>
      <c r="S2" s="103">
        <f>IF(larvae!C28&gt;0,larvae!C28,"")</f>
        <v>36.548223350253814</v>
      </c>
      <c r="T2" s="103">
        <f>IF(larvae!C29&gt;0,larvae!C29,"")</f>
        <v>6.091370558375635</v>
      </c>
      <c r="U2" s="103" t="str">
        <f>IF(larvae!C32&gt;0,larvae!C32,"")</f>
        <v/>
      </c>
      <c r="V2" s="105" t="str">
        <f>IF(larvae!C33&gt;0,larvae!C33,"")</f>
        <v/>
      </c>
      <c r="W2" s="105">
        <f>IF(larvae!C36&gt;0,larvae!C36,"")</f>
        <v>47.969543147208121</v>
      </c>
      <c r="X2" s="105">
        <f>IF(larvae!C37&gt;0,larvae!C37,"")</f>
        <v>6.345177664974619</v>
      </c>
    </row>
    <row r="3" spans="1:24" x14ac:dyDescent="0.2">
      <c r="A3" s="63" t="str">
        <f>'larvae_stats (μm)'!A$2</f>
        <v>Testechiniscus spitsbergensis</v>
      </c>
      <c r="B3" s="69" t="str">
        <f>'larvae_stats (μm)'!B$2</f>
        <v>NO.004</v>
      </c>
      <c r="C3" s="89">
        <f>larvae!D1</f>
        <v>2</v>
      </c>
      <c r="D3" s="91">
        <f>IF(larvae!E3&gt;0,larvae!E3,"")</f>
        <v>425.33936651583713</v>
      </c>
      <c r="E3" s="105">
        <f>IF(larvae!E6&gt;0,larvae!E6,"")</f>
        <v>16.515837104072396</v>
      </c>
      <c r="F3" s="105">
        <f>IF(larvae!E7&gt;0,larvae!E7,"")</f>
        <v>9.502262443438914</v>
      </c>
      <c r="G3" s="105">
        <f>IF(larvae!E8&gt;0,larvae!E8,"")</f>
        <v>29.864253393665152</v>
      </c>
      <c r="H3" s="105">
        <f>IF(larvae!E9&gt;0,larvae!E9,"")</f>
        <v>9.7285067873303159</v>
      </c>
      <c r="I3" s="105">
        <f>IF(larvae!E10&gt;0,larvae!E10,"")</f>
        <v>114.93212669683257</v>
      </c>
      <c r="J3" s="105">
        <f>IF(larvae!E14&gt;0,larvae!E14,"")</f>
        <v>128.73303167420812</v>
      </c>
      <c r="K3" s="105">
        <f>IF(larvae!E15&gt;0,larvae!E15,"")</f>
        <v>8.1447963800904972</v>
      </c>
      <c r="L3" s="105">
        <f>IF(larvae!E16&gt;0,larvae!E16,"")</f>
        <v>73.303167420814475</v>
      </c>
      <c r="M3" s="105" t="str">
        <f>IF(larvae!E17&gt;0,larvae!E17,"")</f>
        <v/>
      </c>
      <c r="N3" s="105">
        <f>IF(larvae!E18&gt;0,larvae!E18,"")</f>
        <v>8.8235294117647047</v>
      </c>
      <c r="O3" s="105">
        <f>IF(larvae!E19&gt;0,larvae!E19,"")</f>
        <v>10.407239819004523</v>
      </c>
      <c r="P3" s="105">
        <f>IF(larvae!E21&gt;0,larvae!E21,"")</f>
        <v>6.5610859728506776</v>
      </c>
      <c r="Q3" s="105">
        <f>IF(larvae!E24&gt;0,larvae!E24,"")</f>
        <v>33.257918552036195</v>
      </c>
      <c r="R3" s="105">
        <f>IF(larvae!E25&gt;0,larvae!E25,"")</f>
        <v>6.1085972850678729</v>
      </c>
      <c r="S3" s="105">
        <f>IF(larvae!E28&gt;0,larvae!E28,"")</f>
        <v>30.090497737556561</v>
      </c>
      <c r="T3" s="105">
        <f>IF(larvae!E29&gt;0,larvae!E29,"")</f>
        <v>5.2036199095022617</v>
      </c>
      <c r="U3" s="105">
        <f>IF(larvae!E32&gt;0,larvae!E32,"")</f>
        <v>30.542986425339365</v>
      </c>
      <c r="V3" s="105">
        <f>IF(larvae!E33&gt;0,larvae!E33,"")</f>
        <v>4.2986425339366505</v>
      </c>
      <c r="W3" s="105">
        <f>IF(larvae!E36&gt;0,larvae!E36,"")</f>
        <v>40.04524886877828</v>
      </c>
      <c r="X3" s="105">
        <f>IF(larvae!E37&gt;0,larvae!E37,"")</f>
        <v>7.4660633484162879</v>
      </c>
    </row>
    <row r="4" spans="1:24" x14ac:dyDescent="0.2">
      <c r="A4" s="63" t="str">
        <f>'larvae_stats (μm)'!A$2</f>
        <v>Testechiniscus spitsbergensis</v>
      </c>
      <c r="B4" s="69" t="str">
        <f>'larvae_stats (μm)'!B$2</f>
        <v>NO.004</v>
      </c>
      <c r="C4" s="89">
        <f>larvae!F1</f>
        <v>3</v>
      </c>
      <c r="D4" s="91">
        <f>IF(larvae!G3&gt;0,larvae!G3,"")</f>
        <v>388.76404494382024</v>
      </c>
      <c r="E4" s="105" t="str">
        <f>IF(larvae!G6&gt;0,larvae!G6,"")</f>
        <v/>
      </c>
      <c r="F4" s="105">
        <f>IF(larvae!G7&gt;0,larvae!G7,"")</f>
        <v>10.337078651685392</v>
      </c>
      <c r="G4" s="105">
        <f>IF(larvae!G8&gt;0,larvae!G8,"")</f>
        <v>34.831460674157306</v>
      </c>
      <c r="H4" s="105" t="str">
        <f>IF(larvae!G9&gt;0,larvae!G9,"")</f>
        <v/>
      </c>
      <c r="I4" s="105">
        <f>IF(larvae!G10&gt;0,larvae!G10,"")</f>
        <v>115.95505617977528</v>
      </c>
      <c r="J4" s="105">
        <f>IF(larvae!G14&gt;0,larvae!G14,"")</f>
        <v>116.62921348314606</v>
      </c>
      <c r="K4" s="105" t="str">
        <f>IF(larvae!G15&gt;0,larvae!G15,"")</f>
        <v/>
      </c>
      <c r="L4" s="105">
        <f>IF(larvae!G16&gt;0,larvae!G16,"")</f>
        <v>104.26966292134831</v>
      </c>
      <c r="M4" s="105">
        <f>IF(larvae!G17&gt;0,larvae!G17,"")</f>
        <v>142.24719101123594</v>
      </c>
      <c r="N4" s="105" t="str">
        <f>IF(larvae!G18&gt;0,larvae!G18,"")</f>
        <v/>
      </c>
      <c r="O4" s="105">
        <f>IF(larvae!G19&gt;0,larvae!G19,"")</f>
        <v>11.460674157303369</v>
      </c>
      <c r="P4" s="105" t="str">
        <f>IF(larvae!G21&gt;0,larvae!G21,"")</f>
        <v/>
      </c>
      <c r="Q4" s="105">
        <f>IF(larvae!G24&gt;0,larvae!G24,"")</f>
        <v>34.606741573033709</v>
      </c>
      <c r="R4" s="105">
        <f>IF(larvae!G25&gt;0,larvae!G25,"")</f>
        <v>5.1685393258426959</v>
      </c>
      <c r="S4" s="105">
        <f>IF(larvae!G28&gt;0,larvae!G28,"")</f>
        <v>33.707865168539328</v>
      </c>
      <c r="T4" s="105">
        <f>IF(larvae!G29&gt;0,larvae!G29,"")</f>
        <v>5.393258426966292</v>
      </c>
      <c r="U4" s="105" t="str">
        <f>IF(larvae!G32&gt;0,larvae!G32,"")</f>
        <v/>
      </c>
      <c r="V4" s="105" t="str">
        <f>IF(larvae!G33&gt;0,larvae!G33,"")</f>
        <v/>
      </c>
      <c r="W4" s="105">
        <f>IF(larvae!G36&gt;0,larvae!G36,"")</f>
        <v>44.044943820224724</v>
      </c>
      <c r="X4" s="105">
        <f>IF(larvae!G37&gt;0,larvae!G37,"")</f>
        <v>6.5168539325842696</v>
      </c>
    </row>
    <row r="5" spans="1:24" x14ac:dyDescent="0.2">
      <c r="A5" s="63" t="str">
        <f>'larvae_stats (μm)'!A$2</f>
        <v>Testechiniscus spitsbergensis</v>
      </c>
      <c r="B5" s="69" t="str">
        <f>'larvae_stats (μm)'!B$2</f>
        <v>NO.004</v>
      </c>
      <c r="C5" s="89">
        <f>larvae!H1</f>
        <v>4</v>
      </c>
      <c r="D5" s="91">
        <f>IF(larvae!I3&gt;0,larvae!I3,"")</f>
        <v>496.35036496350369</v>
      </c>
      <c r="E5" s="105" t="str">
        <f>IF(larvae!I6&gt;0,larvae!I6,"")</f>
        <v/>
      </c>
      <c r="F5" s="105" t="str">
        <f>IF(larvae!I7&gt;0,larvae!I7,"")</f>
        <v/>
      </c>
      <c r="G5" s="105" t="str">
        <f>IF(larvae!I8&gt;0,larvae!I8,"")</f>
        <v/>
      </c>
      <c r="H5" s="105" t="str">
        <f>IF(larvae!I9&gt;0,larvae!I9,"")</f>
        <v/>
      </c>
      <c r="I5" s="105" t="str">
        <f>IF(larvae!I10&gt;0,larvae!I10,"")</f>
        <v/>
      </c>
      <c r="J5" s="105" t="str">
        <f>IF(larvae!I14&gt;0,larvae!I14,"")</f>
        <v/>
      </c>
      <c r="K5" s="105" t="str">
        <f>IF(larvae!I15&gt;0,larvae!I15,"")</f>
        <v/>
      </c>
      <c r="L5" s="105">
        <f>IF(larvae!I16&gt;0,larvae!I16,"")</f>
        <v>111.6788321167883</v>
      </c>
      <c r="M5" s="105" t="str">
        <f>IF(larvae!I17&gt;0,larvae!I17,"")</f>
        <v/>
      </c>
      <c r="N5" s="105" t="str">
        <f>IF(larvae!I18&gt;0,larvae!I18,"")</f>
        <v/>
      </c>
      <c r="O5" s="105">
        <f>IF(larvae!I19&gt;0,larvae!I19,"")</f>
        <v>11.435523114355231</v>
      </c>
      <c r="P5" s="105" t="str">
        <f>IF(larvae!I21&gt;0,larvae!I21,"")</f>
        <v/>
      </c>
      <c r="Q5" s="105">
        <f>IF(larvae!I24&gt;0,larvae!I24,"")</f>
        <v>38.442822384428226</v>
      </c>
      <c r="R5" s="105">
        <f>IF(larvae!I25&gt;0,larvae!I25,"")</f>
        <v>6.0827250608272498</v>
      </c>
      <c r="S5" s="105">
        <f>IF(larvae!I28&gt;0,larvae!I28,"")</f>
        <v>37.469586374695865</v>
      </c>
      <c r="T5" s="105">
        <f>IF(larvae!I29&gt;0,larvae!I29,"")</f>
        <v>5.5961070559610704</v>
      </c>
      <c r="U5" s="105">
        <f>IF(larvae!I32&gt;0,larvae!I32,"")</f>
        <v>37.712895377128952</v>
      </c>
      <c r="V5" s="105">
        <f>IF(larvae!I33&gt;0,larvae!I33,"")</f>
        <v>5.5961070559610704</v>
      </c>
      <c r="W5" s="105">
        <f>IF(larvae!I36&gt;0,larvae!I36,"")</f>
        <v>51.338199513382001</v>
      </c>
      <c r="X5" s="105">
        <f>IF(larvae!I37&gt;0,larvae!I37,"")</f>
        <v>7.5425790754257909</v>
      </c>
    </row>
    <row r="6" spans="1:24" x14ac:dyDescent="0.2">
      <c r="A6" s="63" t="str">
        <f>'larvae_stats (μm)'!A$2</f>
        <v>Testechiniscus spitsbergensis</v>
      </c>
      <c r="B6" s="69" t="str">
        <f>'larvae_stats (μm)'!B$2</f>
        <v>NO.004</v>
      </c>
      <c r="C6" s="89">
        <f>larvae!J1</f>
        <v>5</v>
      </c>
      <c r="D6" s="91">
        <f>IF(larvae!K3&gt;0,larvae!K3,"")</f>
        <v>432.24299065420564</v>
      </c>
      <c r="E6" s="105">
        <f>IF(larvae!K6&gt;0,larvae!K6,"")</f>
        <v>22.897196261682247</v>
      </c>
      <c r="F6" s="105">
        <f>IF(larvae!K7&gt;0,larvae!K7,"")</f>
        <v>11.448598130841123</v>
      </c>
      <c r="G6" s="105">
        <f>IF(larvae!K8&gt;0,larvae!K8,"")</f>
        <v>37.616822429906549</v>
      </c>
      <c r="H6" s="105" t="str">
        <f>IF(larvae!K9&gt;0,larvae!K9,"")</f>
        <v/>
      </c>
      <c r="I6" s="105">
        <f>IF(larvae!K10&gt;0,larvae!K10,"")</f>
        <v>141.35514018691592</v>
      </c>
      <c r="J6" s="105">
        <f>IF(larvae!K14&gt;0,larvae!K14,"")</f>
        <v>128.73831775700936</v>
      </c>
      <c r="K6" s="105">
        <f>IF(larvae!K15&gt;0,larvae!K15,"")</f>
        <v>6.7757009345794401</v>
      </c>
      <c r="L6" s="105">
        <f>IF(larvae!K16&gt;0,larvae!K16,"")</f>
        <v>113.08411214953271</v>
      </c>
      <c r="M6" s="105">
        <f>IF(larvae!K17&gt;0,larvae!K17,"")</f>
        <v>164.48598130841123</v>
      </c>
      <c r="N6" s="105">
        <f>IF(larvae!K18&gt;0,larvae!K18,"")</f>
        <v>9.1121495327102817</v>
      </c>
      <c r="O6" s="105">
        <f>IF(larvae!K19&gt;0,larvae!K19,"")</f>
        <v>10.514018691588786</v>
      </c>
      <c r="P6" s="105" t="str">
        <f>IF(larvae!K21&gt;0,larvae!K21,"")</f>
        <v/>
      </c>
      <c r="Q6" s="105">
        <f>IF(larvae!K24&gt;0,larvae!K24,"")</f>
        <v>35.747663551401878</v>
      </c>
      <c r="R6" s="105">
        <f>IF(larvae!K25&gt;0,larvae!K25,"")</f>
        <v>5.3738317757009346</v>
      </c>
      <c r="S6" s="105">
        <f>IF(larvae!K28&gt;0,larvae!K28,"")</f>
        <v>34.112149532710283</v>
      </c>
      <c r="T6" s="105">
        <f>IF(larvae!K29&gt;0,larvae!K29,"")</f>
        <v>5.6074766355140184</v>
      </c>
      <c r="U6" s="105">
        <f>IF(larvae!K32&gt;0,larvae!K32,"")</f>
        <v>33.177570093457945</v>
      </c>
      <c r="V6" s="105">
        <f>IF(larvae!K33&gt;0,larvae!K33,"")</f>
        <v>6.3084112149532716</v>
      </c>
      <c r="W6" s="105">
        <f>IF(larvae!K36&gt;0,larvae!K36,"")</f>
        <v>43.691588785046733</v>
      </c>
      <c r="X6" s="105">
        <f>IF(larvae!K37&gt;0,larvae!K37,"")</f>
        <v>8.1775700934579447</v>
      </c>
    </row>
    <row r="7" spans="1:24" x14ac:dyDescent="0.2">
      <c r="A7" s="63" t="str">
        <f>'larvae_stats (μm)'!A$2</f>
        <v>Testechiniscus spitsbergensis</v>
      </c>
      <c r="B7" s="69" t="str">
        <f>'larvae_stats (μm)'!B$2</f>
        <v>NO.004</v>
      </c>
      <c r="C7" s="89">
        <f>larvae!L1</f>
        <v>6</v>
      </c>
      <c r="D7" s="91">
        <f>IF(larvae!M3&gt;0,larvae!M3,"")</f>
        <v>399.07192575406032</v>
      </c>
      <c r="E7" s="105" t="str">
        <f>IF(larvae!M6&gt;0,larvae!M6,"")</f>
        <v/>
      </c>
      <c r="F7" s="105">
        <f>IF(larvae!M7&gt;0,larvae!M7,"")</f>
        <v>12.529002320185615</v>
      </c>
      <c r="G7" s="105">
        <f>IF(larvae!M8&gt;0,larvae!M8,"")</f>
        <v>33.178654292343388</v>
      </c>
      <c r="H7" s="105" t="str">
        <f>IF(larvae!M9&gt;0,larvae!M9,"")</f>
        <v/>
      </c>
      <c r="I7" s="105">
        <f>IF(larvae!M10&gt;0,larvae!M10,"")</f>
        <v>131.78654292343387</v>
      </c>
      <c r="J7" s="105">
        <f>IF(larvae!M14&gt;0,larvae!M14,"")</f>
        <v>130.39443155452437</v>
      </c>
      <c r="K7" s="105">
        <f>IF(larvae!M15&gt;0,larvae!M15,"")</f>
        <v>5.5684454756380504</v>
      </c>
      <c r="L7" s="105">
        <f>IF(larvae!M16&gt;0,larvae!M16,"")</f>
        <v>118.79350348027842</v>
      </c>
      <c r="M7" s="105">
        <f>IF(larvae!M17&gt;0,larvae!M17,"")</f>
        <v>133.87470997679816</v>
      </c>
      <c r="N7" s="105">
        <f>IF(larvae!M18&gt;0,larvae!M18,"")</f>
        <v>7.192575406032482</v>
      </c>
      <c r="O7" s="105">
        <f>IF(larvae!M19&gt;0,larvae!M19,"")</f>
        <v>10.208816705336428</v>
      </c>
      <c r="P7" s="105">
        <f>IF(larvae!M21&gt;0,larvae!M21,"")</f>
        <v>8.1206496519721583</v>
      </c>
      <c r="Q7" s="105">
        <f>IF(larvae!M24&gt;0,larvae!M24,"")</f>
        <v>36.194895591647331</v>
      </c>
      <c r="R7" s="105">
        <f>IF(larvae!M25&gt;0,larvae!M25,"")</f>
        <v>5.5684454756380504</v>
      </c>
      <c r="S7" s="105">
        <f>IF(larvae!M28&gt;0,larvae!M28,"")</f>
        <v>34.570765661252899</v>
      </c>
      <c r="T7" s="105">
        <f>IF(larvae!M29&gt;0,larvae!M29,"")</f>
        <v>5.104408352668214</v>
      </c>
      <c r="U7" s="105">
        <f>IF(larvae!M32&gt;0,larvae!M32,"")</f>
        <v>34.80278422273782</v>
      </c>
      <c r="V7" s="105">
        <f>IF(larvae!M33&gt;0,larvae!M33,"")</f>
        <v>5.8004640371229694</v>
      </c>
      <c r="W7" s="105">
        <f>IF(larvae!M36&gt;0,larvae!M36,"")</f>
        <v>45.939675174013921</v>
      </c>
      <c r="X7" s="105" t="str">
        <f>IF(larvae!M37&gt;0,larvae!M37,"")</f>
        <v/>
      </c>
    </row>
    <row r="8" spans="1:24" x14ac:dyDescent="0.2">
      <c r="A8" s="63" t="str">
        <f>'larvae_stats (μm)'!A$2</f>
        <v>Testechiniscus spitsbergensis</v>
      </c>
      <c r="B8" s="69" t="str">
        <f>'larvae_stats (μm)'!B$2</f>
        <v>NO.004</v>
      </c>
      <c r="C8" s="89">
        <f>larvae!N1</f>
        <v>7</v>
      </c>
      <c r="D8" s="91">
        <f>IF(larvae!O3&gt;0,larvae!O3,"")</f>
        <v>459.39086294416251</v>
      </c>
      <c r="E8" s="105" t="str">
        <f>IF(larvae!O6&gt;0,larvae!O6,"")</f>
        <v/>
      </c>
      <c r="F8" s="105">
        <f>IF(larvae!O7&gt;0,larvae!O7,"")</f>
        <v>14.467005076142133</v>
      </c>
      <c r="G8" s="105">
        <f>IF(larvae!O8&gt;0,larvae!O8,"")</f>
        <v>34.517766497461928</v>
      </c>
      <c r="H8" s="105" t="str">
        <f>IF(larvae!O9&gt;0,larvae!O9,"")</f>
        <v/>
      </c>
      <c r="I8" s="105" t="str">
        <f>IF(larvae!O10&gt;0,larvae!O10,"")</f>
        <v/>
      </c>
      <c r="J8" s="105" t="str">
        <f>IF(larvae!O14&gt;0,larvae!O14,"")</f>
        <v/>
      </c>
      <c r="K8" s="105" t="str">
        <f>IF(larvae!O15&gt;0,larvae!O15,"")</f>
        <v/>
      </c>
      <c r="L8" s="105">
        <f>IF(larvae!O16&gt;0,larvae!O16,"")</f>
        <v>90.101522842639596</v>
      </c>
      <c r="M8" s="105" t="str">
        <f>IF(larvae!O17&gt;0,larvae!O17,"")</f>
        <v/>
      </c>
      <c r="N8" s="105" t="str">
        <f>IF(larvae!O18&gt;0,larvae!O18,"")</f>
        <v/>
      </c>
      <c r="O8" s="105">
        <f>IF(larvae!O19&gt;0,larvae!O19,"")</f>
        <v>9.6446700507614214</v>
      </c>
      <c r="P8" s="105">
        <f>IF(larvae!O21&gt;0,larvae!O21,"")</f>
        <v>7.8680203045685282</v>
      </c>
      <c r="Q8" s="105">
        <f>IF(larvae!O24&gt;0,larvae!O24,"")</f>
        <v>39.340101522842644</v>
      </c>
      <c r="R8" s="105">
        <f>IF(larvae!O25&gt;0,larvae!O25,"")</f>
        <v>5.5837563451776662</v>
      </c>
      <c r="S8" s="105">
        <f>IF(larvae!O28&gt;0,larvae!O28,"")</f>
        <v>32.994923857868017</v>
      </c>
      <c r="T8" s="105">
        <f>IF(larvae!O29&gt;0,larvae!O29,"")</f>
        <v>5.5837563451776662</v>
      </c>
      <c r="U8" s="105">
        <f>IF(larvae!O32&gt;0,larvae!O32,"")</f>
        <v>35.279187817258887</v>
      </c>
      <c r="V8" s="105">
        <f>IF(larvae!O33&gt;0,larvae!O33,"")</f>
        <v>5.0761421319796955</v>
      </c>
      <c r="W8" s="105">
        <f>IF(larvae!O36&gt;0,larvae!O36,"")</f>
        <v>47.208121827411169</v>
      </c>
      <c r="X8" s="105">
        <f>IF(larvae!O37&gt;0,larvae!O37,"")</f>
        <v>7.6142131979695442</v>
      </c>
    </row>
    <row r="9" spans="1:24" x14ac:dyDescent="0.2">
      <c r="A9" s="63" t="str">
        <f>'larvae_stats (μm)'!A$2</f>
        <v>Testechiniscus spitsbergensis</v>
      </c>
      <c r="B9" s="69" t="str">
        <f>'larvae_stats (μm)'!B$2</f>
        <v>NO.004</v>
      </c>
      <c r="C9" s="89">
        <f>larvae!P1</f>
        <v>8</v>
      </c>
      <c r="D9" s="91">
        <f>IF(larvae!Q3&gt;0,larvae!Q3,"")</f>
        <v>367.61487964989055</v>
      </c>
      <c r="E9" s="105">
        <f>IF(larvae!Q6&gt;0,larvae!Q6,"")</f>
        <v>16.192560175054705</v>
      </c>
      <c r="F9" s="105">
        <f>IF(larvae!Q7&gt;0,larvae!Q7,"")</f>
        <v>10.065645514223194</v>
      </c>
      <c r="G9" s="105">
        <f>IF(larvae!Q8&gt;0,larvae!Q8,"")</f>
        <v>31.509846827133476</v>
      </c>
      <c r="H9" s="105" t="str">
        <f>IF(larvae!Q9&gt;0,larvae!Q9,"")</f>
        <v/>
      </c>
      <c r="I9" s="105">
        <f>IF(larvae!Q10&gt;0,larvae!Q10,"")</f>
        <v>104.37636761487965</v>
      </c>
      <c r="J9" s="105">
        <f>IF(larvae!Q14&gt;0,larvae!Q14,"")</f>
        <v>143.54485776805251</v>
      </c>
      <c r="K9" s="105" t="str">
        <f>IF(larvae!Q15&gt;0,larvae!Q15,"")</f>
        <v/>
      </c>
      <c r="L9" s="105">
        <f>IF(larvae!Q16&gt;0,larvae!Q16,"")</f>
        <v>103.71991247264769</v>
      </c>
      <c r="M9" s="105">
        <f>IF(larvae!Q17&gt;0,larvae!Q17,"")</f>
        <v>136.54266958424506</v>
      </c>
      <c r="N9" s="105" t="str">
        <f>IF(larvae!Q18&gt;0,larvae!Q18,"")</f>
        <v/>
      </c>
      <c r="O9" s="105">
        <f>IF(larvae!Q19&gt;0,larvae!Q19,"")</f>
        <v>14.660831509846828</v>
      </c>
      <c r="P9" s="105" t="str">
        <f>IF(larvae!Q21&gt;0,larvae!Q21,"")</f>
        <v/>
      </c>
      <c r="Q9" s="105">
        <f>IF(larvae!Q24&gt;0,larvae!Q24,"")</f>
        <v>33.479212253829324</v>
      </c>
      <c r="R9" s="105">
        <f>IF(larvae!Q25&gt;0,larvae!Q25,"")</f>
        <v>4.814004376367615</v>
      </c>
      <c r="S9" s="105">
        <f>IF(larvae!Q28&gt;0,larvae!Q28,"")</f>
        <v>30.415754923413569</v>
      </c>
      <c r="T9" s="105">
        <f>IF(larvae!Q29&gt;0,larvae!Q29,"")</f>
        <v>4.3763676148796495</v>
      </c>
      <c r="U9" s="105">
        <f>IF(larvae!Q32&gt;0,larvae!Q32,"")</f>
        <v>29.9781181619256</v>
      </c>
      <c r="V9" s="105">
        <f>IF(larvae!Q33&gt;0,larvae!Q33,"")</f>
        <v>3.5010940919037199</v>
      </c>
      <c r="W9" s="105">
        <f>IF(larvae!Q36&gt;0,larvae!Q36,"")</f>
        <v>45.076586433260395</v>
      </c>
      <c r="X9" s="105">
        <f>IF(larvae!Q37&gt;0,larvae!Q37,"")</f>
        <v>4.5951859956236323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females</vt:lpstr>
      <vt:lpstr>juveniles</vt:lpstr>
      <vt:lpstr>larvae</vt:lpstr>
      <vt:lpstr>females_stats (μm)</vt:lpstr>
      <vt:lpstr>females_stats (sc)</vt:lpstr>
      <vt:lpstr>juveniles_stats (μm)</vt:lpstr>
      <vt:lpstr>juvenles_stats (sc)</vt:lpstr>
      <vt:lpstr>larvae_stats (μm)</vt:lpstr>
      <vt:lpstr>larvae_stats (sc)</vt:lpstr>
    </vt:vector>
  </TitlesOfParts>
  <Company>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Echiniscoidea (ver. 1.0)</dc:title>
  <dc:creator>Łukasz Michalczyk (LM@tardigrada.net)</dc:creator>
  <cp:keywords>Tardigrada Echiniscoidea morphometry</cp:keywords>
  <cp:lastModifiedBy>Magda</cp:lastModifiedBy>
  <dcterms:created xsi:type="dcterms:W3CDTF">2007-08-01T03:19:15Z</dcterms:created>
  <dcterms:modified xsi:type="dcterms:W3CDTF">2021-05-07T08:51:41Z</dcterms:modified>
</cp:coreProperties>
</file>