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dga\Dropbox\#TR\0046\"/>
    </mc:Choice>
  </mc:AlternateContent>
  <xr:revisionPtr revIDLastSave="0" documentId="13_ncr:1_{F99B56B0-2497-43A4-8C5E-E6C771B8C59D}" xr6:coauthVersionLast="45" xr6:coauthVersionMax="45" xr10:uidLastSave="{00000000-0000-0000-0000-000000000000}"/>
  <bookViews>
    <workbookView xWindow="-120" yWindow="-120" windowWidth="20730" windowHeight="11310" xr2:uid="{00000000-000D-0000-FFFF-FFFF00000000}"/>
  </bookViews>
  <sheets>
    <sheet name="females" sheetId="7" r:id="rId1"/>
    <sheet name="juveniles" sheetId="29" r:id="rId2"/>
    <sheet name="larvae" sheetId="32" r:id="rId3"/>
    <sheet name="females_stats (μm)" sheetId="12" r:id="rId4"/>
    <sheet name="females_stats (sc)" sheetId="14" r:id="rId5"/>
    <sheet name="juveniles_stats (μm)" sheetId="30" r:id="rId6"/>
    <sheet name="juvenles_stats (sc)" sheetId="31" r:id="rId7"/>
    <sheet name="larvae_stats (μm)" sheetId="33" r:id="rId8"/>
    <sheet name="larvae_stats (sc)" sheetId="34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T35" i="29" l="1"/>
  <c r="R35" i="29"/>
  <c r="P35" i="29"/>
  <c r="N35" i="29"/>
  <c r="L35" i="29"/>
  <c r="J35" i="29"/>
  <c r="H35" i="29"/>
  <c r="F35" i="29"/>
  <c r="D35" i="29"/>
  <c r="B35" i="29"/>
  <c r="U34" i="29"/>
  <c r="S34" i="29"/>
  <c r="Q34" i="29"/>
  <c r="O34" i="29"/>
  <c r="M34" i="29"/>
  <c r="K34" i="29"/>
  <c r="I34" i="29"/>
  <c r="G34" i="29"/>
  <c r="E34" i="29"/>
  <c r="C34" i="29"/>
  <c r="U33" i="29"/>
  <c r="S33" i="29"/>
  <c r="Q33" i="29"/>
  <c r="O33" i="29"/>
  <c r="M33" i="29"/>
  <c r="K33" i="29"/>
  <c r="I33" i="29"/>
  <c r="G33" i="29"/>
  <c r="E33" i="29"/>
  <c r="C33" i="29"/>
  <c r="T31" i="29"/>
  <c r="R31" i="29"/>
  <c r="P31" i="29"/>
  <c r="N31" i="29"/>
  <c r="L31" i="29"/>
  <c r="J31" i="29"/>
  <c r="H31" i="29"/>
  <c r="F31" i="29"/>
  <c r="D31" i="29"/>
  <c r="B31" i="29"/>
  <c r="U30" i="29"/>
  <c r="S30" i="29"/>
  <c r="Q30" i="29"/>
  <c r="O30" i="29"/>
  <c r="M30" i="29"/>
  <c r="K30" i="29"/>
  <c r="I30" i="29"/>
  <c r="G30" i="29"/>
  <c r="E30" i="29"/>
  <c r="C30" i="29"/>
  <c r="U29" i="29"/>
  <c r="S29" i="29"/>
  <c r="Q29" i="29"/>
  <c r="O29" i="29"/>
  <c r="M29" i="29"/>
  <c r="K29" i="29"/>
  <c r="I29" i="29"/>
  <c r="G29" i="29"/>
  <c r="E29" i="29"/>
  <c r="C29" i="29"/>
  <c r="T27" i="29"/>
  <c r="R27" i="29"/>
  <c r="P27" i="29"/>
  <c r="N27" i="29"/>
  <c r="L27" i="29"/>
  <c r="J27" i="29"/>
  <c r="H27" i="29"/>
  <c r="F27" i="29"/>
  <c r="D27" i="29"/>
  <c r="B27" i="29"/>
  <c r="U26" i="29"/>
  <c r="S26" i="29"/>
  <c r="Q26" i="29"/>
  <c r="O26" i="29"/>
  <c r="M26" i="29"/>
  <c r="K26" i="29"/>
  <c r="I26" i="29"/>
  <c r="G26" i="29"/>
  <c r="E26" i="29"/>
  <c r="C26" i="29"/>
  <c r="U25" i="29"/>
  <c r="S25" i="29"/>
  <c r="Q25" i="29"/>
  <c r="O25" i="29"/>
  <c r="M25" i="29"/>
  <c r="K25" i="29"/>
  <c r="I25" i="29"/>
  <c r="G25" i="29"/>
  <c r="E25" i="29"/>
  <c r="C25" i="29"/>
  <c r="T23" i="29"/>
  <c r="R23" i="29"/>
  <c r="P23" i="29"/>
  <c r="N23" i="29"/>
  <c r="L23" i="29"/>
  <c r="J23" i="29"/>
  <c r="H23" i="29"/>
  <c r="F23" i="29"/>
  <c r="D23" i="29"/>
  <c r="B23" i="29"/>
  <c r="U22" i="29"/>
  <c r="S22" i="29"/>
  <c r="Q22" i="29"/>
  <c r="O22" i="29"/>
  <c r="M22" i="29"/>
  <c r="K22" i="29"/>
  <c r="I22" i="29"/>
  <c r="G22" i="29"/>
  <c r="E22" i="29"/>
  <c r="C22" i="29"/>
  <c r="U21" i="29"/>
  <c r="S21" i="29"/>
  <c r="Q21" i="29"/>
  <c r="O21" i="29"/>
  <c r="M21" i="29"/>
  <c r="K21" i="29"/>
  <c r="I21" i="29"/>
  <c r="G21" i="29"/>
  <c r="E21" i="29"/>
  <c r="C21" i="29"/>
  <c r="U18" i="29"/>
  <c r="S18" i="29"/>
  <c r="Q18" i="29"/>
  <c r="O18" i="29"/>
  <c r="M18" i="29"/>
  <c r="K18" i="29"/>
  <c r="I18" i="29"/>
  <c r="G18" i="29"/>
  <c r="E18" i="29"/>
  <c r="C18" i="29"/>
  <c r="U17" i="29"/>
  <c r="S17" i="29"/>
  <c r="Q17" i="29"/>
  <c r="O17" i="29"/>
  <c r="M17" i="29"/>
  <c r="K17" i="29"/>
  <c r="I17" i="29"/>
  <c r="G17" i="29"/>
  <c r="E17" i="29"/>
  <c r="C17" i="29"/>
  <c r="U16" i="29"/>
  <c r="S16" i="29"/>
  <c r="Q16" i="29"/>
  <c r="O16" i="29"/>
  <c r="M16" i="29"/>
  <c r="K16" i="29"/>
  <c r="I16" i="29"/>
  <c r="G16" i="29"/>
  <c r="E16" i="29"/>
  <c r="C16" i="29"/>
  <c r="U15" i="29"/>
  <c r="S15" i="29"/>
  <c r="Q15" i="29"/>
  <c r="O15" i="29"/>
  <c r="M15" i="29"/>
  <c r="K15" i="29"/>
  <c r="I15" i="29"/>
  <c r="G15" i="29"/>
  <c r="E15" i="29"/>
  <c r="C15" i="29"/>
  <c r="U14" i="29"/>
  <c r="S14" i="29"/>
  <c r="Q14" i="29"/>
  <c r="O14" i="29"/>
  <c r="M14" i="29"/>
  <c r="K14" i="29"/>
  <c r="I14" i="29"/>
  <c r="G14" i="29"/>
  <c r="E14" i="29"/>
  <c r="C14" i="29"/>
  <c r="T12" i="29"/>
  <c r="R12" i="29"/>
  <c r="P12" i="29"/>
  <c r="N12" i="29"/>
  <c r="L12" i="29"/>
  <c r="J12" i="29"/>
  <c r="H12" i="29"/>
  <c r="F12" i="29"/>
  <c r="D12" i="29"/>
  <c r="B12" i="29"/>
  <c r="T11" i="29"/>
  <c r="R11" i="29"/>
  <c r="P11" i="29"/>
  <c r="N11" i="29"/>
  <c r="L11" i="29"/>
  <c r="J11" i="29"/>
  <c r="H11" i="29"/>
  <c r="F11" i="29"/>
  <c r="D11" i="29"/>
  <c r="B11" i="29"/>
  <c r="U10" i="29"/>
  <c r="S10" i="29"/>
  <c r="Q10" i="29"/>
  <c r="O10" i="29"/>
  <c r="M10" i="29"/>
  <c r="K10" i="29"/>
  <c r="I10" i="29"/>
  <c r="G10" i="29"/>
  <c r="E10" i="29"/>
  <c r="C10" i="29"/>
  <c r="U9" i="29"/>
  <c r="S9" i="29"/>
  <c r="Q9" i="29"/>
  <c r="O9" i="29"/>
  <c r="M9" i="29"/>
  <c r="K9" i="29"/>
  <c r="I9" i="29"/>
  <c r="G9" i="29"/>
  <c r="E9" i="29"/>
  <c r="C9" i="29"/>
  <c r="U8" i="29"/>
  <c r="S8" i="29"/>
  <c r="Q8" i="29"/>
  <c r="O8" i="29"/>
  <c r="M8" i="29"/>
  <c r="K8" i="29"/>
  <c r="I8" i="29"/>
  <c r="G8" i="29"/>
  <c r="E8" i="29"/>
  <c r="C8" i="29"/>
  <c r="U7" i="29"/>
  <c r="S7" i="29"/>
  <c r="Q7" i="29"/>
  <c r="O7" i="29"/>
  <c r="M7" i="29"/>
  <c r="K7" i="29"/>
  <c r="I7" i="29"/>
  <c r="G7" i="29"/>
  <c r="E7" i="29"/>
  <c r="C7" i="29"/>
  <c r="U6" i="29"/>
  <c r="S6" i="29"/>
  <c r="Q6" i="29"/>
  <c r="O6" i="29"/>
  <c r="M6" i="29"/>
  <c r="K6" i="29"/>
  <c r="I6" i="29"/>
  <c r="G6" i="29"/>
  <c r="E6" i="29"/>
  <c r="C6" i="29"/>
  <c r="U3" i="29"/>
  <c r="S3" i="29"/>
  <c r="Q3" i="29"/>
  <c r="O3" i="29"/>
  <c r="M3" i="29"/>
  <c r="K3" i="29"/>
  <c r="I3" i="29"/>
  <c r="G3" i="29"/>
  <c r="E3" i="29"/>
  <c r="C3" i="29"/>
  <c r="AQ3" i="7"/>
  <c r="AS3" i="7"/>
  <c r="AU3" i="7"/>
  <c r="AW3" i="7"/>
  <c r="AY3" i="7"/>
  <c r="BA3" i="7"/>
  <c r="BC3" i="7"/>
  <c r="BE3" i="7"/>
  <c r="BG3" i="7"/>
  <c r="BI3" i="7"/>
  <c r="AQ6" i="7"/>
  <c r="AS6" i="7"/>
  <c r="AU6" i="7"/>
  <c r="AW6" i="7"/>
  <c r="AY6" i="7"/>
  <c r="BA6" i="7"/>
  <c r="BC6" i="7"/>
  <c r="BE6" i="7"/>
  <c r="BG6" i="7"/>
  <c r="BI6" i="7"/>
  <c r="AQ7" i="7"/>
  <c r="AS7" i="7"/>
  <c r="AU7" i="7"/>
  <c r="AW7" i="7"/>
  <c r="AY7" i="7"/>
  <c r="BA7" i="7"/>
  <c r="BC7" i="7"/>
  <c r="BE7" i="7"/>
  <c r="BG7" i="7"/>
  <c r="BI7" i="7"/>
  <c r="AQ8" i="7"/>
  <c r="AS8" i="7"/>
  <c r="AU8" i="7"/>
  <c r="AW8" i="7"/>
  <c r="AY8" i="7"/>
  <c r="BA8" i="7"/>
  <c r="BC8" i="7"/>
  <c r="BE8" i="7"/>
  <c r="BG8" i="7"/>
  <c r="BI8" i="7"/>
  <c r="AQ9" i="7"/>
  <c r="AS9" i="7"/>
  <c r="AU9" i="7"/>
  <c r="AW9" i="7"/>
  <c r="AY9" i="7"/>
  <c r="BA9" i="7"/>
  <c r="BC9" i="7"/>
  <c r="BE9" i="7"/>
  <c r="BG9" i="7"/>
  <c r="BI9" i="7"/>
  <c r="AQ10" i="7"/>
  <c r="AS10" i="7"/>
  <c r="AU10" i="7"/>
  <c r="AW10" i="7"/>
  <c r="AY10" i="7"/>
  <c r="BA10" i="7"/>
  <c r="BC10" i="7"/>
  <c r="BE10" i="7"/>
  <c r="BG10" i="7"/>
  <c r="BI10" i="7"/>
  <c r="AP11" i="7"/>
  <c r="AR11" i="7"/>
  <c r="AT11" i="7"/>
  <c r="AV11" i="7"/>
  <c r="AX11" i="7"/>
  <c r="AZ11" i="7"/>
  <c r="BB11" i="7"/>
  <c r="BD11" i="7"/>
  <c r="BF11" i="7"/>
  <c r="BH11" i="7"/>
  <c r="AP12" i="7"/>
  <c r="AR12" i="7"/>
  <c r="AT12" i="7"/>
  <c r="AV12" i="7"/>
  <c r="AX12" i="7"/>
  <c r="AZ12" i="7"/>
  <c r="BB12" i="7"/>
  <c r="BD12" i="7"/>
  <c r="BF12" i="7"/>
  <c r="BH12" i="7"/>
  <c r="AQ14" i="7"/>
  <c r="AS14" i="7"/>
  <c r="AU14" i="7"/>
  <c r="AW14" i="7"/>
  <c r="AY14" i="7"/>
  <c r="BA14" i="7"/>
  <c r="BC14" i="7"/>
  <c r="BE14" i="7"/>
  <c r="BG14" i="7"/>
  <c r="BI14" i="7"/>
  <c r="AQ15" i="7"/>
  <c r="AS15" i="7"/>
  <c r="AU15" i="7"/>
  <c r="AW15" i="7"/>
  <c r="AY15" i="7"/>
  <c r="BA15" i="7"/>
  <c r="BC15" i="7"/>
  <c r="BE15" i="7"/>
  <c r="BG15" i="7"/>
  <c r="BI15" i="7"/>
  <c r="AQ16" i="7"/>
  <c r="AS16" i="7"/>
  <c r="AU16" i="7"/>
  <c r="AW16" i="7"/>
  <c r="AY16" i="7"/>
  <c r="BA16" i="7"/>
  <c r="BC16" i="7"/>
  <c r="BE16" i="7"/>
  <c r="BG16" i="7"/>
  <c r="BI16" i="7"/>
  <c r="AQ17" i="7"/>
  <c r="AS17" i="7"/>
  <c r="AU17" i="7"/>
  <c r="AW17" i="7"/>
  <c r="AY17" i="7"/>
  <c r="BA17" i="7"/>
  <c r="BC17" i="7"/>
  <c r="BE17" i="7"/>
  <c r="BG17" i="7"/>
  <c r="BI17" i="7"/>
  <c r="AQ18" i="7"/>
  <c r="AS18" i="7"/>
  <c r="AU18" i="7"/>
  <c r="AW18" i="7"/>
  <c r="AY18" i="7"/>
  <c r="BA18" i="7"/>
  <c r="BC18" i="7"/>
  <c r="BE18" i="7"/>
  <c r="BG18" i="7"/>
  <c r="BI18" i="7"/>
  <c r="AQ19" i="7"/>
  <c r="AS19" i="7"/>
  <c r="AU19" i="7"/>
  <c r="AW19" i="7"/>
  <c r="AY19" i="7"/>
  <c r="BA19" i="7"/>
  <c r="BC19" i="7"/>
  <c r="BE19" i="7"/>
  <c r="BG19" i="7"/>
  <c r="BI19" i="7"/>
  <c r="AQ22" i="7"/>
  <c r="AS22" i="7"/>
  <c r="AU22" i="7"/>
  <c r="AW22" i="7"/>
  <c r="AY22" i="7"/>
  <c r="BA22" i="7"/>
  <c r="BC22" i="7"/>
  <c r="BE22" i="7"/>
  <c r="BG22" i="7"/>
  <c r="BI22" i="7"/>
  <c r="AQ23" i="7"/>
  <c r="AS23" i="7"/>
  <c r="AU23" i="7"/>
  <c r="AW23" i="7"/>
  <c r="AY23" i="7"/>
  <c r="BA23" i="7"/>
  <c r="BC23" i="7"/>
  <c r="BE23" i="7"/>
  <c r="BG23" i="7"/>
  <c r="BI23" i="7"/>
  <c r="AP24" i="7"/>
  <c r="AR24" i="7"/>
  <c r="AT24" i="7"/>
  <c r="AV24" i="7"/>
  <c r="AX24" i="7"/>
  <c r="AZ24" i="7"/>
  <c r="BB24" i="7"/>
  <c r="BD24" i="7"/>
  <c r="BF24" i="7"/>
  <c r="BH24" i="7"/>
  <c r="AQ26" i="7"/>
  <c r="AS26" i="7"/>
  <c r="AU26" i="7"/>
  <c r="AW26" i="7"/>
  <c r="AY26" i="7"/>
  <c r="BA26" i="7"/>
  <c r="BC26" i="7"/>
  <c r="BE26" i="7"/>
  <c r="BG26" i="7"/>
  <c r="BI26" i="7"/>
  <c r="AQ27" i="7"/>
  <c r="AS27" i="7"/>
  <c r="AU27" i="7"/>
  <c r="AW27" i="7"/>
  <c r="AY27" i="7"/>
  <c r="BA27" i="7"/>
  <c r="BC27" i="7"/>
  <c r="BE27" i="7"/>
  <c r="BG27" i="7"/>
  <c r="BI27" i="7"/>
  <c r="AP28" i="7"/>
  <c r="AR28" i="7"/>
  <c r="AT28" i="7"/>
  <c r="AV28" i="7"/>
  <c r="AX28" i="7"/>
  <c r="AZ28" i="7"/>
  <c r="BB28" i="7"/>
  <c r="BD28" i="7"/>
  <c r="BF28" i="7"/>
  <c r="BH28" i="7"/>
  <c r="AQ30" i="7"/>
  <c r="AS30" i="7"/>
  <c r="AU30" i="7"/>
  <c r="AW30" i="7"/>
  <c r="AY30" i="7"/>
  <c r="BA30" i="7"/>
  <c r="BC30" i="7"/>
  <c r="BE30" i="7"/>
  <c r="BG30" i="7"/>
  <c r="BI30" i="7"/>
  <c r="AQ31" i="7"/>
  <c r="AS31" i="7"/>
  <c r="AU31" i="7"/>
  <c r="AW31" i="7"/>
  <c r="AY31" i="7"/>
  <c r="BA31" i="7"/>
  <c r="BC31" i="7"/>
  <c r="BE31" i="7"/>
  <c r="BG31" i="7"/>
  <c r="BI31" i="7"/>
  <c r="AP32" i="7"/>
  <c r="AR32" i="7"/>
  <c r="AT32" i="7"/>
  <c r="AV32" i="7"/>
  <c r="AX32" i="7"/>
  <c r="AZ32" i="7"/>
  <c r="BB32" i="7"/>
  <c r="BD32" i="7"/>
  <c r="BF32" i="7"/>
  <c r="BH32" i="7"/>
  <c r="AQ34" i="7"/>
  <c r="AS34" i="7"/>
  <c r="AU34" i="7"/>
  <c r="AW34" i="7"/>
  <c r="AY34" i="7"/>
  <c r="BA34" i="7"/>
  <c r="BC34" i="7"/>
  <c r="BE34" i="7"/>
  <c r="BG34" i="7"/>
  <c r="BI34" i="7"/>
  <c r="AQ35" i="7"/>
  <c r="AS35" i="7"/>
  <c r="AU35" i="7"/>
  <c r="AW35" i="7"/>
  <c r="AY35" i="7"/>
  <c r="BA35" i="7"/>
  <c r="BC35" i="7"/>
  <c r="BE35" i="7"/>
  <c r="BG35" i="7"/>
  <c r="BI35" i="7"/>
  <c r="AP36" i="7"/>
  <c r="AR36" i="7"/>
  <c r="AT36" i="7"/>
  <c r="AV36" i="7"/>
  <c r="AX36" i="7"/>
  <c r="AZ36" i="7"/>
  <c r="BB36" i="7"/>
  <c r="BD36" i="7"/>
  <c r="BF36" i="7"/>
  <c r="BH36" i="7"/>
  <c r="BO33" i="32" l="1"/>
  <c r="BO32" i="32"/>
  <c r="BO29" i="32"/>
  <c r="BO28" i="32"/>
  <c r="BO25" i="32"/>
  <c r="BO24" i="32"/>
  <c r="BO21" i="32"/>
  <c r="BO20" i="32"/>
  <c r="BO18" i="32"/>
  <c r="BO17" i="32"/>
  <c r="BO16" i="32"/>
  <c r="BO15" i="32"/>
  <c r="BO14" i="32"/>
  <c r="BO10" i="32"/>
  <c r="BO9" i="32"/>
  <c r="BO8" i="32"/>
  <c r="BO7" i="32"/>
  <c r="BO6" i="32"/>
  <c r="BO4" i="32"/>
  <c r="BO3" i="32"/>
  <c r="BO34" i="29"/>
  <c r="BO33" i="29"/>
  <c r="BO30" i="29"/>
  <c r="BO29" i="29"/>
  <c r="BO26" i="29"/>
  <c r="BO25" i="29"/>
  <c r="BO22" i="29"/>
  <c r="BO21" i="29"/>
  <c r="BO19" i="29"/>
  <c r="BO18" i="29"/>
  <c r="BO17" i="29"/>
  <c r="BO16" i="29"/>
  <c r="BO15" i="29"/>
  <c r="BO14" i="29"/>
  <c r="BO10" i="29"/>
  <c r="BO9" i="29"/>
  <c r="BO8" i="29"/>
  <c r="BO7" i="29"/>
  <c r="BO6" i="29"/>
  <c r="BO4" i="29"/>
  <c r="BO3" i="29"/>
  <c r="BO4" i="7"/>
  <c r="BO6" i="7"/>
  <c r="BO7" i="7"/>
  <c r="BO8" i="7"/>
  <c r="BO9" i="7"/>
  <c r="BO10" i="7"/>
  <c r="BO14" i="7"/>
  <c r="BO15" i="7"/>
  <c r="BO16" i="7"/>
  <c r="BO17" i="7"/>
  <c r="BO18" i="7"/>
  <c r="BO19" i="7"/>
  <c r="BO20" i="7"/>
  <c r="BO22" i="7"/>
  <c r="BO23" i="7"/>
  <c r="BO26" i="7"/>
  <c r="BO27" i="7"/>
  <c r="BO30" i="7"/>
  <c r="BO31" i="7"/>
  <c r="BO34" i="7"/>
  <c r="BO35" i="7"/>
  <c r="BO3" i="7"/>
  <c r="BM3" i="7"/>
  <c r="C6" i="34" l="1"/>
  <c r="C5" i="34"/>
  <c r="C4" i="34"/>
  <c r="C3" i="34"/>
  <c r="C2" i="34"/>
  <c r="AB6" i="33"/>
  <c r="AA6" i="33"/>
  <c r="Y6" i="33"/>
  <c r="X6" i="33"/>
  <c r="V6" i="33"/>
  <c r="U6" i="33"/>
  <c r="S6" i="33"/>
  <c r="R6" i="33"/>
  <c r="Q6" i="33"/>
  <c r="P6" i="33"/>
  <c r="O6" i="33"/>
  <c r="N6" i="33"/>
  <c r="M6" i="33"/>
  <c r="J6" i="33"/>
  <c r="I6" i="33"/>
  <c r="H6" i="33"/>
  <c r="G6" i="33"/>
  <c r="F6" i="33"/>
  <c r="E6" i="33"/>
  <c r="D6" i="33"/>
  <c r="C6" i="33"/>
  <c r="AB5" i="33"/>
  <c r="AA5" i="33"/>
  <c r="Y5" i="33"/>
  <c r="X5" i="33"/>
  <c r="V5" i="33"/>
  <c r="U5" i="33"/>
  <c r="S5" i="33"/>
  <c r="R5" i="33"/>
  <c r="Q5" i="33"/>
  <c r="P5" i="33"/>
  <c r="O5" i="33"/>
  <c r="N5" i="33"/>
  <c r="M5" i="33"/>
  <c r="J5" i="33"/>
  <c r="I5" i="33"/>
  <c r="H5" i="33"/>
  <c r="G5" i="33"/>
  <c r="F5" i="33"/>
  <c r="E5" i="33"/>
  <c r="D5" i="33"/>
  <c r="C5" i="33"/>
  <c r="AB4" i="33"/>
  <c r="AA4" i="33"/>
  <c r="Y4" i="33"/>
  <c r="X4" i="33"/>
  <c r="V4" i="33"/>
  <c r="U4" i="33"/>
  <c r="S4" i="33"/>
  <c r="R4" i="33"/>
  <c r="Q4" i="33"/>
  <c r="P4" i="33"/>
  <c r="O4" i="33"/>
  <c r="N4" i="33"/>
  <c r="M4" i="33"/>
  <c r="J4" i="33"/>
  <c r="I4" i="33"/>
  <c r="H4" i="33"/>
  <c r="G4" i="33"/>
  <c r="F4" i="33"/>
  <c r="E4" i="33"/>
  <c r="D4" i="33"/>
  <c r="C4" i="33"/>
  <c r="AB3" i="33"/>
  <c r="AA3" i="33"/>
  <c r="Y3" i="33"/>
  <c r="X3" i="33"/>
  <c r="V3" i="33"/>
  <c r="U3" i="33"/>
  <c r="S3" i="33"/>
  <c r="R3" i="33"/>
  <c r="Q3" i="33"/>
  <c r="P3" i="33"/>
  <c r="O3" i="33"/>
  <c r="N3" i="33"/>
  <c r="M3" i="33"/>
  <c r="J3" i="33"/>
  <c r="I3" i="33"/>
  <c r="H3" i="33"/>
  <c r="G3" i="33"/>
  <c r="F3" i="33"/>
  <c r="E3" i="33"/>
  <c r="D3" i="33"/>
  <c r="C3" i="33"/>
  <c r="AB2" i="33"/>
  <c r="AA2" i="33"/>
  <c r="Y2" i="33"/>
  <c r="X2" i="33"/>
  <c r="V2" i="33"/>
  <c r="U2" i="33"/>
  <c r="S2" i="33"/>
  <c r="R2" i="33"/>
  <c r="Q2" i="33"/>
  <c r="P2" i="33"/>
  <c r="O2" i="33"/>
  <c r="N2" i="33"/>
  <c r="M2" i="33"/>
  <c r="J2" i="33"/>
  <c r="I2" i="33"/>
  <c r="H2" i="33"/>
  <c r="G2" i="33"/>
  <c r="F2" i="33"/>
  <c r="E2" i="33"/>
  <c r="D2" i="33"/>
  <c r="C2" i="33"/>
  <c r="BR34" i="32"/>
  <c r="BP34" i="32"/>
  <c r="BH34" i="32"/>
  <c r="BF34" i="32"/>
  <c r="BD34" i="32"/>
  <c r="BB34" i="32"/>
  <c r="AZ34" i="32"/>
  <c r="AX34" i="32"/>
  <c r="AV34" i="32"/>
  <c r="AT34" i="32"/>
  <c r="AR34" i="32"/>
  <c r="AP34" i="32"/>
  <c r="AN34" i="32"/>
  <c r="AL34" i="32"/>
  <c r="AJ34" i="32"/>
  <c r="AH34" i="32"/>
  <c r="AF34" i="32"/>
  <c r="AD34" i="32"/>
  <c r="AB34" i="32"/>
  <c r="Z34" i="32"/>
  <c r="X34" i="32"/>
  <c r="V34" i="32"/>
  <c r="T34" i="32"/>
  <c r="R34" i="32"/>
  <c r="P34" i="32"/>
  <c r="N34" i="32"/>
  <c r="L34" i="32"/>
  <c r="J34" i="32"/>
  <c r="AC6" i="33" s="1"/>
  <c r="H34" i="32"/>
  <c r="AC5" i="33" s="1"/>
  <c r="F34" i="32"/>
  <c r="AC4" i="33" s="1"/>
  <c r="D34" i="32"/>
  <c r="AC3" i="33" s="1"/>
  <c r="B34" i="32"/>
  <c r="AC2" i="33" s="1"/>
  <c r="BU33" i="32"/>
  <c r="BS33" i="32"/>
  <c r="BM33" i="32"/>
  <c r="BN33" i="32" s="1"/>
  <c r="BL33" i="32"/>
  <c r="BI33" i="32"/>
  <c r="BG33" i="32"/>
  <c r="BE33" i="32"/>
  <c r="BC33" i="32"/>
  <c r="BA33" i="32"/>
  <c r="AY33" i="32"/>
  <c r="AW33" i="32"/>
  <c r="AU33" i="32"/>
  <c r="AS33" i="32"/>
  <c r="AQ33" i="32"/>
  <c r="AO33" i="32"/>
  <c r="AM33" i="32"/>
  <c r="AK33" i="32"/>
  <c r="AI33" i="32"/>
  <c r="AG33" i="32"/>
  <c r="AE33" i="32"/>
  <c r="AC33" i="32"/>
  <c r="AA33" i="32"/>
  <c r="Y33" i="32"/>
  <c r="W33" i="32"/>
  <c r="U33" i="32"/>
  <c r="S33" i="32"/>
  <c r="Q33" i="32"/>
  <c r="O33" i="32"/>
  <c r="M33" i="32"/>
  <c r="K33" i="32"/>
  <c r="U6" i="34" s="1"/>
  <c r="I33" i="32"/>
  <c r="U5" i="34" s="1"/>
  <c r="G33" i="32"/>
  <c r="U4" i="34" s="1"/>
  <c r="E33" i="32"/>
  <c r="U3" i="34" s="1"/>
  <c r="C33" i="32"/>
  <c r="BU32" i="32"/>
  <c r="BS32" i="32"/>
  <c r="BM32" i="32"/>
  <c r="BN32" i="32" s="1"/>
  <c r="BL32" i="32"/>
  <c r="BI32" i="32"/>
  <c r="BG32" i="32"/>
  <c r="BE32" i="32"/>
  <c r="BC32" i="32"/>
  <c r="BA32" i="32"/>
  <c r="AY32" i="32"/>
  <c r="AW32" i="32"/>
  <c r="AU32" i="32"/>
  <c r="AS32" i="32"/>
  <c r="AQ32" i="32"/>
  <c r="AO32" i="32"/>
  <c r="AM32" i="32"/>
  <c r="AK32" i="32"/>
  <c r="AI32" i="32"/>
  <c r="AG32" i="32"/>
  <c r="AE32" i="32"/>
  <c r="AC32" i="32"/>
  <c r="AA32" i="32"/>
  <c r="Y32" i="32"/>
  <c r="W32" i="32"/>
  <c r="U32" i="32"/>
  <c r="S32" i="32"/>
  <c r="Q32" i="32"/>
  <c r="O32" i="32"/>
  <c r="M32" i="32"/>
  <c r="K32" i="32"/>
  <c r="T6" i="34" s="1"/>
  <c r="I32" i="32"/>
  <c r="T5" i="34" s="1"/>
  <c r="G32" i="32"/>
  <c r="T4" i="34" s="1"/>
  <c r="E32" i="32"/>
  <c r="T3" i="34" s="1"/>
  <c r="C32" i="32"/>
  <c r="BL31" i="32"/>
  <c r="BR30" i="32"/>
  <c r="BP30" i="32"/>
  <c r="BH30" i="32"/>
  <c r="BF30" i="32"/>
  <c r="BD30" i="32"/>
  <c r="BB30" i="32"/>
  <c r="AZ30" i="32"/>
  <c r="AX30" i="32"/>
  <c r="AV30" i="32"/>
  <c r="AT30" i="32"/>
  <c r="AR30" i="32"/>
  <c r="AP30" i="32"/>
  <c r="AN30" i="32"/>
  <c r="AL30" i="32"/>
  <c r="AJ30" i="32"/>
  <c r="AH30" i="32"/>
  <c r="AF30" i="32"/>
  <c r="AD30" i="32"/>
  <c r="AB30" i="32"/>
  <c r="Z30" i="32"/>
  <c r="X30" i="32"/>
  <c r="V30" i="32"/>
  <c r="T30" i="32"/>
  <c r="R30" i="32"/>
  <c r="P30" i="32"/>
  <c r="N30" i="32"/>
  <c r="L30" i="32"/>
  <c r="J30" i="32"/>
  <c r="Z6" i="33" s="1"/>
  <c r="H30" i="32"/>
  <c r="Z5" i="33" s="1"/>
  <c r="F30" i="32"/>
  <c r="Z4" i="33" s="1"/>
  <c r="D30" i="32"/>
  <c r="Z3" i="33" s="1"/>
  <c r="B30" i="32"/>
  <c r="Z2" i="33" s="1"/>
  <c r="BU29" i="32"/>
  <c r="BS29" i="32"/>
  <c r="BM29" i="32"/>
  <c r="BN29" i="32" s="1"/>
  <c r="BL29" i="32"/>
  <c r="BI29" i="32"/>
  <c r="BG29" i="32"/>
  <c r="BE29" i="32"/>
  <c r="BC29" i="32"/>
  <c r="BA29" i="32"/>
  <c r="AY29" i="32"/>
  <c r="AW29" i="32"/>
  <c r="AU29" i="32"/>
  <c r="AS29" i="32"/>
  <c r="AQ29" i="32"/>
  <c r="AO29" i="32"/>
  <c r="AM29" i="32"/>
  <c r="AK29" i="32"/>
  <c r="AI29" i="32"/>
  <c r="AG29" i="32"/>
  <c r="AE29" i="32"/>
  <c r="AC29" i="32"/>
  <c r="AA29" i="32"/>
  <c r="Y29" i="32"/>
  <c r="W29" i="32"/>
  <c r="U29" i="32"/>
  <c r="S29" i="32"/>
  <c r="Q29" i="32"/>
  <c r="O29" i="32"/>
  <c r="M29" i="32"/>
  <c r="K29" i="32"/>
  <c r="S6" i="34" s="1"/>
  <c r="I29" i="32"/>
  <c r="S5" i="34" s="1"/>
  <c r="G29" i="32"/>
  <c r="S4" i="34" s="1"/>
  <c r="E29" i="32"/>
  <c r="S3" i="34" s="1"/>
  <c r="C29" i="32"/>
  <c r="BU28" i="32"/>
  <c r="BS28" i="32"/>
  <c r="BM28" i="32"/>
  <c r="BN28" i="32" s="1"/>
  <c r="BL28" i="32"/>
  <c r="BI28" i="32"/>
  <c r="BG28" i="32"/>
  <c r="BE28" i="32"/>
  <c r="BC28" i="32"/>
  <c r="BA28" i="32"/>
  <c r="AY28" i="32"/>
  <c r="AW28" i="32"/>
  <c r="AU28" i="32"/>
  <c r="AS28" i="32"/>
  <c r="AQ28" i="32"/>
  <c r="AO28" i="32"/>
  <c r="AM28" i="32"/>
  <c r="AK28" i="32"/>
  <c r="AI28" i="32"/>
  <c r="AG28" i="32"/>
  <c r="AE28" i="32"/>
  <c r="AC28" i="32"/>
  <c r="AA28" i="32"/>
  <c r="Y28" i="32"/>
  <c r="W28" i="32"/>
  <c r="U28" i="32"/>
  <c r="S28" i="32"/>
  <c r="Q28" i="32"/>
  <c r="O28" i="32"/>
  <c r="M28" i="32"/>
  <c r="K28" i="32"/>
  <c r="R6" i="34" s="1"/>
  <c r="I28" i="32"/>
  <c r="R5" i="34" s="1"/>
  <c r="G28" i="32"/>
  <c r="R4" i="34" s="1"/>
  <c r="E28" i="32"/>
  <c r="R3" i="34" s="1"/>
  <c r="C28" i="32"/>
  <c r="BL27" i="32"/>
  <c r="BR26" i="32"/>
  <c r="BP26" i="32"/>
  <c r="BH26" i="32"/>
  <c r="BF26" i="32"/>
  <c r="BD26" i="32"/>
  <c r="BB26" i="32"/>
  <c r="AZ26" i="32"/>
  <c r="AX26" i="32"/>
  <c r="AV26" i="32"/>
  <c r="AT26" i="32"/>
  <c r="AR26" i="32"/>
  <c r="AP26" i="32"/>
  <c r="AN26" i="32"/>
  <c r="AL26" i="32"/>
  <c r="AJ26" i="32"/>
  <c r="AH26" i="32"/>
  <c r="AF26" i="32"/>
  <c r="AD26" i="32"/>
  <c r="AB26" i="32"/>
  <c r="Z26" i="32"/>
  <c r="X26" i="32"/>
  <c r="V26" i="32"/>
  <c r="T26" i="32"/>
  <c r="R26" i="32"/>
  <c r="P26" i="32"/>
  <c r="N26" i="32"/>
  <c r="L26" i="32"/>
  <c r="J26" i="32"/>
  <c r="W6" i="33" s="1"/>
  <c r="H26" i="32"/>
  <c r="W5" i="33" s="1"/>
  <c r="F26" i="32"/>
  <c r="W4" i="33" s="1"/>
  <c r="D26" i="32"/>
  <c r="W3" i="33" s="1"/>
  <c r="B26" i="32"/>
  <c r="BU25" i="32"/>
  <c r="BS25" i="32"/>
  <c r="BM25" i="32"/>
  <c r="BN25" i="32" s="1"/>
  <c r="BL25" i="32"/>
  <c r="BI25" i="32"/>
  <c r="BG25" i="32"/>
  <c r="BE25" i="32"/>
  <c r="BC25" i="32"/>
  <c r="BA25" i="32"/>
  <c r="AY25" i="32"/>
  <c r="AW25" i="32"/>
  <c r="AU25" i="32"/>
  <c r="AS25" i="32"/>
  <c r="AQ25" i="32"/>
  <c r="AO25" i="32"/>
  <c r="AM25" i="32"/>
  <c r="AK25" i="32"/>
  <c r="AI25" i="32"/>
  <c r="AG25" i="32"/>
  <c r="AE25" i="32"/>
  <c r="AC25" i="32"/>
  <c r="AA25" i="32"/>
  <c r="Y25" i="32"/>
  <c r="W25" i="32"/>
  <c r="U25" i="32"/>
  <c r="S25" i="32"/>
  <c r="Q25" i="32"/>
  <c r="O25" i="32"/>
  <c r="M25" i="32"/>
  <c r="K25" i="32"/>
  <c r="Q6" i="34" s="1"/>
  <c r="I25" i="32"/>
  <c r="Q5" i="34" s="1"/>
  <c r="G25" i="32"/>
  <c r="Q4" i="34" s="1"/>
  <c r="E25" i="32"/>
  <c r="Q3" i="34" s="1"/>
  <c r="C25" i="32"/>
  <c r="BU24" i="32"/>
  <c r="BS24" i="32"/>
  <c r="BM24" i="32"/>
  <c r="BN24" i="32" s="1"/>
  <c r="BL24" i="32"/>
  <c r="BI24" i="32"/>
  <c r="BG24" i="32"/>
  <c r="BE24" i="32"/>
  <c r="BC24" i="32"/>
  <c r="BA24" i="32"/>
  <c r="AY24" i="32"/>
  <c r="AW24" i="32"/>
  <c r="AU24" i="32"/>
  <c r="AS24" i="32"/>
  <c r="AQ24" i="32"/>
  <c r="AO24" i="32"/>
  <c r="AM24" i="32"/>
  <c r="AK24" i="32"/>
  <c r="AI24" i="32"/>
  <c r="AG24" i="32"/>
  <c r="AE24" i="32"/>
  <c r="AC24" i="32"/>
  <c r="AA24" i="32"/>
  <c r="Y24" i="32"/>
  <c r="W24" i="32"/>
  <c r="U24" i="32"/>
  <c r="S24" i="32"/>
  <c r="Q24" i="32"/>
  <c r="O24" i="32"/>
  <c r="M24" i="32"/>
  <c r="K24" i="32"/>
  <c r="I24" i="32"/>
  <c r="P5" i="34" s="1"/>
  <c r="G24" i="32"/>
  <c r="P4" i="34" s="1"/>
  <c r="E24" i="32"/>
  <c r="P3" i="34" s="1"/>
  <c r="C24" i="32"/>
  <c r="BL23" i="32"/>
  <c r="BR22" i="32"/>
  <c r="BP22" i="32"/>
  <c r="BH22" i="32"/>
  <c r="BF22" i="32"/>
  <c r="BD22" i="32"/>
  <c r="BB22" i="32"/>
  <c r="AZ22" i="32"/>
  <c r="AX22" i="32"/>
  <c r="AV22" i="32"/>
  <c r="AT22" i="32"/>
  <c r="AR22" i="32"/>
  <c r="AP22" i="32"/>
  <c r="AN22" i="32"/>
  <c r="AL22" i="32"/>
  <c r="AJ22" i="32"/>
  <c r="AH22" i="32"/>
  <c r="AF22" i="32"/>
  <c r="AD22" i="32"/>
  <c r="AB22" i="32"/>
  <c r="Z22" i="32"/>
  <c r="X22" i="32"/>
  <c r="V22" i="32"/>
  <c r="T22" i="32"/>
  <c r="R22" i="32"/>
  <c r="P22" i="32"/>
  <c r="N22" i="32"/>
  <c r="L22" i="32"/>
  <c r="J22" i="32"/>
  <c r="T6" i="33" s="1"/>
  <c r="H22" i="32"/>
  <c r="T5" i="33" s="1"/>
  <c r="F22" i="32"/>
  <c r="T4" i="33" s="1"/>
  <c r="D22" i="32"/>
  <c r="T3" i="33" s="1"/>
  <c r="B22" i="32"/>
  <c r="T2" i="33" s="1"/>
  <c r="BU21" i="32"/>
  <c r="BS21" i="32"/>
  <c r="BM21" i="32"/>
  <c r="BN21" i="32" s="1"/>
  <c r="BL21" i="32"/>
  <c r="BI21" i="32"/>
  <c r="BG21" i="32"/>
  <c r="BE21" i="32"/>
  <c r="BC21" i="32"/>
  <c r="BA21" i="32"/>
  <c r="AY21" i="32"/>
  <c r="AW21" i="32"/>
  <c r="AU21" i="32"/>
  <c r="AS21" i="32"/>
  <c r="AQ21" i="32"/>
  <c r="AO21" i="32"/>
  <c r="AM21" i="32"/>
  <c r="AK21" i="32"/>
  <c r="AI21" i="32"/>
  <c r="AG21" i="32"/>
  <c r="AE21" i="32"/>
  <c r="AC21" i="32"/>
  <c r="AA21" i="32"/>
  <c r="Y21" i="32"/>
  <c r="W21" i="32"/>
  <c r="U21" i="32"/>
  <c r="S21" i="32"/>
  <c r="Q21" i="32"/>
  <c r="O21" i="32"/>
  <c r="M21" i="32"/>
  <c r="K21" i="32"/>
  <c r="O6" i="34" s="1"/>
  <c r="I21" i="32"/>
  <c r="O5" i="34" s="1"/>
  <c r="G21" i="32"/>
  <c r="O4" i="34" s="1"/>
  <c r="E21" i="32"/>
  <c r="O3" i="34" s="1"/>
  <c r="C21" i="32"/>
  <c r="BU20" i="32"/>
  <c r="BS20" i="32"/>
  <c r="BM20" i="32"/>
  <c r="BN20" i="32" s="1"/>
  <c r="BL20" i="32"/>
  <c r="BI20" i="32"/>
  <c r="BG20" i="32"/>
  <c r="BE20" i="32"/>
  <c r="BC20" i="32"/>
  <c r="BA20" i="32"/>
  <c r="AY20" i="32"/>
  <c r="AW20" i="32"/>
  <c r="AU20" i="32"/>
  <c r="AS20" i="32"/>
  <c r="AQ20" i="32"/>
  <c r="AO20" i="32"/>
  <c r="AM20" i="32"/>
  <c r="AK20" i="32"/>
  <c r="AI20" i="32"/>
  <c r="AG20" i="32"/>
  <c r="AE20" i="32"/>
  <c r="AC20" i="32"/>
  <c r="AA20" i="32"/>
  <c r="Y20" i="32"/>
  <c r="W20" i="32"/>
  <c r="U20" i="32"/>
  <c r="S20" i="32"/>
  <c r="Q20" i="32"/>
  <c r="O20" i="32"/>
  <c r="M20" i="32"/>
  <c r="K20" i="32"/>
  <c r="N6" i="34" s="1"/>
  <c r="I20" i="32"/>
  <c r="N5" i="34" s="1"/>
  <c r="G20" i="32"/>
  <c r="E20" i="32"/>
  <c r="N3" i="34" s="1"/>
  <c r="C20" i="32"/>
  <c r="BL19" i="32"/>
  <c r="BU18" i="32"/>
  <c r="BS18" i="32"/>
  <c r="BR18" i="32"/>
  <c r="BP18" i="32"/>
  <c r="BM18" i="32"/>
  <c r="BN18" i="32" s="1"/>
  <c r="BL18" i="32"/>
  <c r="BU17" i="32"/>
  <c r="BS17" i="32"/>
  <c r="BM17" i="32"/>
  <c r="BN17" i="32" s="1"/>
  <c r="BL17" i="32"/>
  <c r="BI17" i="32"/>
  <c r="BG17" i="32"/>
  <c r="BE17" i="32"/>
  <c r="BC17" i="32"/>
  <c r="BA17" i="32"/>
  <c r="AY17" i="32"/>
  <c r="AW17" i="32"/>
  <c r="AU17" i="32"/>
  <c r="AS17" i="32"/>
  <c r="AQ17" i="32"/>
  <c r="AO17" i="32"/>
  <c r="AM17" i="32"/>
  <c r="AK17" i="32"/>
  <c r="AI17" i="32"/>
  <c r="AG17" i="32"/>
  <c r="AE17" i="32"/>
  <c r="AC17" i="32"/>
  <c r="AA17" i="32"/>
  <c r="Y17" i="32"/>
  <c r="W17" i="32"/>
  <c r="U17" i="32"/>
  <c r="S17" i="32"/>
  <c r="Q17" i="32"/>
  <c r="O17" i="32"/>
  <c r="M17" i="32"/>
  <c r="K17" i="32"/>
  <c r="M6" i="34" s="1"/>
  <c r="I17" i="32"/>
  <c r="M5" i="34" s="1"/>
  <c r="G17" i="32"/>
  <c r="E17" i="32"/>
  <c r="C17" i="32"/>
  <c r="BU16" i="32"/>
  <c r="BS16" i="32"/>
  <c r="BM16" i="32"/>
  <c r="BN16" i="32" s="1"/>
  <c r="BL16" i="32"/>
  <c r="BI16" i="32"/>
  <c r="BG16" i="32"/>
  <c r="BE16" i="32"/>
  <c r="BC16" i="32"/>
  <c r="BA16" i="32"/>
  <c r="AY16" i="32"/>
  <c r="AW16" i="32"/>
  <c r="AU16" i="32"/>
  <c r="AS16" i="32"/>
  <c r="AQ16" i="32"/>
  <c r="AO16" i="32"/>
  <c r="AM16" i="32"/>
  <c r="AK16" i="32"/>
  <c r="AI16" i="32"/>
  <c r="AG16" i="32"/>
  <c r="AE16" i="32"/>
  <c r="AC16" i="32"/>
  <c r="AA16" i="32"/>
  <c r="Y16" i="32"/>
  <c r="W16" i="32"/>
  <c r="U16" i="32"/>
  <c r="S16" i="32"/>
  <c r="Q16" i="32"/>
  <c r="O16" i="32"/>
  <c r="M16" i="32"/>
  <c r="K16" i="32"/>
  <c r="L6" i="34" s="1"/>
  <c r="I16" i="32"/>
  <c r="L5" i="34" s="1"/>
  <c r="G16" i="32"/>
  <c r="L4" i="34" s="1"/>
  <c r="E16" i="32"/>
  <c r="L3" i="34" s="1"/>
  <c r="C16" i="32"/>
  <c r="BU15" i="32"/>
  <c r="BS15" i="32"/>
  <c r="BM15" i="32"/>
  <c r="BN15" i="32" s="1"/>
  <c r="BL15" i="32"/>
  <c r="BI15" i="32"/>
  <c r="BG15" i="32"/>
  <c r="BE15" i="32"/>
  <c r="BC15" i="32"/>
  <c r="BA15" i="32"/>
  <c r="AY15" i="32"/>
  <c r="AW15" i="32"/>
  <c r="AU15" i="32"/>
  <c r="AS15" i="32"/>
  <c r="AQ15" i="32"/>
  <c r="AO15" i="32"/>
  <c r="AM15" i="32"/>
  <c r="AK15" i="32"/>
  <c r="AI15" i="32"/>
  <c r="AG15" i="32"/>
  <c r="AE15" i="32"/>
  <c r="AC15" i="32"/>
  <c r="AA15" i="32"/>
  <c r="Y15" i="32"/>
  <c r="W15" i="32"/>
  <c r="U15" i="32"/>
  <c r="S15" i="32"/>
  <c r="Q15" i="32"/>
  <c r="O15" i="32"/>
  <c r="M15" i="32"/>
  <c r="K15" i="32"/>
  <c r="I15" i="32"/>
  <c r="K5" i="34" s="1"/>
  <c r="G15" i="32"/>
  <c r="K4" i="34" s="1"/>
  <c r="E15" i="32"/>
  <c r="K3" i="34" s="1"/>
  <c r="C15" i="32"/>
  <c r="BU14" i="32"/>
  <c r="BS14" i="32"/>
  <c r="BM14" i="32"/>
  <c r="BN14" i="32" s="1"/>
  <c r="BL14" i="32"/>
  <c r="BI14" i="32"/>
  <c r="BG14" i="32"/>
  <c r="BE14" i="32"/>
  <c r="BC14" i="32"/>
  <c r="BA14" i="32"/>
  <c r="AY14" i="32"/>
  <c r="AW14" i="32"/>
  <c r="AU14" i="32"/>
  <c r="AS14" i="32"/>
  <c r="AQ14" i="32"/>
  <c r="AO14" i="32"/>
  <c r="AM14" i="32"/>
  <c r="AK14" i="32"/>
  <c r="AI14" i="32"/>
  <c r="AG14" i="32"/>
  <c r="AE14" i="32"/>
  <c r="AC14" i="32"/>
  <c r="AA14" i="32"/>
  <c r="Y14" i="32"/>
  <c r="W14" i="32"/>
  <c r="U14" i="32"/>
  <c r="S14" i="32"/>
  <c r="Q14" i="32"/>
  <c r="O14" i="32"/>
  <c r="M14" i="32"/>
  <c r="K14" i="32"/>
  <c r="J6" i="34" s="1"/>
  <c r="I14" i="32"/>
  <c r="J5" i="34" s="1"/>
  <c r="G14" i="32"/>
  <c r="J4" i="34" s="1"/>
  <c r="E14" i="32"/>
  <c r="J3" i="34" s="1"/>
  <c r="C14" i="32"/>
  <c r="BL13" i="32"/>
  <c r="BR12" i="32"/>
  <c r="BP12" i="32"/>
  <c r="BH12" i="32"/>
  <c r="BF12" i="32"/>
  <c r="BD12" i="32"/>
  <c r="BB12" i="32"/>
  <c r="AZ12" i="32"/>
  <c r="AX12" i="32"/>
  <c r="AV12" i="32"/>
  <c r="AT12" i="32"/>
  <c r="AR12" i="32"/>
  <c r="AP12" i="32"/>
  <c r="AN12" i="32"/>
  <c r="AL12" i="32"/>
  <c r="AJ12" i="32"/>
  <c r="AH12" i="32"/>
  <c r="AF12" i="32"/>
  <c r="AD12" i="32"/>
  <c r="AB12" i="32"/>
  <c r="Z12" i="32"/>
  <c r="X12" i="32"/>
  <c r="V12" i="32"/>
  <c r="T12" i="32"/>
  <c r="R12" i="32"/>
  <c r="P12" i="32"/>
  <c r="N12" i="32"/>
  <c r="L12" i="32"/>
  <c r="J12" i="32"/>
  <c r="L6" i="33" s="1"/>
  <c r="H12" i="32"/>
  <c r="L5" i="33" s="1"/>
  <c r="F12" i="32"/>
  <c r="L4" i="33" s="1"/>
  <c r="D12" i="32"/>
  <c r="L3" i="33" s="1"/>
  <c r="B12" i="32"/>
  <c r="BR11" i="32"/>
  <c r="BP11" i="32"/>
  <c r="BH11" i="32"/>
  <c r="BF11" i="32"/>
  <c r="BD11" i="32"/>
  <c r="BB11" i="32"/>
  <c r="AZ11" i="32"/>
  <c r="AX11" i="32"/>
  <c r="AV11" i="32"/>
  <c r="AT11" i="32"/>
  <c r="AR11" i="32"/>
  <c r="AP11" i="32"/>
  <c r="AN11" i="32"/>
  <c r="AL11" i="32"/>
  <c r="AJ11" i="32"/>
  <c r="AH11" i="32"/>
  <c r="AF11" i="32"/>
  <c r="AD11" i="32"/>
  <c r="AB11" i="32"/>
  <c r="Z11" i="32"/>
  <c r="X11" i="32"/>
  <c r="V11" i="32"/>
  <c r="T11" i="32"/>
  <c r="R11" i="32"/>
  <c r="P11" i="32"/>
  <c r="N11" i="32"/>
  <c r="L11" i="32"/>
  <c r="J11" i="32"/>
  <c r="K6" i="33" s="1"/>
  <c r="H11" i="32"/>
  <c r="K5" i="33" s="1"/>
  <c r="F11" i="32"/>
  <c r="K4" i="33" s="1"/>
  <c r="D11" i="32"/>
  <c r="K3" i="33" s="1"/>
  <c r="B11" i="32"/>
  <c r="BU10" i="32"/>
  <c r="BS10" i="32"/>
  <c r="BM10" i="32"/>
  <c r="BN10" i="32" s="1"/>
  <c r="BL10" i="32"/>
  <c r="BI10" i="32"/>
  <c r="BG10" i="32"/>
  <c r="BE10" i="32"/>
  <c r="BC10" i="32"/>
  <c r="BA10" i="32"/>
  <c r="AY10" i="32"/>
  <c r="AW10" i="32"/>
  <c r="AU10" i="32"/>
  <c r="AS10" i="32"/>
  <c r="AQ10" i="32"/>
  <c r="AO10" i="32"/>
  <c r="AM10" i="32"/>
  <c r="AK10" i="32"/>
  <c r="AI10" i="32"/>
  <c r="AG10" i="32"/>
  <c r="AE10" i="32"/>
  <c r="AC10" i="32"/>
  <c r="AA10" i="32"/>
  <c r="Y10" i="32"/>
  <c r="W10" i="32"/>
  <c r="U10" i="32"/>
  <c r="S10" i="32"/>
  <c r="Q10" i="32"/>
  <c r="O10" i="32"/>
  <c r="M10" i="32"/>
  <c r="K10" i="32"/>
  <c r="I6" i="34" s="1"/>
  <c r="I10" i="32"/>
  <c r="I5" i="34" s="1"/>
  <c r="G10" i="32"/>
  <c r="I4" i="34" s="1"/>
  <c r="E10" i="32"/>
  <c r="I3" i="34" s="1"/>
  <c r="C10" i="32"/>
  <c r="BU9" i="32"/>
  <c r="BS9" i="32"/>
  <c r="BM9" i="32"/>
  <c r="BN9" i="32" s="1"/>
  <c r="BL9" i="32"/>
  <c r="BI9" i="32"/>
  <c r="BG9" i="32"/>
  <c r="BE9" i="32"/>
  <c r="BC9" i="32"/>
  <c r="BA9" i="32"/>
  <c r="AY9" i="32"/>
  <c r="AW9" i="32"/>
  <c r="AU9" i="32"/>
  <c r="AS9" i="32"/>
  <c r="AQ9" i="32"/>
  <c r="AO9" i="32"/>
  <c r="AM9" i="32"/>
  <c r="AK9" i="32"/>
  <c r="AI9" i="32"/>
  <c r="AG9" i="32"/>
  <c r="AE9" i="32"/>
  <c r="AC9" i="32"/>
  <c r="AA9" i="32"/>
  <c r="Y9" i="32"/>
  <c r="W9" i="32"/>
  <c r="U9" i="32"/>
  <c r="S9" i="32"/>
  <c r="Q9" i="32"/>
  <c r="O9" i="32"/>
  <c r="M9" i="32"/>
  <c r="K9" i="32"/>
  <c r="I9" i="32"/>
  <c r="H5" i="34" s="1"/>
  <c r="G9" i="32"/>
  <c r="H4" i="34" s="1"/>
  <c r="E9" i="32"/>
  <c r="H3" i="34" s="1"/>
  <c r="C9" i="32"/>
  <c r="BU8" i="32"/>
  <c r="BS8" i="32"/>
  <c r="BM8" i="32"/>
  <c r="BN8" i="32" s="1"/>
  <c r="BL8" i="32"/>
  <c r="BI8" i="32"/>
  <c r="BG8" i="32"/>
  <c r="BE8" i="32"/>
  <c r="BC8" i="32"/>
  <c r="BA8" i="32"/>
  <c r="AY8" i="32"/>
  <c r="AW8" i="32"/>
  <c r="AU8" i="32"/>
  <c r="AS8" i="32"/>
  <c r="AQ8" i="32"/>
  <c r="AO8" i="32"/>
  <c r="AM8" i="32"/>
  <c r="AK8" i="32"/>
  <c r="AI8" i="32"/>
  <c r="AG8" i="32"/>
  <c r="AE8" i="32"/>
  <c r="AC8" i="32"/>
  <c r="AA8" i="32"/>
  <c r="Y8" i="32"/>
  <c r="W8" i="32"/>
  <c r="U8" i="32"/>
  <c r="S8" i="32"/>
  <c r="Q8" i="32"/>
  <c r="O8" i="32"/>
  <c r="M8" i="32"/>
  <c r="K8" i="32"/>
  <c r="G6" i="34" s="1"/>
  <c r="I8" i="32"/>
  <c r="G5" i="34" s="1"/>
  <c r="G8" i="32"/>
  <c r="G4" i="34" s="1"/>
  <c r="E8" i="32"/>
  <c r="G3" i="34" s="1"/>
  <c r="C8" i="32"/>
  <c r="BU7" i="32"/>
  <c r="BS7" i="32"/>
  <c r="BM7" i="32"/>
  <c r="BN7" i="32" s="1"/>
  <c r="BL7" i="32"/>
  <c r="BI7" i="32"/>
  <c r="BG7" i="32"/>
  <c r="BE7" i="32"/>
  <c r="BC7" i="32"/>
  <c r="BA7" i="32"/>
  <c r="AY7" i="32"/>
  <c r="AW7" i="32"/>
  <c r="AU7" i="32"/>
  <c r="AS7" i="32"/>
  <c r="AQ7" i="32"/>
  <c r="AO7" i="32"/>
  <c r="AM7" i="32"/>
  <c r="AK7" i="32"/>
  <c r="AI7" i="32"/>
  <c r="AG7" i="32"/>
  <c r="AE7" i="32"/>
  <c r="AC7" i="32"/>
  <c r="AA7" i="32"/>
  <c r="Y7" i="32"/>
  <c r="W7" i="32"/>
  <c r="U7" i="32"/>
  <c r="S7" i="32"/>
  <c r="Q7" i="32"/>
  <c r="O7" i="32"/>
  <c r="M7" i="32"/>
  <c r="K7" i="32"/>
  <c r="F6" i="34" s="1"/>
  <c r="I7" i="32"/>
  <c r="F5" i="34" s="1"/>
  <c r="G7" i="32"/>
  <c r="E7" i="32"/>
  <c r="F3" i="34" s="1"/>
  <c r="C7" i="32"/>
  <c r="BU6" i="32"/>
  <c r="BS6" i="32"/>
  <c r="BM6" i="32"/>
  <c r="BN6" i="32" s="1"/>
  <c r="BL6" i="32"/>
  <c r="BI6" i="32"/>
  <c r="BG6" i="32"/>
  <c r="BE6" i="32"/>
  <c r="BC6" i="32"/>
  <c r="BA6" i="32"/>
  <c r="AY6" i="32"/>
  <c r="AW6" i="32"/>
  <c r="AU6" i="32"/>
  <c r="AS6" i="32"/>
  <c r="AQ6" i="32"/>
  <c r="AO6" i="32"/>
  <c r="AM6" i="32"/>
  <c r="AK6" i="32"/>
  <c r="AI6" i="32"/>
  <c r="AG6" i="32"/>
  <c r="AE6" i="32"/>
  <c r="AC6" i="32"/>
  <c r="AA6" i="32"/>
  <c r="Y6" i="32"/>
  <c r="W6" i="32"/>
  <c r="U6" i="32"/>
  <c r="S6" i="32"/>
  <c r="Q6" i="32"/>
  <c r="O6" i="32"/>
  <c r="M6" i="32"/>
  <c r="K6" i="32"/>
  <c r="E6" i="34" s="1"/>
  <c r="I6" i="32"/>
  <c r="E5" i="34" s="1"/>
  <c r="G6" i="32"/>
  <c r="E4" i="34" s="1"/>
  <c r="E6" i="32"/>
  <c r="E3" i="34" s="1"/>
  <c r="C6" i="32"/>
  <c r="BL5" i="32"/>
  <c r="BU4" i="32"/>
  <c r="BS4" i="32"/>
  <c r="BR4" i="32"/>
  <c r="BP4" i="32"/>
  <c r="BM4" i="32"/>
  <c r="BN4" i="32" s="1"/>
  <c r="BL4" i="32"/>
  <c r="BU3" i="32"/>
  <c r="BS3" i="32"/>
  <c r="BM3" i="32"/>
  <c r="BN3" i="32" s="1"/>
  <c r="BL3" i="32"/>
  <c r="BI3" i="32"/>
  <c r="BG3" i="32"/>
  <c r="BE3" i="32"/>
  <c r="BC3" i="32"/>
  <c r="BA3" i="32"/>
  <c r="AY3" i="32"/>
  <c r="AW3" i="32"/>
  <c r="AU3" i="32"/>
  <c r="AS3" i="32"/>
  <c r="AQ3" i="32"/>
  <c r="AO3" i="32"/>
  <c r="AM3" i="32"/>
  <c r="AK3" i="32"/>
  <c r="AI3" i="32"/>
  <c r="AG3" i="32"/>
  <c r="AE3" i="32"/>
  <c r="AC3" i="32"/>
  <c r="AA3" i="32"/>
  <c r="Y3" i="32"/>
  <c r="W3" i="32"/>
  <c r="U3" i="32"/>
  <c r="S3" i="32"/>
  <c r="Q3" i="32"/>
  <c r="O3" i="32"/>
  <c r="M3" i="32"/>
  <c r="K3" i="32"/>
  <c r="D6" i="34" s="1"/>
  <c r="I3" i="32"/>
  <c r="D5" i="34" s="1"/>
  <c r="G3" i="32"/>
  <c r="E3" i="32"/>
  <c r="C3" i="32"/>
  <c r="P11" i="31"/>
  <c r="O11" i="31"/>
  <c r="N11" i="31"/>
  <c r="M11" i="31"/>
  <c r="L11" i="31"/>
  <c r="K11" i="31"/>
  <c r="J11" i="31"/>
  <c r="I11" i="31"/>
  <c r="H11" i="31"/>
  <c r="G11" i="31"/>
  <c r="F11" i="31"/>
  <c r="E11" i="31"/>
  <c r="D11" i="31"/>
  <c r="C11" i="31"/>
  <c r="P10" i="31"/>
  <c r="O10" i="31"/>
  <c r="N10" i="31"/>
  <c r="M10" i="31"/>
  <c r="L10" i="31"/>
  <c r="K10" i="31"/>
  <c r="J10" i="31"/>
  <c r="I10" i="31"/>
  <c r="H10" i="31"/>
  <c r="G10" i="31"/>
  <c r="F10" i="31"/>
  <c r="E10" i="31"/>
  <c r="D10" i="31"/>
  <c r="C10" i="31"/>
  <c r="P9" i="31"/>
  <c r="O9" i="31"/>
  <c r="N9" i="31"/>
  <c r="M9" i="31"/>
  <c r="L9" i="31"/>
  <c r="K9" i="31"/>
  <c r="J9" i="31"/>
  <c r="I9" i="31"/>
  <c r="H9" i="31"/>
  <c r="G9" i="31"/>
  <c r="F9" i="31"/>
  <c r="E9" i="31"/>
  <c r="D9" i="31"/>
  <c r="C9" i="31"/>
  <c r="P8" i="31"/>
  <c r="O8" i="31"/>
  <c r="N8" i="31"/>
  <c r="M8" i="31"/>
  <c r="L8" i="31"/>
  <c r="K8" i="31"/>
  <c r="J8" i="31"/>
  <c r="I8" i="31"/>
  <c r="H8" i="31"/>
  <c r="G8" i="31"/>
  <c r="F8" i="31"/>
  <c r="E8" i="31"/>
  <c r="D8" i="31"/>
  <c r="C8" i="31"/>
  <c r="P7" i="31"/>
  <c r="O7" i="31"/>
  <c r="N7" i="31"/>
  <c r="M7" i="31"/>
  <c r="L7" i="31"/>
  <c r="K7" i="31"/>
  <c r="J7" i="31"/>
  <c r="I7" i="31"/>
  <c r="H7" i="31"/>
  <c r="G7" i="31"/>
  <c r="F7" i="31"/>
  <c r="E7" i="31"/>
  <c r="D7" i="31"/>
  <c r="C7" i="31"/>
  <c r="P6" i="31"/>
  <c r="O6" i="31"/>
  <c r="N6" i="31"/>
  <c r="M6" i="31"/>
  <c r="L6" i="31"/>
  <c r="K6" i="31"/>
  <c r="J6" i="31"/>
  <c r="I6" i="31"/>
  <c r="H6" i="31"/>
  <c r="G6" i="31"/>
  <c r="F6" i="31"/>
  <c r="E6" i="31"/>
  <c r="D6" i="31"/>
  <c r="C6" i="31"/>
  <c r="P5" i="31"/>
  <c r="O5" i="31"/>
  <c r="N5" i="31"/>
  <c r="M5" i="31"/>
  <c r="L5" i="31"/>
  <c r="K5" i="31"/>
  <c r="J5" i="31"/>
  <c r="I5" i="31"/>
  <c r="H5" i="31"/>
  <c r="G5" i="31"/>
  <c r="F5" i="31"/>
  <c r="E5" i="31"/>
  <c r="D5" i="31"/>
  <c r="C5" i="31"/>
  <c r="P4" i="31"/>
  <c r="O4" i="31"/>
  <c r="N4" i="31"/>
  <c r="M4" i="31"/>
  <c r="L4" i="31"/>
  <c r="K4" i="31"/>
  <c r="J4" i="31"/>
  <c r="I4" i="31"/>
  <c r="H4" i="31"/>
  <c r="G4" i="31"/>
  <c r="F4" i="31"/>
  <c r="E4" i="31"/>
  <c r="D4" i="31"/>
  <c r="C4" i="31"/>
  <c r="P3" i="31"/>
  <c r="O3" i="31"/>
  <c r="N3" i="31"/>
  <c r="M3" i="31"/>
  <c r="L3" i="31"/>
  <c r="K3" i="31"/>
  <c r="J3" i="31"/>
  <c r="I3" i="31"/>
  <c r="H3" i="31"/>
  <c r="G3" i="31"/>
  <c r="F3" i="31"/>
  <c r="E3" i="31"/>
  <c r="D3" i="31"/>
  <c r="C3" i="31"/>
  <c r="P2" i="31"/>
  <c r="O2" i="31"/>
  <c r="N2" i="31"/>
  <c r="M2" i="31"/>
  <c r="L2" i="31"/>
  <c r="K2" i="31"/>
  <c r="J2" i="31"/>
  <c r="I2" i="31"/>
  <c r="H2" i="31"/>
  <c r="G2" i="31"/>
  <c r="F2" i="31"/>
  <c r="E2" i="31"/>
  <c r="D2" i="31"/>
  <c r="C2" i="31"/>
  <c r="AC11" i="30"/>
  <c r="AB11" i="30"/>
  <c r="Z11" i="30"/>
  <c r="Y11" i="30"/>
  <c r="W11" i="30"/>
  <c r="V11" i="30"/>
  <c r="U11" i="30"/>
  <c r="T11" i="30"/>
  <c r="S11" i="30"/>
  <c r="R11" i="30"/>
  <c r="Q11" i="30"/>
  <c r="P11" i="30"/>
  <c r="O11" i="30"/>
  <c r="N11" i="30"/>
  <c r="M11" i="30"/>
  <c r="L11" i="30"/>
  <c r="K11" i="30"/>
  <c r="J11" i="30"/>
  <c r="I11" i="30"/>
  <c r="H11" i="30"/>
  <c r="G11" i="30"/>
  <c r="F11" i="30"/>
  <c r="E11" i="30"/>
  <c r="D11" i="30"/>
  <c r="C11" i="30"/>
  <c r="AC10" i="30"/>
  <c r="AB10" i="30"/>
  <c r="Z10" i="30"/>
  <c r="Y10" i="30"/>
  <c r="W10" i="30"/>
  <c r="V10" i="30"/>
  <c r="U10" i="30"/>
  <c r="T10" i="30"/>
  <c r="S10" i="30"/>
  <c r="R10" i="30"/>
  <c r="Q10" i="30"/>
  <c r="P10" i="30"/>
  <c r="O10" i="30"/>
  <c r="N10" i="30"/>
  <c r="M10" i="30"/>
  <c r="L10" i="30"/>
  <c r="K10" i="30"/>
  <c r="J10" i="30"/>
  <c r="I10" i="30"/>
  <c r="H10" i="30"/>
  <c r="G10" i="30"/>
  <c r="F10" i="30"/>
  <c r="E10" i="30"/>
  <c r="D10" i="30"/>
  <c r="C10" i="30"/>
  <c r="AC9" i="30"/>
  <c r="AB9" i="30"/>
  <c r="Z9" i="30"/>
  <c r="Y9" i="30"/>
  <c r="W9" i="30"/>
  <c r="V9" i="30"/>
  <c r="U9" i="30"/>
  <c r="T9" i="30"/>
  <c r="S9" i="30"/>
  <c r="R9" i="30"/>
  <c r="Q9" i="30"/>
  <c r="P9" i="30"/>
  <c r="O9" i="30"/>
  <c r="N9" i="30"/>
  <c r="M9" i="30"/>
  <c r="L9" i="30"/>
  <c r="K9" i="30"/>
  <c r="J9" i="30"/>
  <c r="I9" i="30"/>
  <c r="H9" i="30"/>
  <c r="G9" i="30"/>
  <c r="F9" i="30"/>
  <c r="E9" i="30"/>
  <c r="D9" i="30"/>
  <c r="C9" i="30"/>
  <c r="AC8" i="30"/>
  <c r="AB8" i="30"/>
  <c r="Z8" i="30"/>
  <c r="Y8" i="30"/>
  <c r="W8" i="30"/>
  <c r="V8" i="30"/>
  <c r="U8" i="30"/>
  <c r="T8" i="30"/>
  <c r="S8" i="30"/>
  <c r="R8" i="30"/>
  <c r="Q8" i="30"/>
  <c r="P8" i="30"/>
  <c r="O8" i="30"/>
  <c r="N8" i="30"/>
  <c r="M8" i="30"/>
  <c r="L8" i="30"/>
  <c r="K8" i="30"/>
  <c r="J8" i="30"/>
  <c r="I8" i="30"/>
  <c r="H8" i="30"/>
  <c r="G8" i="30"/>
  <c r="F8" i="30"/>
  <c r="E8" i="30"/>
  <c r="D8" i="30"/>
  <c r="C8" i="30"/>
  <c r="AC7" i="30"/>
  <c r="AB7" i="30"/>
  <c r="Z7" i="30"/>
  <c r="Y7" i="30"/>
  <c r="W7" i="30"/>
  <c r="V7" i="30"/>
  <c r="U7" i="30"/>
  <c r="T7" i="30"/>
  <c r="S7" i="30"/>
  <c r="R7" i="30"/>
  <c r="Q7" i="30"/>
  <c r="P7" i="30"/>
  <c r="O7" i="30"/>
  <c r="N7" i="30"/>
  <c r="M7" i="30"/>
  <c r="L7" i="30"/>
  <c r="K7" i="30"/>
  <c r="J7" i="30"/>
  <c r="I7" i="30"/>
  <c r="H7" i="30"/>
  <c r="G7" i="30"/>
  <c r="F7" i="30"/>
  <c r="E7" i="30"/>
  <c r="D7" i="30"/>
  <c r="C7" i="30"/>
  <c r="AC6" i="30"/>
  <c r="AB6" i="30"/>
  <c r="Z6" i="30"/>
  <c r="Y6" i="30"/>
  <c r="W6" i="30"/>
  <c r="V6" i="30"/>
  <c r="U6" i="30"/>
  <c r="T6" i="30"/>
  <c r="S6" i="30"/>
  <c r="R6" i="30"/>
  <c r="Q6" i="30"/>
  <c r="P6" i="30"/>
  <c r="O6" i="30"/>
  <c r="N6" i="30"/>
  <c r="M6" i="30"/>
  <c r="L6" i="30"/>
  <c r="K6" i="30"/>
  <c r="J6" i="30"/>
  <c r="I6" i="30"/>
  <c r="H6" i="30"/>
  <c r="G6" i="30"/>
  <c r="F6" i="30"/>
  <c r="E6" i="30"/>
  <c r="D6" i="30"/>
  <c r="C6" i="30"/>
  <c r="AC5" i="30"/>
  <c r="AB5" i="30"/>
  <c r="Z5" i="30"/>
  <c r="Y5" i="30"/>
  <c r="W5" i="30"/>
  <c r="V5" i="30"/>
  <c r="U5" i="30"/>
  <c r="T5" i="30"/>
  <c r="S5" i="30"/>
  <c r="R5" i="30"/>
  <c r="Q5" i="30"/>
  <c r="P5" i="30"/>
  <c r="O5" i="30"/>
  <c r="N5" i="30"/>
  <c r="M5" i="30"/>
  <c r="L5" i="30"/>
  <c r="K5" i="30"/>
  <c r="J5" i="30"/>
  <c r="I5" i="30"/>
  <c r="H5" i="30"/>
  <c r="G5" i="30"/>
  <c r="F5" i="30"/>
  <c r="E5" i="30"/>
  <c r="D5" i="30"/>
  <c r="C5" i="30"/>
  <c r="AC4" i="30"/>
  <c r="AB4" i="30"/>
  <c r="Z4" i="30"/>
  <c r="Y4" i="30"/>
  <c r="W4" i="30"/>
  <c r="V4" i="30"/>
  <c r="U4" i="30"/>
  <c r="T4" i="30"/>
  <c r="S4" i="30"/>
  <c r="R4" i="30"/>
  <c r="Q4" i="30"/>
  <c r="P4" i="30"/>
  <c r="O4" i="30"/>
  <c r="N4" i="30"/>
  <c r="M4" i="30"/>
  <c r="L4" i="30"/>
  <c r="K4" i="30"/>
  <c r="J4" i="30"/>
  <c r="I4" i="30"/>
  <c r="H4" i="30"/>
  <c r="G4" i="30"/>
  <c r="F4" i="30"/>
  <c r="E4" i="30"/>
  <c r="D4" i="30"/>
  <c r="C4" i="30"/>
  <c r="AC3" i="30"/>
  <c r="AB3" i="30"/>
  <c r="Z3" i="30"/>
  <c r="Y3" i="30"/>
  <c r="W3" i="30"/>
  <c r="V3" i="30"/>
  <c r="U3" i="30"/>
  <c r="T3" i="30"/>
  <c r="S3" i="30"/>
  <c r="R3" i="30"/>
  <c r="Q3" i="30"/>
  <c r="P3" i="30"/>
  <c r="O3" i="30"/>
  <c r="N3" i="30"/>
  <c r="M3" i="30"/>
  <c r="L3" i="30"/>
  <c r="K3" i="30"/>
  <c r="J3" i="30"/>
  <c r="I3" i="30"/>
  <c r="H3" i="30"/>
  <c r="G3" i="30"/>
  <c r="F3" i="30"/>
  <c r="E3" i="30"/>
  <c r="D3" i="30"/>
  <c r="C3" i="30"/>
  <c r="AC2" i="30"/>
  <c r="AB2" i="30"/>
  <c r="Z2" i="30"/>
  <c r="Y2" i="30"/>
  <c r="W2" i="30"/>
  <c r="V2" i="30"/>
  <c r="U2" i="30"/>
  <c r="T2" i="30"/>
  <c r="S2" i="30"/>
  <c r="R2" i="30"/>
  <c r="Q2" i="30"/>
  <c r="P2" i="30"/>
  <c r="O2" i="30"/>
  <c r="N2" i="30"/>
  <c r="M2" i="30"/>
  <c r="L2" i="30"/>
  <c r="K2" i="30"/>
  <c r="J2" i="30"/>
  <c r="I2" i="30"/>
  <c r="H2" i="30"/>
  <c r="G2" i="30"/>
  <c r="F2" i="30"/>
  <c r="E2" i="30"/>
  <c r="D2" i="30"/>
  <c r="C2" i="30"/>
  <c r="BR35" i="29"/>
  <c r="BP35" i="29"/>
  <c r="BH35" i="29"/>
  <c r="BF35" i="29"/>
  <c r="BD35" i="29"/>
  <c r="BB35" i="29"/>
  <c r="AZ35" i="29"/>
  <c r="AX35" i="29"/>
  <c r="AV35" i="29"/>
  <c r="AT35" i="29"/>
  <c r="AR35" i="29"/>
  <c r="AP35" i="29"/>
  <c r="AN35" i="29"/>
  <c r="AL35" i="29"/>
  <c r="AJ35" i="29"/>
  <c r="AH35" i="29"/>
  <c r="AF35" i="29"/>
  <c r="AD35" i="29"/>
  <c r="AB35" i="29"/>
  <c r="Z35" i="29"/>
  <c r="X35" i="29"/>
  <c r="V35" i="29"/>
  <c r="AD11" i="30"/>
  <c r="AD10" i="30"/>
  <c r="AD9" i="30"/>
  <c r="AD8" i="30"/>
  <c r="AD6" i="30"/>
  <c r="AD4" i="30"/>
  <c r="AD3" i="30"/>
  <c r="AD2" i="30"/>
  <c r="BU34" i="29"/>
  <c r="BS34" i="29"/>
  <c r="BM34" i="29"/>
  <c r="BN34" i="29" s="1"/>
  <c r="BL34" i="29"/>
  <c r="BI34" i="29"/>
  <c r="BG34" i="29"/>
  <c r="BE34" i="29"/>
  <c r="BC34" i="29"/>
  <c r="BA34" i="29"/>
  <c r="AY34" i="29"/>
  <c r="AW34" i="29"/>
  <c r="AU34" i="29"/>
  <c r="AS34" i="29"/>
  <c r="AQ34" i="29"/>
  <c r="AO34" i="29"/>
  <c r="AM34" i="29"/>
  <c r="AK34" i="29"/>
  <c r="AI34" i="29"/>
  <c r="AG34" i="29"/>
  <c r="AE34" i="29"/>
  <c r="AC34" i="29"/>
  <c r="AA34" i="29"/>
  <c r="Y34" i="29"/>
  <c r="W34" i="29"/>
  <c r="V11" i="31"/>
  <c r="V10" i="31"/>
  <c r="V9" i="31"/>
  <c r="V8" i="31"/>
  <c r="V7" i="31"/>
  <c r="V6" i="31"/>
  <c r="V5" i="31"/>
  <c r="V4" i="31"/>
  <c r="V3" i="31"/>
  <c r="BU33" i="29"/>
  <c r="BS33" i="29"/>
  <c r="BM33" i="29"/>
  <c r="BN33" i="29" s="1"/>
  <c r="BL33" i="29"/>
  <c r="BI33" i="29"/>
  <c r="BG33" i="29"/>
  <c r="BE33" i="29"/>
  <c r="BC33" i="29"/>
  <c r="BA33" i="29"/>
  <c r="AY33" i="29"/>
  <c r="AW33" i="29"/>
  <c r="AU33" i="29"/>
  <c r="AS33" i="29"/>
  <c r="AQ33" i="29"/>
  <c r="AO33" i="29"/>
  <c r="AM33" i="29"/>
  <c r="AK33" i="29"/>
  <c r="AI33" i="29"/>
  <c r="AG33" i="29"/>
  <c r="AE33" i="29"/>
  <c r="AC33" i="29"/>
  <c r="AA33" i="29"/>
  <c r="Y33" i="29"/>
  <c r="W33" i="29"/>
  <c r="U11" i="31"/>
  <c r="U10" i="31"/>
  <c r="U9" i="31"/>
  <c r="U8" i="31"/>
  <c r="U7" i="31"/>
  <c r="U6" i="31"/>
  <c r="U5" i="31"/>
  <c r="U4" i="31"/>
  <c r="BL32" i="29"/>
  <c r="BR31" i="29"/>
  <c r="BP31" i="29"/>
  <c r="BH31" i="29"/>
  <c r="BF31" i="29"/>
  <c r="BD31" i="29"/>
  <c r="BB31" i="29"/>
  <c r="AZ31" i="29"/>
  <c r="AX31" i="29"/>
  <c r="AV31" i="29"/>
  <c r="AT31" i="29"/>
  <c r="AR31" i="29"/>
  <c r="AP31" i="29"/>
  <c r="AN31" i="29"/>
  <c r="AL31" i="29"/>
  <c r="AJ31" i="29"/>
  <c r="AH31" i="29"/>
  <c r="AF31" i="29"/>
  <c r="AD31" i="29"/>
  <c r="AB31" i="29"/>
  <c r="Z31" i="29"/>
  <c r="X31" i="29"/>
  <c r="V31" i="29"/>
  <c r="AA11" i="30"/>
  <c r="AA10" i="30"/>
  <c r="AA9" i="30"/>
  <c r="AA8" i="30"/>
  <c r="AA7" i="30"/>
  <c r="AA6" i="30"/>
  <c r="AA5" i="30"/>
  <c r="AA4" i="30"/>
  <c r="AA3" i="30"/>
  <c r="BU30" i="29"/>
  <c r="BS30" i="29"/>
  <c r="BM30" i="29"/>
  <c r="BN30" i="29" s="1"/>
  <c r="BL30" i="29"/>
  <c r="BI30" i="29"/>
  <c r="BG30" i="29"/>
  <c r="BE30" i="29"/>
  <c r="BC30" i="29"/>
  <c r="BA30" i="29"/>
  <c r="AY30" i="29"/>
  <c r="AW30" i="29"/>
  <c r="AU30" i="29"/>
  <c r="AS30" i="29"/>
  <c r="AQ30" i="29"/>
  <c r="AO30" i="29"/>
  <c r="AM30" i="29"/>
  <c r="AK30" i="29"/>
  <c r="AI30" i="29"/>
  <c r="AG30" i="29"/>
  <c r="AE30" i="29"/>
  <c r="AC30" i="29"/>
  <c r="AA30" i="29"/>
  <c r="Y30" i="29"/>
  <c r="W30" i="29"/>
  <c r="T11" i="31"/>
  <c r="T10" i="31"/>
  <c r="T9" i="31"/>
  <c r="T7" i="31"/>
  <c r="T5" i="31"/>
  <c r="T4" i="31"/>
  <c r="T3" i="31"/>
  <c r="BU29" i="29"/>
  <c r="BS29" i="29"/>
  <c r="BM29" i="29"/>
  <c r="BN29" i="29" s="1"/>
  <c r="BL29" i="29"/>
  <c r="BI29" i="29"/>
  <c r="BG29" i="29"/>
  <c r="BE29" i="29"/>
  <c r="BC29" i="29"/>
  <c r="BA29" i="29"/>
  <c r="AY29" i="29"/>
  <c r="AW29" i="29"/>
  <c r="AU29" i="29"/>
  <c r="AS29" i="29"/>
  <c r="AQ29" i="29"/>
  <c r="AO29" i="29"/>
  <c r="AM29" i="29"/>
  <c r="AK29" i="29"/>
  <c r="AI29" i="29"/>
  <c r="AG29" i="29"/>
  <c r="AE29" i="29"/>
  <c r="AC29" i="29"/>
  <c r="AA29" i="29"/>
  <c r="Y29" i="29"/>
  <c r="W29" i="29"/>
  <c r="S11" i="31"/>
  <c r="S10" i="31"/>
  <c r="S9" i="31"/>
  <c r="S8" i="31"/>
  <c r="S7" i="31"/>
  <c r="S6" i="31"/>
  <c r="S5" i="31"/>
  <c r="S4" i="31"/>
  <c r="S3" i="31"/>
  <c r="S2" i="31"/>
  <c r="BL28" i="29"/>
  <c r="BR27" i="29"/>
  <c r="BP27" i="29"/>
  <c r="BH27" i="29"/>
  <c r="BF27" i="29"/>
  <c r="BD27" i="29"/>
  <c r="BB27" i="29"/>
  <c r="AZ27" i="29"/>
  <c r="AX27" i="29"/>
  <c r="AV27" i="29"/>
  <c r="AT27" i="29"/>
  <c r="AR27" i="29"/>
  <c r="AP27" i="29"/>
  <c r="AN27" i="29"/>
  <c r="AL27" i="29"/>
  <c r="AJ27" i="29"/>
  <c r="AH27" i="29"/>
  <c r="AF27" i="29"/>
  <c r="AD27" i="29"/>
  <c r="AB27" i="29"/>
  <c r="Z27" i="29"/>
  <c r="X27" i="29"/>
  <c r="V27" i="29"/>
  <c r="X11" i="30"/>
  <c r="X10" i="30"/>
  <c r="X9" i="30"/>
  <c r="X8" i="30"/>
  <c r="X7" i="30"/>
  <c r="X6" i="30"/>
  <c r="X5" i="30"/>
  <c r="X4" i="30"/>
  <c r="X3" i="30"/>
  <c r="BU26" i="29"/>
  <c r="BS26" i="29"/>
  <c r="BM26" i="29"/>
  <c r="BN26" i="29" s="1"/>
  <c r="BL26" i="29"/>
  <c r="BI26" i="29"/>
  <c r="BG26" i="29"/>
  <c r="BE26" i="29"/>
  <c r="BC26" i="29"/>
  <c r="BA26" i="29"/>
  <c r="AY26" i="29"/>
  <c r="AW26" i="29"/>
  <c r="AU26" i="29"/>
  <c r="AS26" i="29"/>
  <c r="AQ26" i="29"/>
  <c r="AO26" i="29"/>
  <c r="AM26" i="29"/>
  <c r="AK26" i="29"/>
  <c r="AI26" i="29"/>
  <c r="AG26" i="29"/>
  <c r="AE26" i="29"/>
  <c r="AC26" i="29"/>
  <c r="AA26" i="29"/>
  <c r="Y26" i="29"/>
  <c r="W26" i="29"/>
  <c r="R11" i="31"/>
  <c r="R10" i="31"/>
  <c r="R9" i="31"/>
  <c r="R8" i="31"/>
  <c r="R7" i="31"/>
  <c r="R5" i="31"/>
  <c r="R3" i="31"/>
  <c r="BU25" i="29"/>
  <c r="BS25" i="29"/>
  <c r="BM25" i="29"/>
  <c r="BN25" i="29" s="1"/>
  <c r="BL25" i="29"/>
  <c r="BI25" i="29"/>
  <c r="BG25" i="29"/>
  <c r="BE25" i="29"/>
  <c r="BC25" i="29"/>
  <c r="BA25" i="29"/>
  <c r="AY25" i="29"/>
  <c r="AW25" i="29"/>
  <c r="AU25" i="29"/>
  <c r="AS25" i="29"/>
  <c r="AQ25" i="29"/>
  <c r="AO25" i="29"/>
  <c r="AM25" i="29"/>
  <c r="AK25" i="29"/>
  <c r="AI25" i="29"/>
  <c r="AG25" i="29"/>
  <c r="AE25" i="29"/>
  <c r="AC25" i="29"/>
  <c r="AA25" i="29"/>
  <c r="Y25" i="29"/>
  <c r="W25" i="29"/>
  <c r="Q11" i="31"/>
  <c r="Q10" i="31"/>
  <c r="Q9" i="31"/>
  <c r="Q8" i="31"/>
  <c r="Q7" i="31"/>
  <c r="Q6" i="31"/>
  <c r="Q5" i="31"/>
  <c r="Q4" i="31"/>
  <c r="Q3" i="31"/>
  <c r="BL24" i="29"/>
  <c r="BR23" i="29"/>
  <c r="BP23" i="29"/>
  <c r="BH23" i="29"/>
  <c r="BF23" i="29"/>
  <c r="BD23" i="29"/>
  <c r="BB23" i="29"/>
  <c r="AZ23" i="29"/>
  <c r="AX23" i="29"/>
  <c r="AV23" i="29"/>
  <c r="AT23" i="29"/>
  <c r="AR23" i="29"/>
  <c r="AP23" i="29"/>
  <c r="AN23" i="29"/>
  <c r="AL23" i="29"/>
  <c r="AJ23" i="29"/>
  <c r="AH23" i="29"/>
  <c r="AF23" i="29"/>
  <c r="AD23" i="29"/>
  <c r="AB23" i="29"/>
  <c r="Z23" i="29"/>
  <c r="X23" i="29"/>
  <c r="V23" i="29"/>
  <c r="BU22" i="29"/>
  <c r="BS22" i="29"/>
  <c r="BM22" i="29"/>
  <c r="BN22" i="29" s="1"/>
  <c r="BL22" i="29"/>
  <c r="BI22" i="29"/>
  <c r="BG22" i="29"/>
  <c r="BE22" i="29"/>
  <c r="BC22" i="29"/>
  <c r="BA22" i="29"/>
  <c r="AY22" i="29"/>
  <c r="AW22" i="29"/>
  <c r="AU22" i="29"/>
  <c r="AS22" i="29"/>
  <c r="AQ22" i="29"/>
  <c r="AO22" i="29"/>
  <c r="AM22" i="29"/>
  <c r="AK22" i="29"/>
  <c r="AI22" i="29"/>
  <c r="AG22" i="29"/>
  <c r="AE22" i="29"/>
  <c r="AC22" i="29"/>
  <c r="AA22" i="29"/>
  <c r="Y22" i="29"/>
  <c r="W22" i="29"/>
  <c r="BU21" i="29"/>
  <c r="BS21" i="29"/>
  <c r="BM21" i="29"/>
  <c r="BN21" i="29" s="1"/>
  <c r="BL21" i="29"/>
  <c r="BI21" i="29"/>
  <c r="BG21" i="29"/>
  <c r="BE21" i="29"/>
  <c r="BC21" i="29"/>
  <c r="BA21" i="29"/>
  <c r="AY21" i="29"/>
  <c r="AW21" i="29"/>
  <c r="AU21" i="29"/>
  <c r="AS21" i="29"/>
  <c r="AQ21" i="29"/>
  <c r="AO21" i="29"/>
  <c r="AM21" i="29"/>
  <c r="AK21" i="29"/>
  <c r="AI21" i="29"/>
  <c r="AG21" i="29"/>
  <c r="AE21" i="29"/>
  <c r="AC21" i="29"/>
  <c r="AA21" i="29"/>
  <c r="Y21" i="29"/>
  <c r="W21" i="29"/>
  <c r="BL20" i="29"/>
  <c r="BU19" i="29"/>
  <c r="BS19" i="29"/>
  <c r="BR19" i="29"/>
  <c r="BP19" i="29"/>
  <c r="BM19" i="29"/>
  <c r="BN19" i="29" s="1"/>
  <c r="BL19" i="29"/>
  <c r="BU18" i="29"/>
  <c r="BS18" i="29"/>
  <c r="BM18" i="29"/>
  <c r="BN18" i="29" s="1"/>
  <c r="BL18" i="29"/>
  <c r="BI18" i="29"/>
  <c r="BG18" i="29"/>
  <c r="BE18" i="29"/>
  <c r="BC18" i="29"/>
  <c r="BA18" i="29"/>
  <c r="AY18" i="29"/>
  <c r="AW18" i="29"/>
  <c r="AU18" i="29"/>
  <c r="AS18" i="29"/>
  <c r="AQ18" i="29"/>
  <c r="AO18" i="29"/>
  <c r="AM18" i="29"/>
  <c r="AK18" i="29"/>
  <c r="AI18" i="29"/>
  <c r="AG18" i="29"/>
  <c r="AE18" i="29"/>
  <c r="AC18" i="29"/>
  <c r="AA18" i="29"/>
  <c r="Y18" i="29"/>
  <c r="W18" i="29"/>
  <c r="BU17" i="29"/>
  <c r="BS17" i="29"/>
  <c r="BM17" i="29"/>
  <c r="BN17" i="29" s="1"/>
  <c r="BL17" i="29"/>
  <c r="BI17" i="29"/>
  <c r="BG17" i="29"/>
  <c r="BE17" i="29"/>
  <c r="BC17" i="29"/>
  <c r="BA17" i="29"/>
  <c r="AY17" i="29"/>
  <c r="AW17" i="29"/>
  <c r="AU17" i="29"/>
  <c r="AS17" i="29"/>
  <c r="AQ17" i="29"/>
  <c r="AO17" i="29"/>
  <c r="AM17" i="29"/>
  <c r="AK17" i="29"/>
  <c r="AI17" i="29"/>
  <c r="AG17" i="29"/>
  <c r="AE17" i="29"/>
  <c r="AC17" i="29"/>
  <c r="AA17" i="29"/>
  <c r="Y17" i="29"/>
  <c r="W17" i="29"/>
  <c r="BU16" i="29"/>
  <c r="BS16" i="29"/>
  <c r="BM16" i="29"/>
  <c r="BN16" i="29" s="1"/>
  <c r="BL16" i="29"/>
  <c r="BI16" i="29"/>
  <c r="BG16" i="29"/>
  <c r="BE16" i="29"/>
  <c r="BC16" i="29"/>
  <c r="BA16" i="29"/>
  <c r="AY16" i="29"/>
  <c r="AW16" i="29"/>
  <c r="AU16" i="29"/>
  <c r="AS16" i="29"/>
  <c r="AQ16" i="29"/>
  <c r="AO16" i="29"/>
  <c r="AM16" i="29"/>
  <c r="AK16" i="29"/>
  <c r="AI16" i="29"/>
  <c r="AG16" i="29"/>
  <c r="AE16" i="29"/>
  <c r="AC16" i="29"/>
  <c r="AA16" i="29"/>
  <c r="Y16" i="29"/>
  <c r="W16" i="29"/>
  <c r="BU15" i="29"/>
  <c r="BS15" i="29"/>
  <c r="BM15" i="29"/>
  <c r="BN15" i="29" s="1"/>
  <c r="BL15" i="29"/>
  <c r="BI15" i="29"/>
  <c r="BG15" i="29"/>
  <c r="BE15" i="29"/>
  <c r="BC15" i="29"/>
  <c r="BA15" i="29"/>
  <c r="AY15" i="29"/>
  <c r="AW15" i="29"/>
  <c r="AU15" i="29"/>
  <c r="AS15" i="29"/>
  <c r="AQ15" i="29"/>
  <c r="AO15" i="29"/>
  <c r="AM15" i="29"/>
  <c r="AK15" i="29"/>
  <c r="AI15" i="29"/>
  <c r="AG15" i="29"/>
  <c r="AE15" i="29"/>
  <c r="AC15" i="29"/>
  <c r="AA15" i="29"/>
  <c r="Y15" i="29"/>
  <c r="W15" i="29"/>
  <c r="BU14" i="29"/>
  <c r="BS14" i="29"/>
  <c r="BM14" i="29"/>
  <c r="BN14" i="29" s="1"/>
  <c r="BL14" i="29"/>
  <c r="BI14" i="29"/>
  <c r="BG14" i="29"/>
  <c r="BE14" i="29"/>
  <c r="BC14" i="29"/>
  <c r="BA14" i="29"/>
  <c r="AY14" i="29"/>
  <c r="AW14" i="29"/>
  <c r="AU14" i="29"/>
  <c r="AS14" i="29"/>
  <c r="AQ14" i="29"/>
  <c r="AO14" i="29"/>
  <c r="AM14" i="29"/>
  <c r="AK14" i="29"/>
  <c r="AI14" i="29"/>
  <c r="AG14" i="29"/>
  <c r="AE14" i="29"/>
  <c r="AC14" i="29"/>
  <c r="AA14" i="29"/>
  <c r="Y14" i="29"/>
  <c r="W14" i="29"/>
  <c r="BL13" i="29"/>
  <c r="BR12" i="29"/>
  <c r="BP12" i="29"/>
  <c r="BH12" i="29"/>
  <c r="BF12" i="29"/>
  <c r="BD12" i="29"/>
  <c r="BB12" i="29"/>
  <c r="AZ12" i="29"/>
  <c r="AX12" i="29"/>
  <c r="AV12" i="29"/>
  <c r="AT12" i="29"/>
  <c r="AR12" i="29"/>
  <c r="AP12" i="29"/>
  <c r="AN12" i="29"/>
  <c r="AL12" i="29"/>
  <c r="AJ12" i="29"/>
  <c r="AH12" i="29"/>
  <c r="AF12" i="29"/>
  <c r="AD12" i="29"/>
  <c r="AB12" i="29"/>
  <c r="Z12" i="29"/>
  <c r="X12" i="29"/>
  <c r="V12" i="29"/>
  <c r="BR11" i="29"/>
  <c r="BP11" i="29"/>
  <c r="BH11" i="29"/>
  <c r="BF11" i="29"/>
  <c r="BD11" i="29"/>
  <c r="BB11" i="29"/>
  <c r="AZ11" i="29"/>
  <c r="AX11" i="29"/>
  <c r="AV11" i="29"/>
  <c r="AT11" i="29"/>
  <c r="AR11" i="29"/>
  <c r="AP11" i="29"/>
  <c r="AN11" i="29"/>
  <c r="AL11" i="29"/>
  <c r="AJ11" i="29"/>
  <c r="AH11" i="29"/>
  <c r="AF11" i="29"/>
  <c r="AD11" i="29"/>
  <c r="AB11" i="29"/>
  <c r="Z11" i="29"/>
  <c r="X11" i="29"/>
  <c r="V11" i="29"/>
  <c r="BU10" i="29"/>
  <c r="BS10" i="29"/>
  <c r="BM10" i="29"/>
  <c r="BN10" i="29" s="1"/>
  <c r="BL10" i="29"/>
  <c r="BI10" i="29"/>
  <c r="BG10" i="29"/>
  <c r="BE10" i="29"/>
  <c r="BC10" i="29"/>
  <c r="BA10" i="29"/>
  <c r="AY10" i="29"/>
  <c r="AW10" i="29"/>
  <c r="AU10" i="29"/>
  <c r="AS10" i="29"/>
  <c r="AQ10" i="29"/>
  <c r="AO10" i="29"/>
  <c r="AM10" i="29"/>
  <c r="AK10" i="29"/>
  <c r="AI10" i="29"/>
  <c r="AG10" i="29"/>
  <c r="AE10" i="29"/>
  <c r="AC10" i="29"/>
  <c r="AA10" i="29"/>
  <c r="Y10" i="29"/>
  <c r="W10" i="29"/>
  <c r="BU9" i="29"/>
  <c r="BS9" i="29"/>
  <c r="BM9" i="29"/>
  <c r="BN9" i="29" s="1"/>
  <c r="BL9" i="29"/>
  <c r="BI9" i="29"/>
  <c r="BG9" i="29"/>
  <c r="BE9" i="29"/>
  <c r="BC9" i="29"/>
  <c r="BA9" i="29"/>
  <c r="AY9" i="29"/>
  <c r="AW9" i="29"/>
  <c r="AU9" i="29"/>
  <c r="AS9" i="29"/>
  <c r="AQ9" i="29"/>
  <c r="AO9" i="29"/>
  <c r="AM9" i="29"/>
  <c r="AK9" i="29"/>
  <c r="AI9" i="29"/>
  <c r="AG9" i="29"/>
  <c r="AE9" i="29"/>
  <c r="AC9" i="29"/>
  <c r="AA9" i="29"/>
  <c r="Y9" i="29"/>
  <c r="W9" i="29"/>
  <c r="BU8" i="29"/>
  <c r="BS8" i="29"/>
  <c r="BM8" i="29"/>
  <c r="BN8" i="29" s="1"/>
  <c r="BL8" i="29"/>
  <c r="BI8" i="29"/>
  <c r="BG8" i="29"/>
  <c r="BE8" i="29"/>
  <c r="BC8" i="29"/>
  <c r="BA8" i="29"/>
  <c r="AY8" i="29"/>
  <c r="AW8" i="29"/>
  <c r="AU8" i="29"/>
  <c r="AS8" i="29"/>
  <c r="AQ8" i="29"/>
  <c r="AO8" i="29"/>
  <c r="AM8" i="29"/>
  <c r="AK8" i="29"/>
  <c r="AI8" i="29"/>
  <c r="AG8" i="29"/>
  <c r="AE8" i="29"/>
  <c r="AC8" i="29"/>
  <c r="AA8" i="29"/>
  <c r="Y8" i="29"/>
  <c r="W8" i="29"/>
  <c r="BU7" i="29"/>
  <c r="BS7" i="29"/>
  <c r="BM7" i="29"/>
  <c r="BN7" i="29" s="1"/>
  <c r="BL7" i="29"/>
  <c r="BI7" i="29"/>
  <c r="BG7" i="29"/>
  <c r="BE7" i="29"/>
  <c r="BC7" i="29"/>
  <c r="BA7" i="29"/>
  <c r="AY7" i="29"/>
  <c r="AW7" i="29"/>
  <c r="AU7" i="29"/>
  <c r="AS7" i="29"/>
  <c r="AQ7" i="29"/>
  <c r="AO7" i="29"/>
  <c r="AM7" i="29"/>
  <c r="AK7" i="29"/>
  <c r="AI7" i="29"/>
  <c r="AG7" i="29"/>
  <c r="AE7" i="29"/>
  <c r="AC7" i="29"/>
  <c r="AA7" i="29"/>
  <c r="Y7" i="29"/>
  <c r="W7" i="29"/>
  <c r="BU6" i="29"/>
  <c r="BS6" i="29"/>
  <c r="BM6" i="29"/>
  <c r="BN6" i="29" s="1"/>
  <c r="BL6" i="29"/>
  <c r="BI6" i="29"/>
  <c r="BG6" i="29"/>
  <c r="BE6" i="29"/>
  <c r="BC6" i="29"/>
  <c r="BA6" i="29"/>
  <c r="AY6" i="29"/>
  <c r="AW6" i="29"/>
  <c r="AU6" i="29"/>
  <c r="AS6" i="29"/>
  <c r="AQ6" i="29"/>
  <c r="AO6" i="29"/>
  <c r="AM6" i="29"/>
  <c r="AK6" i="29"/>
  <c r="AI6" i="29"/>
  <c r="AG6" i="29"/>
  <c r="AE6" i="29"/>
  <c r="AC6" i="29"/>
  <c r="AA6" i="29"/>
  <c r="Y6" i="29"/>
  <c r="W6" i="29"/>
  <c r="BL5" i="29"/>
  <c r="BU4" i="29"/>
  <c r="BS4" i="29"/>
  <c r="BR4" i="29"/>
  <c r="BP4" i="29"/>
  <c r="BM4" i="29"/>
  <c r="BN4" i="29" s="1"/>
  <c r="BL4" i="29"/>
  <c r="BU3" i="29"/>
  <c r="BS3" i="29"/>
  <c r="BM3" i="29"/>
  <c r="BN3" i="29" s="1"/>
  <c r="BL3" i="29"/>
  <c r="BI3" i="29"/>
  <c r="BG3" i="29"/>
  <c r="BE3" i="29"/>
  <c r="BC3" i="29"/>
  <c r="BA3" i="29"/>
  <c r="AY3" i="29"/>
  <c r="AW3" i="29"/>
  <c r="AU3" i="29"/>
  <c r="AS3" i="29"/>
  <c r="AQ3" i="29"/>
  <c r="AO3" i="29"/>
  <c r="AM3" i="29"/>
  <c r="AK3" i="29"/>
  <c r="AI3" i="29"/>
  <c r="AG3" i="29"/>
  <c r="AE3" i="29"/>
  <c r="AC3" i="29"/>
  <c r="AA3" i="29"/>
  <c r="Y3" i="29"/>
  <c r="W3" i="29"/>
  <c r="B2" i="14"/>
  <c r="A3" i="12"/>
  <c r="BL23" i="29" l="1"/>
  <c r="BO12" i="29"/>
  <c r="BV21" i="29"/>
  <c r="BV6" i="29"/>
  <c r="BP14" i="29"/>
  <c r="BQ14" i="29" s="1"/>
  <c r="BV18" i="29"/>
  <c r="BT7" i="29"/>
  <c r="BO11" i="29"/>
  <c r="BR15" i="29"/>
  <c r="BV3" i="29"/>
  <c r="BT6" i="29"/>
  <c r="BO23" i="29"/>
  <c r="BS35" i="29"/>
  <c r="AD5" i="30"/>
  <c r="BM11" i="29"/>
  <c r="BN11" i="29" s="1"/>
  <c r="BT3" i="29"/>
  <c r="BV10" i="29"/>
  <c r="BV17" i="29"/>
  <c r="BP22" i="29"/>
  <c r="BQ22" i="29" s="1"/>
  <c r="BO31" i="29"/>
  <c r="BM35" i="29"/>
  <c r="BN35" i="29" s="1"/>
  <c r="BO35" i="29"/>
  <c r="AA2" i="30"/>
  <c r="BV7" i="29"/>
  <c r="BP10" i="29"/>
  <c r="BQ10" i="29" s="1"/>
  <c r="BS11" i="29"/>
  <c r="BU12" i="29"/>
  <c r="BR14" i="29"/>
  <c r="BT17" i="29"/>
  <c r="BS27" i="29"/>
  <c r="BO27" i="29"/>
  <c r="BU35" i="29"/>
  <c r="AD7" i="30"/>
  <c r="X2" i="30"/>
  <c r="BT30" i="29"/>
  <c r="BP26" i="29"/>
  <c r="BQ26" i="29" s="1"/>
  <c r="BT26" i="29"/>
  <c r="BR26" i="29"/>
  <c r="BV30" i="29"/>
  <c r="BR30" i="29"/>
  <c r="BT33" i="29"/>
  <c r="BR29" i="29"/>
  <c r="BP33" i="29"/>
  <c r="BQ33" i="29" s="1"/>
  <c r="T2" i="31"/>
  <c r="T6" i="31"/>
  <c r="T8" i="31"/>
  <c r="Q2" i="31"/>
  <c r="U2" i="31"/>
  <c r="U3" i="31"/>
  <c r="BT25" i="29"/>
  <c r="R2" i="31"/>
  <c r="V2" i="31"/>
  <c r="R4" i="31"/>
  <c r="R6" i="31"/>
  <c r="BL11" i="32"/>
  <c r="BV20" i="32"/>
  <c r="N2" i="34"/>
  <c r="BR21" i="32"/>
  <c r="O2" i="34"/>
  <c r="BS26" i="32"/>
  <c r="BO26" i="32"/>
  <c r="W2" i="33"/>
  <c r="BT17" i="32"/>
  <c r="M3" i="34"/>
  <c r="BV29" i="32"/>
  <c r="S2" i="34"/>
  <c r="BT32" i="32"/>
  <c r="T2" i="34"/>
  <c r="U2" i="34"/>
  <c r="BM34" i="32"/>
  <c r="BN34" i="32" s="1"/>
  <c r="BO34" i="32"/>
  <c r="H2" i="34"/>
  <c r="BM12" i="32"/>
  <c r="BN12" i="32" s="1"/>
  <c r="BV16" i="32"/>
  <c r="L2" i="34"/>
  <c r="BP17" i="32"/>
  <c r="BQ17" i="32" s="1"/>
  <c r="M4" i="34"/>
  <c r="BP20" i="32"/>
  <c r="BQ20" i="32" s="1"/>
  <c r="N4" i="34"/>
  <c r="BL26" i="32"/>
  <c r="BR28" i="32"/>
  <c r="R2" i="34"/>
  <c r="BR3" i="32"/>
  <c r="D3" i="34"/>
  <c r="BR14" i="32"/>
  <c r="J2" i="34"/>
  <c r="BV17" i="32"/>
  <c r="M2" i="34"/>
  <c r="P2" i="34"/>
  <c r="BR24" i="32"/>
  <c r="P6" i="34"/>
  <c r="BT25" i="32"/>
  <c r="Q2" i="34"/>
  <c r="BT28" i="32"/>
  <c r="BO30" i="32"/>
  <c r="BT3" i="32"/>
  <c r="D4" i="34"/>
  <c r="BT7" i="32"/>
  <c r="F4" i="34"/>
  <c r="BR9" i="32"/>
  <c r="H6" i="34"/>
  <c r="BT10" i="32"/>
  <c r="I2" i="34"/>
  <c r="BS11" i="32"/>
  <c r="BO11" i="32"/>
  <c r="BV3" i="32"/>
  <c r="D2" i="34"/>
  <c r="E2" i="34"/>
  <c r="BV7" i="32"/>
  <c r="F2" i="34"/>
  <c r="BR8" i="32"/>
  <c r="G2" i="34"/>
  <c r="BU12" i="32"/>
  <c r="BO12" i="32"/>
  <c r="L2" i="33"/>
  <c r="K2" i="34"/>
  <c r="BR15" i="32"/>
  <c r="K6" i="34"/>
  <c r="BO22" i="32"/>
  <c r="BS22" i="32"/>
  <c r="K2" i="33"/>
  <c r="A2" i="14"/>
  <c r="A6" i="33"/>
  <c r="A4" i="34"/>
  <c r="B6" i="33"/>
  <c r="B4" i="34"/>
  <c r="A3" i="33"/>
  <c r="A5" i="34"/>
  <c r="B3" i="33"/>
  <c r="B5" i="34"/>
  <c r="A4" i="33"/>
  <c r="A2" i="34"/>
  <c r="A6" i="34"/>
  <c r="B4" i="33"/>
  <c r="B2" i="34"/>
  <c r="B6" i="34"/>
  <c r="A5" i="33"/>
  <c r="A3" i="34"/>
  <c r="B5" i="33"/>
  <c r="B3" i="34"/>
  <c r="BR6" i="32"/>
  <c r="BT8" i="32"/>
  <c r="BV10" i="32"/>
  <c r="BU11" i="32"/>
  <c r="BL12" i="32"/>
  <c r="BT14" i="32"/>
  <c r="BP16" i="32"/>
  <c r="BQ16" i="32" s="1"/>
  <c r="BT21" i="32"/>
  <c r="BV25" i="32"/>
  <c r="BU26" i="32"/>
  <c r="BP29" i="32"/>
  <c r="BQ29" i="32" s="1"/>
  <c r="BM30" i="32"/>
  <c r="BN30" i="32" s="1"/>
  <c r="BR33" i="32"/>
  <c r="BT6" i="32"/>
  <c r="BV8" i="32"/>
  <c r="BP10" i="32"/>
  <c r="BQ10" i="32" s="1"/>
  <c r="BM11" i="32"/>
  <c r="BN11" i="32" s="1"/>
  <c r="BV14" i="32"/>
  <c r="BR16" i="32"/>
  <c r="BV21" i="32"/>
  <c r="BU22" i="32"/>
  <c r="BP25" i="32"/>
  <c r="BQ25" i="32" s="1"/>
  <c r="BM26" i="32"/>
  <c r="BN26" i="32" s="1"/>
  <c r="BR29" i="32"/>
  <c r="BT33" i="32"/>
  <c r="BV32" i="32"/>
  <c r="BR7" i="32"/>
  <c r="BT9" i="32"/>
  <c r="BT15" i="32"/>
  <c r="BR17" i="32"/>
  <c r="BR20" i="32"/>
  <c r="BL22" i="32"/>
  <c r="BT24" i="32"/>
  <c r="BV28" i="32"/>
  <c r="BP32" i="32"/>
  <c r="BQ32" i="32" s="1"/>
  <c r="BS34" i="32"/>
  <c r="BP3" i="32"/>
  <c r="BQ3" i="32" s="1"/>
  <c r="BV6" i="32"/>
  <c r="BP8" i="32"/>
  <c r="BQ8" i="32" s="1"/>
  <c r="BR10" i="32"/>
  <c r="BP14" i="32"/>
  <c r="BQ14" i="32" s="1"/>
  <c r="BT16" i="32"/>
  <c r="BP21" i="32"/>
  <c r="BQ21" i="32" s="1"/>
  <c r="BM22" i="32"/>
  <c r="BN22" i="32" s="1"/>
  <c r="BR25" i="32"/>
  <c r="BT29" i="32"/>
  <c r="BV33" i="32"/>
  <c r="BU34" i="32"/>
  <c r="BP7" i="32"/>
  <c r="BQ7" i="32" s="1"/>
  <c r="BV9" i="32"/>
  <c r="BV15" i="32"/>
  <c r="BT20" i="32"/>
  <c r="BV24" i="32"/>
  <c r="BP28" i="32"/>
  <c r="BQ28" i="32" s="1"/>
  <c r="BS30" i="32"/>
  <c r="BR32" i="32"/>
  <c r="BL34" i="32"/>
  <c r="BP6" i="32"/>
  <c r="BQ6" i="32" s="1"/>
  <c r="BS12" i="32"/>
  <c r="BU30" i="32"/>
  <c r="BP33" i="32"/>
  <c r="BQ33" i="32" s="1"/>
  <c r="BP9" i="32"/>
  <c r="BQ9" i="32" s="1"/>
  <c r="BP15" i="32"/>
  <c r="BQ15" i="32" s="1"/>
  <c r="BP24" i="32"/>
  <c r="BQ24" i="32" s="1"/>
  <c r="BL30" i="32"/>
  <c r="A3" i="30"/>
  <c r="A7" i="30"/>
  <c r="A11" i="30"/>
  <c r="B3" i="30"/>
  <c r="A10" i="30"/>
  <c r="B7" i="30"/>
  <c r="A4" i="30"/>
  <c r="A8" i="30"/>
  <c r="B6" i="30"/>
  <c r="B4" i="30"/>
  <c r="B8" i="30"/>
  <c r="B11" i="30"/>
  <c r="A5" i="30"/>
  <c r="A9" i="30"/>
  <c r="A6" i="30"/>
  <c r="B10" i="30"/>
  <c r="B5" i="30"/>
  <c r="B9" i="30"/>
  <c r="BP8" i="29"/>
  <c r="BQ8" i="29" s="1"/>
  <c r="BP15" i="29"/>
  <c r="BQ15" i="29" s="1"/>
  <c r="BR6" i="29"/>
  <c r="BT8" i="29"/>
  <c r="BU11" i="29"/>
  <c r="BL12" i="29"/>
  <c r="BT15" i="29"/>
  <c r="BP17" i="29"/>
  <c r="BQ17" i="29" s="1"/>
  <c r="BT22" i="29"/>
  <c r="BV26" i="29"/>
  <c r="BU27" i="29"/>
  <c r="BP30" i="29"/>
  <c r="BQ30" i="29" s="1"/>
  <c r="BM31" i="29"/>
  <c r="BN31" i="29" s="1"/>
  <c r="BR34" i="29"/>
  <c r="BM23" i="29"/>
  <c r="BN23" i="29" s="1"/>
  <c r="BV34" i="29"/>
  <c r="BP3" i="29"/>
  <c r="BQ3" i="29" s="1"/>
  <c r="BP7" i="29"/>
  <c r="BQ7" i="29" s="1"/>
  <c r="BR9" i="29"/>
  <c r="BL11" i="29"/>
  <c r="BM12" i="29"/>
  <c r="BN12" i="29" s="1"/>
  <c r="BT14" i="29"/>
  <c r="BR16" i="29"/>
  <c r="BP18" i="29"/>
  <c r="BQ18" i="29" s="1"/>
  <c r="BP21" i="29"/>
  <c r="BQ21" i="29" s="1"/>
  <c r="BS23" i="29"/>
  <c r="BR25" i="29"/>
  <c r="BL27" i="29"/>
  <c r="BT29" i="29"/>
  <c r="BV33" i="29"/>
  <c r="BV15" i="29"/>
  <c r="BR17" i="29"/>
  <c r="BV22" i="29"/>
  <c r="BU23" i="29"/>
  <c r="BM27" i="29"/>
  <c r="BN27" i="29" s="1"/>
  <c r="BT34" i="29"/>
  <c r="BR3" i="29"/>
  <c r="BR7" i="29"/>
  <c r="BT9" i="29"/>
  <c r="BV14" i="29"/>
  <c r="BT16" i="29"/>
  <c r="BR18" i="29"/>
  <c r="BR21" i="29"/>
  <c r="BV29" i="29"/>
  <c r="BV9" i="29"/>
  <c r="BV16" i="29"/>
  <c r="BT18" i="29"/>
  <c r="BT21" i="29"/>
  <c r="BV25" i="29"/>
  <c r="BP29" i="29"/>
  <c r="BQ29" i="29" s="1"/>
  <c r="BS31" i="29"/>
  <c r="BR33" i="29"/>
  <c r="BL35" i="29"/>
  <c r="BV8" i="29"/>
  <c r="BR10" i="29"/>
  <c r="BP6" i="29"/>
  <c r="BQ6" i="29" s="1"/>
  <c r="BR8" i="29"/>
  <c r="BT10" i="29"/>
  <c r="BS12" i="29"/>
  <c r="BR22" i="29"/>
  <c r="BU31" i="29"/>
  <c r="BP34" i="29"/>
  <c r="BQ34" i="29" s="1"/>
  <c r="BP9" i="29"/>
  <c r="BQ9" i="29" s="1"/>
  <c r="BP16" i="29"/>
  <c r="BQ16" i="29" s="1"/>
  <c r="BP25" i="29"/>
  <c r="BQ25" i="29" s="1"/>
  <c r="BL31" i="29"/>
  <c r="AD16" i="12"/>
  <c r="AD17" i="12"/>
  <c r="AD18" i="12"/>
  <c r="AD19" i="12"/>
  <c r="AD20" i="12"/>
  <c r="AD21" i="12"/>
  <c r="AD22" i="12"/>
  <c r="AD23" i="12"/>
  <c r="AD24" i="12"/>
  <c r="AD25" i="12"/>
  <c r="AD26" i="12"/>
  <c r="AD27" i="12"/>
  <c r="AD28" i="12"/>
  <c r="AD29" i="12"/>
  <c r="AD30" i="12"/>
  <c r="AD31" i="12"/>
  <c r="AC16" i="12"/>
  <c r="AC17" i="12"/>
  <c r="AC18" i="12"/>
  <c r="AC19" i="12"/>
  <c r="AC20" i="12"/>
  <c r="AC21" i="12"/>
  <c r="AC22" i="12"/>
  <c r="AC23" i="12"/>
  <c r="AC24" i="12"/>
  <c r="AC25" i="12"/>
  <c r="AC26" i="12"/>
  <c r="AC27" i="12"/>
  <c r="AC28" i="12"/>
  <c r="AC29" i="12"/>
  <c r="AC30" i="12"/>
  <c r="AC31" i="12"/>
  <c r="AA16" i="12"/>
  <c r="AA17" i="12"/>
  <c r="AA18" i="12"/>
  <c r="AA19" i="12"/>
  <c r="AA20" i="12"/>
  <c r="AA21" i="12"/>
  <c r="AA22" i="12"/>
  <c r="AA23" i="12"/>
  <c r="AA24" i="12"/>
  <c r="AA25" i="12"/>
  <c r="AA26" i="12"/>
  <c r="AA27" i="12"/>
  <c r="AA28" i="12"/>
  <c r="AA29" i="12"/>
  <c r="AA30" i="12"/>
  <c r="AA31" i="12"/>
  <c r="Z16" i="12"/>
  <c r="Z17" i="12"/>
  <c r="Z18" i="12"/>
  <c r="Z19" i="12"/>
  <c r="Z20" i="12"/>
  <c r="Z21" i="12"/>
  <c r="Z22" i="12"/>
  <c r="Z23" i="12"/>
  <c r="Z24" i="12"/>
  <c r="Z25" i="12"/>
  <c r="Z26" i="12"/>
  <c r="Z27" i="12"/>
  <c r="Z28" i="12"/>
  <c r="Z29" i="12"/>
  <c r="Z30" i="12"/>
  <c r="Z31" i="12"/>
  <c r="X16" i="12"/>
  <c r="X17" i="12"/>
  <c r="X18" i="12"/>
  <c r="X19" i="12"/>
  <c r="X20" i="12"/>
  <c r="X21" i="12"/>
  <c r="X22" i="12"/>
  <c r="X23" i="12"/>
  <c r="X24" i="12"/>
  <c r="X25" i="12"/>
  <c r="X26" i="12"/>
  <c r="X27" i="12"/>
  <c r="X28" i="12"/>
  <c r="X29" i="12"/>
  <c r="X30" i="12"/>
  <c r="X31" i="12"/>
  <c r="W16" i="12"/>
  <c r="W17" i="12"/>
  <c r="W18" i="12"/>
  <c r="W19" i="12"/>
  <c r="W20" i="12"/>
  <c r="W21" i="12"/>
  <c r="W22" i="12"/>
  <c r="W23" i="12"/>
  <c r="W24" i="12"/>
  <c r="W25" i="12"/>
  <c r="W26" i="12"/>
  <c r="W27" i="12"/>
  <c r="W28" i="12"/>
  <c r="W29" i="12"/>
  <c r="W30" i="12"/>
  <c r="W31" i="12"/>
  <c r="U16" i="12"/>
  <c r="U17" i="12"/>
  <c r="U18" i="12"/>
  <c r="U19" i="12"/>
  <c r="U20" i="12"/>
  <c r="U21" i="12"/>
  <c r="U22" i="12"/>
  <c r="U23" i="12"/>
  <c r="U24" i="12"/>
  <c r="U25" i="12"/>
  <c r="U26" i="12"/>
  <c r="U27" i="12"/>
  <c r="U28" i="12"/>
  <c r="U29" i="12"/>
  <c r="U30" i="12"/>
  <c r="U31" i="12"/>
  <c r="T16" i="12"/>
  <c r="T17" i="12"/>
  <c r="T18" i="12"/>
  <c r="T19" i="12"/>
  <c r="T20" i="12"/>
  <c r="T21" i="12"/>
  <c r="T22" i="12"/>
  <c r="T23" i="12"/>
  <c r="T24" i="12"/>
  <c r="T25" i="12"/>
  <c r="T26" i="12"/>
  <c r="T27" i="12"/>
  <c r="T28" i="12"/>
  <c r="T29" i="12"/>
  <c r="T30" i="12"/>
  <c r="T31" i="12"/>
  <c r="S16" i="12"/>
  <c r="S17" i="12"/>
  <c r="S18" i="12"/>
  <c r="S19" i="12"/>
  <c r="S20" i="12"/>
  <c r="S21" i="12"/>
  <c r="S22" i="12"/>
  <c r="S23" i="12"/>
  <c r="S24" i="12"/>
  <c r="S25" i="12"/>
  <c r="S26" i="12"/>
  <c r="S27" i="12"/>
  <c r="S28" i="12"/>
  <c r="S29" i="12"/>
  <c r="S30" i="12"/>
  <c r="S31" i="12"/>
  <c r="R16" i="12"/>
  <c r="R17" i="12"/>
  <c r="R18" i="12"/>
  <c r="R19" i="12"/>
  <c r="R20" i="12"/>
  <c r="R21" i="12"/>
  <c r="R22" i="12"/>
  <c r="R23" i="12"/>
  <c r="R24" i="12"/>
  <c r="R25" i="12"/>
  <c r="R26" i="12"/>
  <c r="R27" i="12"/>
  <c r="R28" i="12"/>
  <c r="R29" i="12"/>
  <c r="R30" i="12"/>
  <c r="R31" i="12"/>
  <c r="Q16" i="12"/>
  <c r="Q17" i="12"/>
  <c r="Q18" i="12"/>
  <c r="Q19" i="12"/>
  <c r="Q20" i="12"/>
  <c r="Q21" i="12"/>
  <c r="Q22" i="12"/>
  <c r="Q23" i="12"/>
  <c r="Q24" i="12"/>
  <c r="Q25" i="12"/>
  <c r="Q26" i="12"/>
  <c r="Q27" i="12"/>
  <c r="Q28" i="12"/>
  <c r="Q29" i="12"/>
  <c r="Q30" i="12"/>
  <c r="Q31" i="12"/>
  <c r="P16" i="12"/>
  <c r="P17" i="12"/>
  <c r="P18" i="12"/>
  <c r="P19" i="12"/>
  <c r="P20" i="12"/>
  <c r="P21" i="12"/>
  <c r="P22" i="12"/>
  <c r="P23" i="12"/>
  <c r="P24" i="12"/>
  <c r="P25" i="12"/>
  <c r="P26" i="12"/>
  <c r="P27" i="12"/>
  <c r="P28" i="12"/>
  <c r="P29" i="12"/>
  <c r="P30" i="12"/>
  <c r="P31" i="12"/>
  <c r="O16" i="12"/>
  <c r="O17" i="12"/>
  <c r="O18" i="12"/>
  <c r="O19" i="12"/>
  <c r="O20" i="12"/>
  <c r="O21" i="12"/>
  <c r="O22" i="12"/>
  <c r="O23" i="12"/>
  <c r="O24" i="12"/>
  <c r="O25" i="12"/>
  <c r="O26" i="12"/>
  <c r="O27" i="12"/>
  <c r="O28" i="12"/>
  <c r="O29" i="12"/>
  <c r="O30" i="12"/>
  <c r="O31" i="12"/>
  <c r="N16" i="12"/>
  <c r="N17" i="12"/>
  <c r="N18" i="12"/>
  <c r="N19" i="12"/>
  <c r="N20" i="12"/>
  <c r="N21" i="12"/>
  <c r="N22" i="12"/>
  <c r="N23" i="12"/>
  <c r="N24" i="12"/>
  <c r="N25" i="12"/>
  <c r="N26" i="12"/>
  <c r="N27" i="12"/>
  <c r="N28" i="12"/>
  <c r="N29" i="12"/>
  <c r="N30" i="12"/>
  <c r="N31" i="12"/>
  <c r="M16" i="12"/>
  <c r="M17" i="12"/>
  <c r="M18" i="12"/>
  <c r="M19" i="12"/>
  <c r="M20" i="12"/>
  <c r="M21" i="12"/>
  <c r="M22" i="12"/>
  <c r="M23" i="12"/>
  <c r="M24" i="12"/>
  <c r="M25" i="12"/>
  <c r="M26" i="12"/>
  <c r="M27" i="12"/>
  <c r="M28" i="12"/>
  <c r="M29" i="12"/>
  <c r="M30" i="12"/>
  <c r="M31" i="12"/>
  <c r="J16" i="12"/>
  <c r="J17" i="12"/>
  <c r="J18" i="12"/>
  <c r="J19" i="12"/>
  <c r="J20" i="12"/>
  <c r="J21" i="12"/>
  <c r="J22" i="12"/>
  <c r="J23" i="12"/>
  <c r="J24" i="12"/>
  <c r="J25" i="12"/>
  <c r="J26" i="12"/>
  <c r="J27" i="12"/>
  <c r="J28" i="12"/>
  <c r="J29" i="12"/>
  <c r="J30" i="12"/>
  <c r="J31" i="12"/>
  <c r="I16" i="12"/>
  <c r="I17" i="12"/>
  <c r="I18" i="12"/>
  <c r="I19" i="12"/>
  <c r="I20" i="12"/>
  <c r="I21" i="12"/>
  <c r="I22" i="12"/>
  <c r="I23" i="12"/>
  <c r="I24" i="12"/>
  <c r="I25" i="12"/>
  <c r="I26" i="12"/>
  <c r="I27" i="12"/>
  <c r="I28" i="12"/>
  <c r="I29" i="12"/>
  <c r="I30" i="12"/>
  <c r="I31" i="12"/>
  <c r="H16" i="12"/>
  <c r="H17" i="12"/>
  <c r="H18" i="12"/>
  <c r="H19" i="12"/>
  <c r="H20" i="12"/>
  <c r="H21" i="12"/>
  <c r="H22" i="12"/>
  <c r="H23" i="12"/>
  <c r="H24" i="12"/>
  <c r="H25" i="12"/>
  <c r="H26" i="12"/>
  <c r="H27" i="12"/>
  <c r="H28" i="12"/>
  <c r="H29" i="12"/>
  <c r="H30" i="12"/>
  <c r="H31" i="12"/>
  <c r="G16" i="12"/>
  <c r="G17" i="12"/>
  <c r="G18" i="12"/>
  <c r="G19" i="12"/>
  <c r="G20" i="12"/>
  <c r="G21" i="12"/>
  <c r="G22" i="12"/>
  <c r="G23" i="12"/>
  <c r="G24" i="12"/>
  <c r="G25" i="12"/>
  <c r="G26" i="12"/>
  <c r="G27" i="12"/>
  <c r="G28" i="12"/>
  <c r="G29" i="12"/>
  <c r="G30" i="12"/>
  <c r="G31" i="12"/>
  <c r="F16" i="12"/>
  <c r="F17" i="12"/>
  <c r="F18" i="12"/>
  <c r="F19" i="12"/>
  <c r="F20" i="12"/>
  <c r="F21" i="12"/>
  <c r="F22" i="12"/>
  <c r="F23" i="12"/>
  <c r="F24" i="12"/>
  <c r="F25" i="12"/>
  <c r="F26" i="12"/>
  <c r="F27" i="12"/>
  <c r="F28" i="12"/>
  <c r="F29" i="12"/>
  <c r="F30" i="12"/>
  <c r="F31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E29" i="12"/>
  <c r="E30" i="12"/>
  <c r="E31" i="12"/>
  <c r="C31" i="14" l="1"/>
  <c r="C30" i="14"/>
  <c r="C29" i="14"/>
  <c r="C28" i="14"/>
  <c r="C27" i="14"/>
  <c r="C26" i="14"/>
  <c r="C25" i="14"/>
  <c r="C24" i="14"/>
  <c r="C23" i="14"/>
  <c r="C22" i="14"/>
  <c r="C21" i="14"/>
  <c r="C20" i="14"/>
  <c r="C19" i="14"/>
  <c r="C18" i="14"/>
  <c r="C17" i="14"/>
  <c r="C16" i="14"/>
  <c r="C15" i="14"/>
  <c r="C14" i="14"/>
  <c r="C13" i="14"/>
  <c r="C12" i="14"/>
  <c r="C11" i="14"/>
  <c r="C10" i="14"/>
  <c r="C9" i="14"/>
  <c r="C8" i="14"/>
  <c r="C7" i="14"/>
  <c r="C6" i="14"/>
  <c r="C5" i="14"/>
  <c r="C4" i="14"/>
  <c r="C3" i="14"/>
  <c r="C2" i="14"/>
  <c r="A17" i="14"/>
  <c r="B17" i="14"/>
  <c r="A18" i="14"/>
  <c r="B18" i="14"/>
  <c r="A19" i="14"/>
  <c r="B19" i="14"/>
  <c r="A20" i="14"/>
  <c r="B20" i="14"/>
  <c r="A21" i="14"/>
  <c r="B21" i="14"/>
  <c r="A22" i="14"/>
  <c r="B22" i="14"/>
  <c r="A23" i="14"/>
  <c r="B23" i="14"/>
  <c r="A24" i="14"/>
  <c r="B24" i="14"/>
  <c r="A25" i="14"/>
  <c r="B25" i="14"/>
  <c r="A26" i="14"/>
  <c r="B26" i="14"/>
  <c r="A27" i="14"/>
  <c r="B27" i="14"/>
  <c r="A28" i="14"/>
  <c r="B28" i="14"/>
  <c r="A29" i="14"/>
  <c r="B29" i="14"/>
  <c r="A30" i="14"/>
  <c r="B30" i="14"/>
  <c r="A31" i="14"/>
  <c r="B31" i="14"/>
  <c r="D31" i="12"/>
  <c r="D30" i="12"/>
  <c r="D29" i="12"/>
  <c r="D28" i="12"/>
  <c r="D27" i="12"/>
  <c r="D26" i="12"/>
  <c r="D25" i="12"/>
  <c r="D24" i="12"/>
  <c r="D23" i="12"/>
  <c r="D22" i="12"/>
  <c r="D21" i="12"/>
  <c r="D20" i="12"/>
  <c r="D19" i="12"/>
  <c r="D18" i="12"/>
  <c r="D17" i="12"/>
  <c r="D16" i="12"/>
  <c r="D15" i="12"/>
  <c r="D14" i="12"/>
  <c r="D13" i="12"/>
  <c r="D12" i="12"/>
  <c r="D11" i="12"/>
  <c r="D10" i="12"/>
  <c r="D9" i="12"/>
  <c r="D8" i="12"/>
  <c r="D7" i="12"/>
  <c r="D6" i="12"/>
  <c r="D5" i="12"/>
  <c r="D4" i="12"/>
  <c r="D3" i="12"/>
  <c r="D2" i="12"/>
  <c r="C31" i="12"/>
  <c r="C30" i="12"/>
  <c r="C29" i="12"/>
  <c r="C28" i="12"/>
  <c r="C27" i="12"/>
  <c r="C26" i="12"/>
  <c r="C25" i="12"/>
  <c r="C24" i="12"/>
  <c r="C23" i="12"/>
  <c r="C22" i="12"/>
  <c r="C21" i="12"/>
  <c r="C20" i="12"/>
  <c r="C19" i="12"/>
  <c r="C18" i="12"/>
  <c r="C17" i="12"/>
  <c r="C16" i="12"/>
  <c r="C15" i="12"/>
  <c r="C14" i="12"/>
  <c r="C13" i="12"/>
  <c r="C12" i="12"/>
  <c r="C11" i="12"/>
  <c r="C10" i="12"/>
  <c r="C9" i="12"/>
  <c r="C8" i="12"/>
  <c r="C7" i="12"/>
  <c r="C6" i="12"/>
  <c r="C5" i="12"/>
  <c r="C4" i="12"/>
  <c r="C3" i="12"/>
  <c r="C2" i="12"/>
  <c r="A17" i="12"/>
  <c r="B17" i="12"/>
  <c r="A18" i="12"/>
  <c r="B18" i="12"/>
  <c r="A19" i="12"/>
  <c r="B19" i="12"/>
  <c r="A20" i="12"/>
  <c r="B20" i="12"/>
  <c r="A21" i="12"/>
  <c r="B21" i="12"/>
  <c r="A22" i="12"/>
  <c r="B22" i="12"/>
  <c r="A23" i="12"/>
  <c r="B23" i="12"/>
  <c r="A24" i="12"/>
  <c r="B24" i="12"/>
  <c r="A25" i="12"/>
  <c r="B25" i="12"/>
  <c r="A26" i="12"/>
  <c r="B26" i="12"/>
  <c r="A27" i="12"/>
  <c r="B27" i="12"/>
  <c r="A28" i="12"/>
  <c r="B28" i="12"/>
  <c r="A29" i="12"/>
  <c r="B29" i="12"/>
  <c r="A30" i="12"/>
  <c r="B30" i="12"/>
  <c r="A31" i="12"/>
  <c r="B31" i="12"/>
  <c r="BL4" i="7"/>
  <c r="BM4" i="7"/>
  <c r="BN4" i="7" s="1"/>
  <c r="BP4" i="7"/>
  <c r="BR4" i="7"/>
  <c r="BS4" i="7"/>
  <c r="BU4" i="7"/>
  <c r="BW4" i="7"/>
  <c r="BL6" i="7"/>
  <c r="BM6" i="7"/>
  <c r="BN6" i="7" s="1"/>
  <c r="BS6" i="7"/>
  <c r="BU6" i="7"/>
  <c r="BW6" i="7"/>
  <c r="BL7" i="7"/>
  <c r="BM7" i="7"/>
  <c r="BN7" i="7" s="1"/>
  <c r="BS7" i="7"/>
  <c r="BU7" i="7"/>
  <c r="BW7" i="7"/>
  <c r="BL8" i="7"/>
  <c r="BM8" i="7"/>
  <c r="BN8" i="7" s="1"/>
  <c r="BS8" i="7"/>
  <c r="BU8" i="7"/>
  <c r="BW8" i="7"/>
  <c r="BL9" i="7"/>
  <c r="BM9" i="7"/>
  <c r="BN9" i="7" s="1"/>
  <c r="BS9" i="7"/>
  <c r="BU9" i="7"/>
  <c r="BW9" i="7"/>
  <c r="BL10" i="7"/>
  <c r="BM10" i="7"/>
  <c r="BN10" i="7" s="1"/>
  <c r="BS10" i="7"/>
  <c r="BU10" i="7"/>
  <c r="BW10" i="7"/>
  <c r="BP11" i="7"/>
  <c r="BR11" i="7"/>
  <c r="BP12" i="7"/>
  <c r="BR12" i="7"/>
  <c r="BL14" i="7"/>
  <c r="BM14" i="7"/>
  <c r="BN14" i="7" s="1"/>
  <c r="BS14" i="7"/>
  <c r="BU14" i="7"/>
  <c r="BW14" i="7"/>
  <c r="BL15" i="7"/>
  <c r="BM15" i="7"/>
  <c r="BN15" i="7" s="1"/>
  <c r="BS15" i="7"/>
  <c r="BU15" i="7"/>
  <c r="BW15" i="7"/>
  <c r="BL16" i="7"/>
  <c r="BM16" i="7"/>
  <c r="BN16" i="7" s="1"/>
  <c r="BS16" i="7"/>
  <c r="BU16" i="7"/>
  <c r="BW16" i="7"/>
  <c r="BL17" i="7"/>
  <c r="BM17" i="7"/>
  <c r="BN17" i="7" s="1"/>
  <c r="BS17" i="7"/>
  <c r="BU17" i="7"/>
  <c r="BW17" i="7"/>
  <c r="BL18" i="7"/>
  <c r="BM18" i="7"/>
  <c r="BN18" i="7" s="1"/>
  <c r="BS18" i="7"/>
  <c r="BU18" i="7"/>
  <c r="BW18" i="7"/>
  <c r="BL19" i="7"/>
  <c r="BM19" i="7"/>
  <c r="BN19" i="7" s="1"/>
  <c r="BS19" i="7"/>
  <c r="BU19" i="7"/>
  <c r="BW19" i="7"/>
  <c r="BL20" i="7"/>
  <c r="BM20" i="7"/>
  <c r="BN20" i="7" s="1"/>
  <c r="BP20" i="7"/>
  <c r="BR20" i="7"/>
  <c r="BS20" i="7"/>
  <c r="BU20" i="7"/>
  <c r="BW20" i="7"/>
  <c r="BL22" i="7"/>
  <c r="BM22" i="7"/>
  <c r="BN22" i="7" s="1"/>
  <c r="BS22" i="7"/>
  <c r="BU22" i="7"/>
  <c r="BW22" i="7"/>
  <c r="BL23" i="7"/>
  <c r="BM23" i="7"/>
  <c r="BN23" i="7" s="1"/>
  <c r="BS23" i="7"/>
  <c r="BU23" i="7"/>
  <c r="BW23" i="7"/>
  <c r="BP24" i="7"/>
  <c r="BR24" i="7"/>
  <c r="BL26" i="7"/>
  <c r="BM26" i="7"/>
  <c r="BN26" i="7" s="1"/>
  <c r="BS26" i="7"/>
  <c r="BU26" i="7"/>
  <c r="BW26" i="7"/>
  <c r="BL27" i="7"/>
  <c r="BM27" i="7"/>
  <c r="BN27" i="7" s="1"/>
  <c r="BS27" i="7"/>
  <c r="BU27" i="7"/>
  <c r="BW27" i="7"/>
  <c r="BP28" i="7"/>
  <c r="BR28" i="7"/>
  <c r="BL30" i="7"/>
  <c r="BM30" i="7"/>
  <c r="BN30" i="7" s="1"/>
  <c r="BS30" i="7"/>
  <c r="BU30" i="7"/>
  <c r="BW30" i="7"/>
  <c r="BL31" i="7"/>
  <c r="BM31" i="7"/>
  <c r="BN31" i="7" s="1"/>
  <c r="BS31" i="7"/>
  <c r="BU31" i="7"/>
  <c r="BW31" i="7"/>
  <c r="BP32" i="7"/>
  <c r="BR32" i="7"/>
  <c r="BL34" i="7"/>
  <c r="BM34" i="7"/>
  <c r="BN34" i="7" s="1"/>
  <c r="BS34" i="7"/>
  <c r="BU34" i="7"/>
  <c r="BW34" i="7"/>
  <c r="BL35" i="7"/>
  <c r="BM35" i="7"/>
  <c r="BN35" i="7" s="1"/>
  <c r="BS35" i="7"/>
  <c r="BU35" i="7"/>
  <c r="BW35" i="7"/>
  <c r="BP36" i="7"/>
  <c r="BR36" i="7"/>
  <c r="BW3" i="7"/>
  <c r="BU3" i="7"/>
  <c r="BS3" i="7"/>
  <c r="BN3" i="7"/>
  <c r="BL3" i="7"/>
  <c r="AE3" i="7" l="1"/>
  <c r="D16" i="14" s="1"/>
  <c r="AG3" i="7"/>
  <c r="D17" i="14" s="1"/>
  <c r="AI3" i="7"/>
  <c r="D18" i="14" s="1"/>
  <c r="AK3" i="7"/>
  <c r="D19" i="14" s="1"/>
  <c r="AM3" i="7"/>
  <c r="D20" i="14" s="1"/>
  <c r="AO3" i="7"/>
  <c r="D21" i="14" s="1"/>
  <c r="D22" i="14"/>
  <c r="D23" i="14"/>
  <c r="D24" i="14"/>
  <c r="D25" i="14"/>
  <c r="D26" i="14"/>
  <c r="D27" i="14"/>
  <c r="D28" i="14"/>
  <c r="D29" i="14"/>
  <c r="D30" i="14"/>
  <c r="D31" i="14"/>
  <c r="AE6" i="7"/>
  <c r="E16" i="14" s="1"/>
  <c r="AG6" i="7"/>
  <c r="E17" i="14" s="1"/>
  <c r="AI6" i="7"/>
  <c r="E18" i="14" s="1"/>
  <c r="AK6" i="7"/>
  <c r="E19" i="14" s="1"/>
  <c r="AM6" i="7"/>
  <c r="E20" i="14" s="1"/>
  <c r="AO6" i="7"/>
  <c r="E21" i="14" s="1"/>
  <c r="E22" i="14"/>
  <c r="E23" i="14"/>
  <c r="E24" i="14"/>
  <c r="E25" i="14"/>
  <c r="E26" i="14"/>
  <c r="E27" i="14"/>
  <c r="E28" i="14"/>
  <c r="E29" i="14"/>
  <c r="E30" i="14"/>
  <c r="E31" i="14"/>
  <c r="AE7" i="7"/>
  <c r="F16" i="14" s="1"/>
  <c r="AG7" i="7"/>
  <c r="F17" i="14" s="1"/>
  <c r="AI7" i="7"/>
  <c r="F18" i="14" s="1"/>
  <c r="AK7" i="7"/>
  <c r="F19" i="14" s="1"/>
  <c r="AM7" i="7"/>
  <c r="F20" i="14" s="1"/>
  <c r="AO7" i="7"/>
  <c r="F21" i="14" s="1"/>
  <c r="F22" i="14"/>
  <c r="F23" i="14"/>
  <c r="F24" i="14"/>
  <c r="F25" i="14"/>
  <c r="F26" i="14"/>
  <c r="F27" i="14"/>
  <c r="F28" i="14"/>
  <c r="F29" i="14"/>
  <c r="F30" i="14"/>
  <c r="F31" i="14"/>
  <c r="AE8" i="7"/>
  <c r="G16" i="14" s="1"/>
  <c r="AG8" i="7"/>
  <c r="G17" i="14" s="1"/>
  <c r="AI8" i="7"/>
  <c r="G18" i="14" s="1"/>
  <c r="AK8" i="7"/>
  <c r="G19" i="14" s="1"/>
  <c r="AM8" i="7"/>
  <c r="G20" i="14" s="1"/>
  <c r="AO8" i="7"/>
  <c r="G21" i="14" s="1"/>
  <c r="G22" i="14"/>
  <c r="G23" i="14"/>
  <c r="G24" i="14"/>
  <c r="G25" i="14"/>
  <c r="G26" i="14"/>
  <c r="G27" i="14"/>
  <c r="G28" i="14"/>
  <c r="G29" i="14"/>
  <c r="G30" i="14"/>
  <c r="G31" i="14"/>
  <c r="AE9" i="7"/>
  <c r="H16" i="14" s="1"/>
  <c r="AG9" i="7"/>
  <c r="H17" i="14" s="1"/>
  <c r="AI9" i="7"/>
  <c r="H18" i="14" s="1"/>
  <c r="AK9" i="7"/>
  <c r="H19" i="14" s="1"/>
  <c r="AM9" i="7"/>
  <c r="H20" i="14" s="1"/>
  <c r="AO9" i="7"/>
  <c r="H21" i="14" s="1"/>
  <c r="H22" i="14"/>
  <c r="H23" i="14"/>
  <c r="H24" i="14"/>
  <c r="H25" i="14"/>
  <c r="H26" i="14"/>
  <c r="H27" i="14"/>
  <c r="H28" i="14"/>
  <c r="H29" i="14"/>
  <c r="H30" i="14"/>
  <c r="H31" i="14"/>
  <c r="AE10" i="7"/>
  <c r="I16" i="14" s="1"/>
  <c r="AG10" i="7"/>
  <c r="I17" i="14" s="1"/>
  <c r="AI10" i="7"/>
  <c r="I18" i="14" s="1"/>
  <c r="AK10" i="7"/>
  <c r="I19" i="14" s="1"/>
  <c r="AM10" i="7"/>
  <c r="I20" i="14" s="1"/>
  <c r="AO10" i="7"/>
  <c r="I21" i="14" s="1"/>
  <c r="I22" i="14"/>
  <c r="I23" i="14"/>
  <c r="I24" i="14"/>
  <c r="I25" i="14"/>
  <c r="I26" i="14"/>
  <c r="I27" i="14"/>
  <c r="I28" i="14"/>
  <c r="I29" i="14"/>
  <c r="I30" i="14"/>
  <c r="I31" i="14"/>
  <c r="AD11" i="7"/>
  <c r="K16" i="12" s="1"/>
  <c r="AF11" i="7"/>
  <c r="K17" i="12" s="1"/>
  <c r="AH11" i="7"/>
  <c r="K18" i="12" s="1"/>
  <c r="AJ11" i="7"/>
  <c r="K19" i="12" s="1"/>
  <c r="AL11" i="7"/>
  <c r="K20" i="12" s="1"/>
  <c r="AN11" i="7"/>
  <c r="K21" i="12" s="1"/>
  <c r="K22" i="12"/>
  <c r="K23" i="12"/>
  <c r="K24" i="12"/>
  <c r="K25" i="12"/>
  <c r="K26" i="12"/>
  <c r="K27" i="12"/>
  <c r="K28" i="12"/>
  <c r="K29" i="12"/>
  <c r="K30" i="12"/>
  <c r="K31" i="12"/>
  <c r="AD12" i="7"/>
  <c r="L16" i="12" s="1"/>
  <c r="AF12" i="7"/>
  <c r="L17" i="12" s="1"/>
  <c r="AH12" i="7"/>
  <c r="L18" i="12" s="1"/>
  <c r="AJ12" i="7"/>
  <c r="L19" i="12" s="1"/>
  <c r="AL12" i="7"/>
  <c r="L20" i="12" s="1"/>
  <c r="AN12" i="7"/>
  <c r="L21" i="12" s="1"/>
  <c r="L22" i="12"/>
  <c r="L23" i="12"/>
  <c r="L24" i="12"/>
  <c r="L25" i="12"/>
  <c r="L26" i="12"/>
  <c r="L27" i="12"/>
  <c r="L28" i="12"/>
  <c r="L29" i="12"/>
  <c r="L30" i="12"/>
  <c r="L31" i="12"/>
  <c r="AE14" i="7"/>
  <c r="J16" i="14" s="1"/>
  <c r="AG14" i="7"/>
  <c r="J17" i="14" s="1"/>
  <c r="AI14" i="7"/>
  <c r="J18" i="14" s="1"/>
  <c r="AK14" i="7"/>
  <c r="J19" i="14" s="1"/>
  <c r="AM14" i="7"/>
  <c r="J20" i="14" s="1"/>
  <c r="AO14" i="7"/>
  <c r="J21" i="14" s="1"/>
  <c r="J22" i="14"/>
  <c r="J23" i="14"/>
  <c r="J24" i="14"/>
  <c r="J25" i="14"/>
  <c r="J26" i="14"/>
  <c r="J27" i="14"/>
  <c r="J28" i="14"/>
  <c r="J29" i="14"/>
  <c r="J30" i="14"/>
  <c r="J31" i="14"/>
  <c r="AE15" i="7"/>
  <c r="K16" i="14" s="1"/>
  <c r="AG15" i="7"/>
  <c r="K17" i="14" s="1"/>
  <c r="AI15" i="7"/>
  <c r="K18" i="14" s="1"/>
  <c r="AK15" i="7"/>
  <c r="K19" i="14" s="1"/>
  <c r="AM15" i="7"/>
  <c r="K20" i="14" s="1"/>
  <c r="AO15" i="7"/>
  <c r="K21" i="14" s="1"/>
  <c r="K22" i="14"/>
  <c r="K23" i="14"/>
  <c r="K24" i="14"/>
  <c r="K25" i="14"/>
  <c r="K26" i="14"/>
  <c r="K27" i="14"/>
  <c r="K28" i="14"/>
  <c r="K29" i="14"/>
  <c r="K30" i="14"/>
  <c r="K31" i="14"/>
  <c r="AE16" i="7"/>
  <c r="L16" i="14" s="1"/>
  <c r="AG16" i="7"/>
  <c r="L17" i="14" s="1"/>
  <c r="AI16" i="7"/>
  <c r="L18" i="14" s="1"/>
  <c r="AK16" i="7"/>
  <c r="L19" i="14" s="1"/>
  <c r="AM16" i="7"/>
  <c r="L20" i="14" s="1"/>
  <c r="AO16" i="7"/>
  <c r="L21" i="14" s="1"/>
  <c r="L22" i="14"/>
  <c r="L23" i="14"/>
  <c r="L24" i="14"/>
  <c r="L25" i="14"/>
  <c r="L26" i="14"/>
  <c r="L27" i="14"/>
  <c r="L28" i="14"/>
  <c r="L29" i="14"/>
  <c r="L30" i="14"/>
  <c r="L31" i="14"/>
  <c r="AE17" i="7"/>
  <c r="M16" i="14" s="1"/>
  <c r="AG17" i="7"/>
  <c r="M17" i="14" s="1"/>
  <c r="AI17" i="7"/>
  <c r="M18" i="14" s="1"/>
  <c r="AK17" i="7"/>
  <c r="M19" i="14" s="1"/>
  <c r="AM17" i="7"/>
  <c r="M20" i="14" s="1"/>
  <c r="AO17" i="7"/>
  <c r="M21" i="14" s="1"/>
  <c r="M22" i="14"/>
  <c r="M23" i="14"/>
  <c r="M24" i="14"/>
  <c r="M25" i="14"/>
  <c r="M26" i="14"/>
  <c r="M27" i="14"/>
  <c r="M28" i="14"/>
  <c r="M29" i="14"/>
  <c r="M30" i="14"/>
  <c r="M31" i="14"/>
  <c r="AE18" i="7"/>
  <c r="N16" i="14" s="1"/>
  <c r="AG18" i="7"/>
  <c r="N17" i="14" s="1"/>
  <c r="AI18" i="7"/>
  <c r="N18" i="14" s="1"/>
  <c r="AK18" i="7"/>
  <c r="N19" i="14" s="1"/>
  <c r="AM18" i="7"/>
  <c r="N20" i="14" s="1"/>
  <c r="AO18" i="7"/>
  <c r="N21" i="14" s="1"/>
  <c r="N22" i="14"/>
  <c r="N23" i="14"/>
  <c r="N24" i="14"/>
  <c r="N25" i="14"/>
  <c r="N26" i="14"/>
  <c r="N27" i="14"/>
  <c r="N28" i="14"/>
  <c r="N29" i="14"/>
  <c r="N30" i="14"/>
  <c r="N31" i="14"/>
  <c r="AE19" i="7"/>
  <c r="O16" i="14" s="1"/>
  <c r="AG19" i="7"/>
  <c r="O17" i="14" s="1"/>
  <c r="AI19" i="7"/>
  <c r="O18" i="14" s="1"/>
  <c r="AK19" i="7"/>
  <c r="O19" i="14" s="1"/>
  <c r="AM19" i="7"/>
  <c r="O20" i="14" s="1"/>
  <c r="AO19" i="7"/>
  <c r="O21" i="14" s="1"/>
  <c r="O22" i="14"/>
  <c r="O23" i="14"/>
  <c r="O24" i="14"/>
  <c r="O25" i="14"/>
  <c r="O26" i="14"/>
  <c r="O27" i="14"/>
  <c r="O28" i="14"/>
  <c r="O29" i="14"/>
  <c r="O30" i="14"/>
  <c r="O31" i="14"/>
  <c r="AE22" i="7"/>
  <c r="P16" i="14" s="1"/>
  <c r="AG22" i="7"/>
  <c r="P17" i="14" s="1"/>
  <c r="AI22" i="7"/>
  <c r="P18" i="14" s="1"/>
  <c r="AK22" i="7"/>
  <c r="P19" i="14" s="1"/>
  <c r="AM22" i="7"/>
  <c r="P20" i="14" s="1"/>
  <c r="AO22" i="7"/>
  <c r="P21" i="14" s="1"/>
  <c r="P22" i="14"/>
  <c r="P23" i="14"/>
  <c r="P24" i="14"/>
  <c r="P25" i="14"/>
  <c r="P26" i="14"/>
  <c r="P27" i="14"/>
  <c r="P28" i="14"/>
  <c r="P29" i="14"/>
  <c r="P30" i="14"/>
  <c r="P31" i="14"/>
  <c r="AE23" i="7"/>
  <c r="Q16" i="14" s="1"/>
  <c r="AG23" i="7"/>
  <c r="Q17" i="14" s="1"/>
  <c r="AI23" i="7"/>
  <c r="Q18" i="14" s="1"/>
  <c r="AK23" i="7"/>
  <c r="Q19" i="14" s="1"/>
  <c r="AM23" i="7"/>
  <c r="Q20" i="14" s="1"/>
  <c r="AO23" i="7"/>
  <c r="Q21" i="14" s="1"/>
  <c r="Q22" i="14"/>
  <c r="Q23" i="14"/>
  <c r="Q24" i="14"/>
  <c r="Q25" i="14"/>
  <c r="Q26" i="14"/>
  <c r="Q27" i="14"/>
  <c r="Q28" i="14"/>
  <c r="Q29" i="14"/>
  <c r="Q30" i="14"/>
  <c r="Q31" i="14"/>
  <c r="AD24" i="7"/>
  <c r="V16" i="12" s="1"/>
  <c r="AF24" i="7"/>
  <c r="V17" i="12" s="1"/>
  <c r="AH24" i="7"/>
  <c r="V18" i="12" s="1"/>
  <c r="AJ24" i="7"/>
  <c r="V19" i="12" s="1"/>
  <c r="AL24" i="7"/>
  <c r="V20" i="12" s="1"/>
  <c r="AN24" i="7"/>
  <c r="V21" i="12" s="1"/>
  <c r="V22" i="12"/>
  <c r="V23" i="12"/>
  <c r="V24" i="12"/>
  <c r="V25" i="12"/>
  <c r="V26" i="12"/>
  <c r="V27" i="12"/>
  <c r="V28" i="12"/>
  <c r="V29" i="12"/>
  <c r="V30" i="12"/>
  <c r="V31" i="12"/>
  <c r="AE26" i="7"/>
  <c r="R16" i="14" s="1"/>
  <c r="AG26" i="7"/>
  <c r="R17" i="14" s="1"/>
  <c r="AI26" i="7"/>
  <c r="R18" i="14" s="1"/>
  <c r="AK26" i="7"/>
  <c r="R19" i="14" s="1"/>
  <c r="AM26" i="7"/>
  <c r="R20" i="14" s="1"/>
  <c r="AO26" i="7"/>
  <c r="R21" i="14" s="1"/>
  <c r="R22" i="14"/>
  <c r="R23" i="14"/>
  <c r="R24" i="14"/>
  <c r="R25" i="14"/>
  <c r="R26" i="14"/>
  <c r="R27" i="14"/>
  <c r="R28" i="14"/>
  <c r="R29" i="14"/>
  <c r="R30" i="14"/>
  <c r="R31" i="14"/>
  <c r="AE27" i="7"/>
  <c r="S16" i="14" s="1"/>
  <c r="AG27" i="7"/>
  <c r="S17" i="14" s="1"/>
  <c r="AI27" i="7"/>
  <c r="S18" i="14" s="1"/>
  <c r="AK27" i="7"/>
  <c r="S19" i="14" s="1"/>
  <c r="AM27" i="7"/>
  <c r="S20" i="14" s="1"/>
  <c r="AO27" i="7"/>
  <c r="S21" i="14" s="1"/>
  <c r="S22" i="14"/>
  <c r="S23" i="14"/>
  <c r="S24" i="14"/>
  <c r="S25" i="14"/>
  <c r="S26" i="14"/>
  <c r="S27" i="14"/>
  <c r="S28" i="14"/>
  <c r="S29" i="14"/>
  <c r="S30" i="14"/>
  <c r="S31" i="14"/>
  <c r="AD28" i="7"/>
  <c r="Y16" i="12" s="1"/>
  <c r="AF28" i="7"/>
  <c r="Y17" i="12" s="1"/>
  <c r="AH28" i="7"/>
  <c r="Y18" i="12" s="1"/>
  <c r="AJ28" i="7"/>
  <c r="Y19" i="12" s="1"/>
  <c r="AL28" i="7"/>
  <c r="Y20" i="12" s="1"/>
  <c r="AN28" i="7"/>
  <c r="Y21" i="12" s="1"/>
  <c r="Y22" i="12"/>
  <c r="Y23" i="12"/>
  <c r="Y24" i="12"/>
  <c r="Y25" i="12"/>
  <c r="Y26" i="12"/>
  <c r="Y27" i="12"/>
  <c r="Y28" i="12"/>
  <c r="Y29" i="12"/>
  <c r="Y30" i="12"/>
  <c r="Y31" i="12"/>
  <c r="AE30" i="7"/>
  <c r="T16" i="14" s="1"/>
  <c r="AG30" i="7"/>
  <c r="T17" i="14" s="1"/>
  <c r="AI30" i="7"/>
  <c r="T18" i="14" s="1"/>
  <c r="AK30" i="7"/>
  <c r="T19" i="14" s="1"/>
  <c r="AM30" i="7"/>
  <c r="T20" i="14" s="1"/>
  <c r="AO30" i="7"/>
  <c r="T21" i="14" s="1"/>
  <c r="T22" i="14"/>
  <c r="T23" i="14"/>
  <c r="T24" i="14"/>
  <c r="T25" i="14"/>
  <c r="T26" i="14"/>
  <c r="T27" i="14"/>
  <c r="T28" i="14"/>
  <c r="T29" i="14"/>
  <c r="T30" i="14"/>
  <c r="T31" i="14"/>
  <c r="AE31" i="7"/>
  <c r="U16" i="14" s="1"/>
  <c r="AG31" i="7"/>
  <c r="U17" i="14" s="1"/>
  <c r="AI31" i="7"/>
  <c r="U18" i="14" s="1"/>
  <c r="AK31" i="7"/>
  <c r="U19" i="14" s="1"/>
  <c r="AM31" i="7"/>
  <c r="U20" i="14" s="1"/>
  <c r="AO31" i="7"/>
  <c r="U21" i="14" s="1"/>
  <c r="U22" i="14"/>
  <c r="U23" i="14"/>
  <c r="U24" i="14"/>
  <c r="U25" i="14"/>
  <c r="U26" i="14"/>
  <c r="U27" i="14"/>
  <c r="U28" i="14"/>
  <c r="U29" i="14"/>
  <c r="U30" i="14"/>
  <c r="U31" i="14"/>
  <c r="AD32" i="7"/>
  <c r="AB16" i="12" s="1"/>
  <c r="AF32" i="7"/>
  <c r="AB17" i="12" s="1"/>
  <c r="AH32" i="7"/>
  <c r="AB18" i="12" s="1"/>
  <c r="AJ32" i="7"/>
  <c r="AB19" i="12" s="1"/>
  <c r="AL32" i="7"/>
  <c r="AB20" i="12" s="1"/>
  <c r="AN32" i="7"/>
  <c r="AB21" i="12" s="1"/>
  <c r="AB22" i="12"/>
  <c r="AB23" i="12"/>
  <c r="AB24" i="12"/>
  <c r="AB25" i="12"/>
  <c r="AB26" i="12"/>
  <c r="AB27" i="12"/>
  <c r="AB28" i="12"/>
  <c r="AB29" i="12"/>
  <c r="AB30" i="12"/>
  <c r="AB31" i="12"/>
  <c r="AE34" i="7"/>
  <c r="V16" i="14" s="1"/>
  <c r="AG34" i="7"/>
  <c r="V17" i="14" s="1"/>
  <c r="AI34" i="7"/>
  <c r="V18" i="14" s="1"/>
  <c r="AK34" i="7"/>
  <c r="V19" i="14" s="1"/>
  <c r="AM34" i="7"/>
  <c r="V20" i="14" s="1"/>
  <c r="AO34" i="7"/>
  <c r="V21" i="14" s="1"/>
  <c r="V22" i="14"/>
  <c r="V23" i="14"/>
  <c r="V24" i="14"/>
  <c r="V25" i="14"/>
  <c r="V26" i="14"/>
  <c r="V27" i="14"/>
  <c r="V28" i="14"/>
  <c r="V29" i="14"/>
  <c r="V30" i="14"/>
  <c r="V31" i="14"/>
  <c r="AE35" i="7"/>
  <c r="W16" i="14" s="1"/>
  <c r="AG35" i="7"/>
  <c r="W17" i="14" s="1"/>
  <c r="AI35" i="7"/>
  <c r="W18" i="14" s="1"/>
  <c r="AK35" i="7"/>
  <c r="W19" i="14" s="1"/>
  <c r="AM35" i="7"/>
  <c r="W20" i="14" s="1"/>
  <c r="AO35" i="7"/>
  <c r="W21" i="14" s="1"/>
  <c r="W22" i="14"/>
  <c r="W23" i="14"/>
  <c r="W24" i="14"/>
  <c r="W25" i="14"/>
  <c r="W26" i="14"/>
  <c r="W27" i="14"/>
  <c r="W28" i="14"/>
  <c r="W29" i="14"/>
  <c r="W30" i="14"/>
  <c r="W31" i="14"/>
  <c r="AD36" i="7"/>
  <c r="AE16" i="12" s="1"/>
  <c r="AF36" i="7"/>
  <c r="AE17" i="12" s="1"/>
  <c r="AH36" i="7"/>
  <c r="AE18" i="12" s="1"/>
  <c r="AJ36" i="7"/>
  <c r="AE19" i="12" s="1"/>
  <c r="AL36" i="7"/>
  <c r="AE20" i="12" s="1"/>
  <c r="AN36" i="7"/>
  <c r="AE21" i="12" s="1"/>
  <c r="AE22" i="12"/>
  <c r="AE23" i="12"/>
  <c r="AE24" i="12"/>
  <c r="AE25" i="12"/>
  <c r="AE26" i="12"/>
  <c r="AE27" i="12"/>
  <c r="AE28" i="12"/>
  <c r="AE29" i="12"/>
  <c r="AE30" i="12"/>
  <c r="AE31" i="12"/>
  <c r="B3" i="14" l="1"/>
  <c r="B4" i="14"/>
  <c r="B5" i="14"/>
  <c r="B6" i="14"/>
  <c r="B7" i="14"/>
  <c r="B8" i="14"/>
  <c r="B9" i="14"/>
  <c r="B10" i="14"/>
  <c r="B11" i="14"/>
  <c r="B12" i="14"/>
  <c r="B13" i="14"/>
  <c r="B14" i="14"/>
  <c r="B15" i="14"/>
  <c r="B16" i="14"/>
  <c r="B16" i="12"/>
  <c r="B15" i="12"/>
  <c r="B14" i="12"/>
  <c r="B13" i="12"/>
  <c r="B12" i="12"/>
  <c r="B11" i="12"/>
  <c r="B10" i="12"/>
  <c r="B9" i="12"/>
  <c r="B8" i="12"/>
  <c r="B7" i="12"/>
  <c r="B6" i="12"/>
  <c r="B5" i="12"/>
  <c r="B4" i="12"/>
  <c r="B3" i="12"/>
  <c r="A3" i="14"/>
  <c r="A4" i="14"/>
  <c r="A5" i="14"/>
  <c r="A6" i="14"/>
  <c r="A7" i="14"/>
  <c r="A8" i="14"/>
  <c r="A9" i="14"/>
  <c r="A10" i="14"/>
  <c r="A11" i="14"/>
  <c r="A12" i="14"/>
  <c r="A13" i="14"/>
  <c r="A14" i="14"/>
  <c r="A15" i="14"/>
  <c r="A16" i="14"/>
  <c r="A4" i="12"/>
  <c r="A5" i="12"/>
  <c r="A6" i="12"/>
  <c r="A7" i="12"/>
  <c r="A8" i="12"/>
  <c r="A9" i="12"/>
  <c r="A10" i="12"/>
  <c r="A11" i="12"/>
  <c r="A12" i="12"/>
  <c r="A13" i="12"/>
  <c r="A14" i="12"/>
  <c r="A15" i="12"/>
  <c r="A16" i="12"/>
  <c r="D36" i="7"/>
  <c r="AE3" i="12" s="1"/>
  <c r="F36" i="7"/>
  <c r="AE4" i="12" s="1"/>
  <c r="H36" i="7"/>
  <c r="AE5" i="12" s="1"/>
  <c r="J36" i="7"/>
  <c r="AE6" i="12" s="1"/>
  <c r="L36" i="7"/>
  <c r="N36" i="7"/>
  <c r="AE8" i="12" s="1"/>
  <c r="P36" i="7"/>
  <c r="AE9" i="12" s="1"/>
  <c r="R36" i="7"/>
  <c r="AE10" i="12" s="1"/>
  <c r="T36" i="7"/>
  <c r="AE11" i="12" s="1"/>
  <c r="V36" i="7"/>
  <c r="X36" i="7"/>
  <c r="Z36" i="7"/>
  <c r="AE14" i="12" s="1"/>
  <c r="AB36" i="7"/>
  <c r="AE15" i="12" s="1"/>
  <c r="D32" i="7"/>
  <c r="AB3" i="12" s="1"/>
  <c r="F32" i="7"/>
  <c r="AB4" i="12" s="1"/>
  <c r="H32" i="7"/>
  <c r="AB5" i="12" s="1"/>
  <c r="J32" i="7"/>
  <c r="AB6" i="12" s="1"/>
  <c r="L32" i="7"/>
  <c r="AB7" i="12" s="1"/>
  <c r="N32" i="7"/>
  <c r="AB8" i="12" s="1"/>
  <c r="P32" i="7"/>
  <c r="AB9" i="12" s="1"/>
  <c r="R32" i="7"/>
  <c r="AB10" i="12" s="1"/>
  <c r="T32" i="7"/>
  <c r="AB11" i="12" s="1"/>
  <c r="V32" i="7"/>
  <c r="AB12" i="12" s="1"/>
  <c r="X32" i="7"/>
  <c r="AB13" i="12" s="1"/>
  <c r="Z32" i="7"/>
  <c r="AB14" i="12" s="1"/>
  <c r="AB32" i="7"/>
  <c r="AB15" i="12" s="1"/>
  <c r="D28" i="7"/>
  <c r="Y3" i="12" s="1"/>
  <c r="F28" i="7"/>
  <c r="Y4" i="12" s="1"/>
  <c r="H28" i="7"/>
  <c r="Y5" i="12" s="1"/>
  <c r="J28" i="7"/>
  <c r="L28" i="7"/>
  <c r="Y7" i="12" s="1"/>
  <c r="N28" i="7"/>
  <c r="Y8" i="12" s="1"/>
  <c r="P28" i="7"/>
  <c r="Y9" i="12" s="1"/>
  <c r="R28" i="7"/>
  <c r="Y10" i="12" s="1"/>
  <c r="T28" i="7"/>
  <c r="Y11" i="12" s="1"/>
  <c r="V28" i="7"/>
  <c r="Y12" i="12" s="1"/>
  <c r="X28" i="7"/>
  <c r="Y13" i="12" s="1"/>
  <c r="Z28" i="7"/>
  <c r="Y14" i="12" s="1"/>
  <c r="AB28" i="7"/>
  <c r="Y15" i="12" s="1"/>
  <c r="D24" i="7"/>
  <c r="V3" i="12" s="1"/>
  <c r="F24" i="7"/>
  <c r="V4" i="12" s="1"/>
  <c r="H24" i="7"/>
  <c r="J24" i="7"/>
  <c r="V6" i="12" s="1"/>
  <c r="L24" i="7"/>
  <c r="V7" i="12" s="1"/>
  <c r="N24" i="7"/>
  <c r="V8" i="12" s="1"/>
  <c r="P24" i="7"/>
  <c r="V9" i="12" s="1"/>
  <c r="R24" i="7"/>
  <c r="V10" i="12" s="1"/>
  <c r="T24" i="7"/>
  <c r="V11" i="12" s="1"/>
  <c r="V24" i="7"/>
  <c r="V12" i="12" s="1"/>
  <c r="X24" i="7"/>
  <c r="V13" i="12" s="1"/>
  <c r="Z24" i="7"/>
  <c r="V14" i="12" s="1"/>
  <c r="AB24" i="7"/>
  <c r="V15" i="12" s="1"/>
  <c r="D11" i="7"/>
  <c r="F11" i="7"/>
  <c r="K4" i="12" s="1"/>
  <c r="H11" i="7"/>
  <c r="K5" i="12" s="1"/>
  <c r="J11" i="7"/>
  <c r="K6" i="12" s="1"/>
  <c r="L11" i="7"/>
  <c r="K7" i="12" s="1"/>
  <c r="N11" i="7"/>
  <c r="P11" i="7"/>
  <c r="K9" i="12" s="1"/>
  <c r="R11" i="7"/>
  <c r="K10" i="12" s="1"/>
  <c r="T11" i="7"/>
  <c r="K11" i="12" s="1"/>
  <c r="V11" i="7"/>
  <c r="X11" i="7"/>
  <c r="K13" i="12" s="1"/>
  <c r="Z11" i="7"/>
  <c r="K14" i="12" s="1"/>
  <c r="AB11" i="7"/>
  <c r="K15" i="12" s="1"/>
  <c r="D12" i="7"/>
  <c r="L3" i="12" s="1"/>
  <c r="F12" i="7"/>
  <c r="L4" i="12" s="1"/>
  <c r="H12" i="7"/>
  <c r="L5" i="12" s="1"/>
  <c r="J12" i="7"/>
  <c r="L6" i="12" s="1"/>
  <c r="L12" i="7"/>
  <c r="L7" i="12" s="1"/>
  <c r="N12" i="7"/>
  <c r="P12" i="7"/>
  <c r="L9" i="12" s="1"/>
  <c r="R12" i="7"/>
  <c r="L10" i="12" s="1"/>
  <c r="T12" i="7"/>
  <c r="L11" i="12" s="1"/>
  <c r="V12" i="7"/>
  <c r="L12" i="12" s="1"/>
  <c r="X12" i="7"/>
  <c r="L13" i="12" s="1"/>
  <c r="Z12" i="7"/>
  <c r="L14" i="12" s="1"/>
  <c r="AB12" i="7"/>
  <c r="L15" i="12" s="1"/>
  <c r="AE13" i="12"/>
  <c r="AE12" i="12"/>
  <c r="AD15" i="12"/>
  <c r="AD14" i="12"/>
  <c r="AD13" i="12"/>
  <c r="AD12" i="12"/>
  <c r="AD11" i="12"/>
  <c r="AD10" i="12"/>
  <c r="AD9" i="12"/>
  <c r="AD8" i="12"/>
  <c r="AD7" i="12"/>
  <c r="AD6" i="12"/>
  <c r="AD5" i="12"/>
  <c r="AD4" i="12"/>
  <c r="AD3" i="12"/>
  <c r="AD2" i="12"/>
  <c r="AC15" i="12"/>
  <c r="AC14" i="12"/>
  <c r="AC13" i="12"/>
  <c r="AC12" i="12"/>
  <c r="AC11" i="12"/>
  <c r="AC10" i="12"/>
  <c r="AC9" i="12"/>
  <c r="AC8" i="12"/>
  <c r="AC7" i="12"/>
  <c r="AC6" i="12"/>
  <c r="AC5" i="12"/>
  <c r="AC4" i="12"/>
  <c r="AC3" i="12"/>
  <c r="AC2" i="12"/>
  <c r="AA15" i="12"/>
  <c r="AA14" i="12"/>
  <c r="AA13" i="12"/>
  <c r="AA12" i="12"/>
  <c r="AA11" i="12"/>
  <c r="AA10" i="12"/>
  <c r="AA9" i="12"/>
  <c r="AA8" i="12"/>
  <c r="AA7" i="12"/>
  <c r="AA6" i="12"/>
  <c r="AA5" i="12"/>
  <c r="AA4" i="12"/>
  <c r="AA3" i="12"/>
  <c r="AA2" i="12"/>
  <c r="Z15" i="12"/>
  <c r="Z14" i="12"/>
  <c r="Z13" i="12"/>
  <c r="Z12" i="12"/>
  <c r="Z11" i="12"/>
  <c r="Z10" i="12"/>
  <c r="Z9" i="12"/>
  <c r="Z8" i="12"/>
  <c r="Z7" i="12"/>
  <c r="Z6" i="12"/>
  <c r="Z5" i="12"/>
  <c r="Z4" i="12"/>
  <c r="Z3" i="12"/>
  <c r="Z2" i="12"/>
  <c r="V5" i="12"/>
  <c r="M15" i="12"/>
  <c r="M14" i="12"/>
  <c r="M13" i="12"/>
  <c r="M12" i="12"/>
  <c r="M11" i="12"/>
  <c r="M10" i="12"/>
  <c r="M9" i="12"/>
  <c r="M8" i="12"/>
  <c r="M7" i="12"/>
  <c r="M6" i="12"/>
  <c r="M5" i="12"/>
  <c r="M4" i="12"/>
  <c r="M3" i="12"/>
  <c r="M2" i="12"/>
  <c r="F15" i="12"/>
  <c r="F14" i="12"/>
  <c r="F13" i="12"/>
  <c r="F12" i="12"/>
  <c r="F11" i="12"/>
  <c r="F10" i="12"/>
  <c r="F9" i="12"/>
  <c r="F8" i="12"/>
  <c r="F7" i="12"/>
  <c r="F6" i="12"/>
  <c r="F5" i="12"/>
  <c r="F4" i="12"/>
  <c r="F3" i="12"/>
  <c r="F2" i="12"/>
  <c r="B28" i="7"/>
  <c r="Y2" i="12" s="1"/>
  <c r="B24" i="7"/>
  <c r="X15" i="12"/>
  <c r="W15" i="12"/>
  <c r="U15" i="12"/>
  <c r="T15" i="12"/>
  <c r="S15" i="12"/>
  <c r="R15" i="12"/>
  <c r="Q15" i="12"/>
  <c r="P15" i="12"/>
  <c r="O15" i="12"/>
  <c r="N15" i="12"/>
  <c r="J15" i="12"/>
  <c r="I15" i="12"/>
  <c r="H15" i="12"/>
  <c r="G15" i="12"/>
  <c r="E15" i="12"/>
  <c r="X14" i="12"/>
  <c r="W14" i="12"/>
  <c r="U14" i="12"/>
  <c r="T14" i="12"/>
  <c r="S14" i="12"/>
  <c r="R14" i="12"/>
  <c r="Q14" i="12"/>
  <c r="P14" i="12"/>
  <c r="O14" i="12"/>
  <c r="N14" i="12"/>
  <c r="J14" i="12"/>
  <c r="I14" i="12"/>
  <c r="H14" i="12"/>
  <c r="G14" i="12"/>
  <c r="E14" i="12"/>
  <c r="X13" i="12"/>
  <c r="W13" i="12"/>
  <c r="U13" i="12"/>
  <c r="T13" i="12"/>
  <c r="S13" i="12"/>
  <c r="R13" i="12"/>
  <c r="Q13" i="12"/>
  <c r="P13" i="12"/>
  <c r="O13" i="12"/>
  <c r="N13" i="12"/>
  <c r="J13" i="12"/>
  <c r="I13" i="12"/>
  <c r="H13" i="12"/>
  <c r="G13" i="12"/>
  <c r="E13" i="12"/>
  <c r="X12" i="12"/>
  <c r="W12" i="12"/>
  <c r="U12" i="12"/>
  <c r="T12" i="12"/>
  <c r="S12" i="12"/>
  <c r="R12" i="12"/>
  <c r="Q12" i="12"/>
  <c r="P12" i="12"/>
  <c r="O12" i="12"/>
  <c r="N12" i="12"/>
  <c r="K12" i="12"/>
  <c r="J12" i="12"/>
  <c r="I12" i="12"/>
  <c r="H12" i="12"/>
  <c r="G12" i="12"/>
  <c r="E12" i="12"/>
  <c r="X11" i="12"/>
  <c r="W11" i="12"/>
  <c r="U11" i="12"/>
  <c r="T11" i="12"/>
  <c r="S11" i="12"/>
  <c r="R11" i="12"/>
  <c r="Q11" i="12"/>
  <c r="P11" i="12"/>
  <c r="O11" i="12"/>
  <c r="N11" i="12"/>
  <c r="J11" i="12"/>
  <c r="I11" i="12"/>
  <c r="H11" i="12"/>
  <c r="G11" i="12"/>
  <c r="E11" i="12"/>
  <c r="X10" i="12"/>
  <c r="W10" i="12"/>
  <c r="U10" i="12"/>
  <c r="T10" i="12"/>
  <c r="S10" i="12"/>
  <c r="R10" i="12"/>
  <c r="Q10" i="12"/>
  <c r="P10" i="12"/>
  <c r="O10" i="12"/>
  <c r="N10" i="12"/>
  <c r="J10" i="12"/>
  <c r="I10" i="12"/>
  <c r="H10" i="12"/>
  <c r="G10" i="12"/>
  <c r="E10" i="12"/>
  <c r="X9" i="12"/>
  <c r="W9" i="12"/>
  <c r="U9" i="12"/>
  <c r="T9" i="12"/>
  <c r="S9" i="12"/>
  <c r="R9" i="12"/>
  <c r="Q9" i="12"/>
  <c r="P9" i="12"/>
  <c r="O9" i="12"/>
  <c r="N9" i="12"/>
  <c r="J9" i="12"/>
  <c r="I9" i="12"/>
  <c r="H9" i="12"/>
  <c r="G9" i="12"/>
  <c r="E9" i="12"/>
  <c r="X8" i="12"/>
  <c r="W8" i="12"/>
  <c r="U8" i="12"/>
  <c r="T8" i="12"/>
  <c r="S8" i="12"/>
  <c r="R8" i="12"/>
  <c r="Q8" i="12"/>
  <c r="P8" i="12"/>
  <c r="O8" i="12"/>
  <c r="N8" i="12"/>
  <c r="L8" i="12"/>
  <c r="K8" i="12"/>
  <c r="J8" i="12"/>
  <c r="I8" i="12"/>
  <c r="H8" i="12"/>
  <c r="G8" i="12"/>
  <c r="E8" i="12"/>
  <c r="X7" i="12"/>
  <c r="W7" i="12"/>
  <c r="U7" i="12"/>
  <c r="T7" i="12"/>
  <c r="S7" i="12"/>
  <c r="R7" i="12"/>
  <c r="Q7" i="12"/>
  <c r="P7" i="12"/>
  <c r="O7" i="12"/>
  <c r="N7" i="12"/>
  <c r="J7" i="12"/>
  <c r="I7" i="12"/>
  <c r="H7" i="12"/>
  <c r="G7" i="12"/>
  <c r="E7" i="12"/>
  <c r="Y6" i="12"/>
  <c r="X6" i="12"/>
  <c r="W6" i="12"/>
  <c r="U6" i="12"/>
  <c r="T6" i="12"/>
  <c r="S6" i="12"/>
  <c r="R6" i="12"/>
  <c r="Q6" i="12"/>
  <c r="P6" i="12"/>
  <c r="O6" i="12"/>
  <c r="N6" i="12"/>
  <c r="J6" i="12"/>
  <c r="I6" i="12"/>
  <c r="H6" i="12"/>
  <c r="G6" i="12"/>
  <c r="E6" i="12"/>
  <c r="X5" i="12"/>
  <c r="W5" i="12"/>
  <c r="U5" i="12"/>
  <c r="T5" i="12"/>
  <c r="S5" i="12"/>
  <c r="R5" i="12"/>
  <c r="Q5" i="12"/>
  <c r="P5" i="12"/>
  <c r="O5" i="12"/>
  <c r="N5" i="12"/>
  <c r="J5" i="12"/>
  <c r="I5" i="12"/>
  <c r="H5" i="12"/>
  <c r="G5" i="12"/>
  <c r="E5" i="12"/>
  <c r="X4" i="12"/>
  <c r="W4" i="12"/>
  <c r="U4" i="12"/>
  <c r="T4" i="12"/>
  <c r="S4" i="12"/>
  <c r="R4" i="12"/>
  <c r="Q4" i="12"/>
  <c r="P4" i="12"/>
  <c r="O4" i="12"/>
  <c r="N4" i="12"/>
  <c r="J4" i="12"/>
  <c r="I4" i="12"/>
  <c r="H4" i="12"/>
  <c r="G4" i="12"/>
  <c r="E4" i="12"/>
  <c r="X3" i="12"/>
  <c r="W3" i="12"/>
  <c r="U3" i="12"/>
  <c r="T3" i="12"/>
  <c r="S3" i="12"/>
  <c r="R3" i="12"/>
  <c r="Q3" i="12"/>
  <c r="P3" i="12"/>
  <c r="O3" i="12"/>
  <c r="N3" i="12"/>
  <c r="J3" i="12"/>
  <c r="I3" i="12"/>
  <c r="H3" i="12"/>
  <c r="G3" i="12"/>
  <c r="E3" i="12"/>
  <c r="X2" i="12"/>
  <c r="W2" i="12"/>
  <c r="U2" i="12"/>
  <c r="T2" i="12"/>
  <c r="S2" i="12"/>
  <c r="R2" i="12"/>
  <c r="Q2" i="12"/>
  <c r="P2" i="12"/>
  <c r="O2" i="12"/>
  <c r="N2" i="12"/>
  <c r="J2" i="12"/>
  <c r="I2" i="12"/>
  <c r="H2" i="12"/>
  <c r="G2" i="12"/>
  <c r="E2" i="12"/>
  <c r="C3" i="7"/>
  <c r="D2" i="14" s="1"/>
  <c r="E3" i="7"/>
  <c r="D3" i="14" s="1"/>
  <c r="G3" i="7"/>
  <c r="D4" i="14" s="1"/>
  <c r="I3" i="7"/>
  <c r="D5" i="14" s="1"/>
  <c r="K3" i="7"/>
  <c r="D6" i="14" s="1"/>
  <c r="M3" i="7"/>
  <c r="D7" i="14" s="1"/>
  <c r="O3" i="7"/>
  <c r="D8" i="14" s="1"/>
  <c r="Q3" i="7"/>
  <c r="D9" i="14" s="1"/>
  <c r="S3" i="7"/>
  <c r="D10" i="14" s="1"/>
  <c r="U3" i="7"/>
  <c r="D11" i="14" s="1"/>
  <c r="W3" i="7"/>
  <c r="D12" i="14" s="1"/>
  <c r="Y3" i="7"/>
  <c r="D13" i="14" s="1"/>
  <c r="AA3" i="7"/>
  <c r="D14" i="14" s="1"/>
  <c r="AC3" i="7"/>
  <c r="D15" i="14" s="1"/>
  <c r="E6" i="7"/>
  <c r="E3" i="14" s="1"/>
  <c r="G6" i="7"/>
  <c r="E4" i="14" s="1"/>
  <c r="I6" i="7"/>
  <c r="E5" i="14" s="1"/>
  <c r="K6" i="7"/>
  <c r="E6" i="14" s="1"/>
  <c r="M6" i="7"/>
  <c r="E7" i="14" s="1"/>
  <c r="O6" i="7"/>
  <c r="E8" i="14" s="1"/>
  <c r="Q6" i="7"/>
  <c r="E9" i="14" s="1"/>
  <c r="S6" i="7"/>
  <c r="E10" i="14" s="1"/>
  <c r="U6" i="7"/>
  <c r="E11" i="14" s="1"/>
  <c r="W6" i="7"/>
  <c r="E12" i="14" s="1"/>
  <c r="Y6" i="7"/>
  <c r="E13" i="14" s="1"/>
  <c r="AA6" i="7"/>
  <c r="E14" i="14" s="1"/>
  <c r="AC6" i="7"/>
  <c r="E15" i="14" s="1"/>
  <c r="E7" i="7"/>
  <c r="F3" i="14" s="1"/>
  <c r="G7" i="7"/>
  <c r="F4" i="14" s="1"/>
  <c r="I7" i="7"/>
  <c r="F5" i="14" s="1"/>
  <c r="K7" i="7"/>
  <c r="F6" i="14" s="1"/>
  <c r="M7" i="7"/>
  <c r="F7" i="14" s="1"/>
  <c r="O7" i="7"/>
  <c r="F8" i="14" s="1"/>
  <c r="Q7" i="7"/>
  <c r="F9" i="14" s="1"/>
  <c r="S7" i="7"/>
  <c r="F10" i="14" s="1"/>
  <c r="U7" i="7"/>
  <c r="F11" i="14" s="1"/>
  <c r="W7" i="7"/>
  <c r="F12" i="14" s="1"/>
  <c r="Y7" i="7"/>
  <c r="F13" i="14" s="1"/>
  <c r="AA7" i="7"/>
  <c r="F14" i="14" s="1"/>
  <c r="AC7" i="7"/>
  <c r="F15" i="14" s="1"/>
  <c r="E8" i="7"/>
  <c r="G3" i="14" s="1"/>
  <c r="G8" i="7"/>
  <c r="G4" i="14" s="1"/>
  <c r="I8" i="7"/>
  <c r="G5" i="14" s="1"/>
  <c r="K8" i="7"/>
  <c r="G6" i="14" s="1"/>
  <c r="M8" i="7"/>
  <c r="G7" i="14" s="1"/>
  <c r="O8" i="7"/>
  <c r="G8" i="14" s="1"/>
  <c r="Q8" i="7"/>
  <c r="G9" i="14" s="1"/>
  <c r="S8" i="7"/>
  <c r="G10" i="14" s="1"/>
  <c r="U8" i="7"/>
  <c r="G11" i="14" s="1"/>
  <c r="W8" i="7"/>
  <c r="G12" i="14" s="1"/>
  <c r="Y8" i="7"/>
  <c r="G13" i="14" s="1"/>
  <c r="AA8" i="7"/>
  <c r="G14" i="14" s="1"/>
  <c r="AC8" i="7"/>
  <c r="G15" i="14" s="1"/>
  <c r="E9" i="7"/>
  <c r="H3" i="14" s="1"/>
  <c r="G9" i="7"/>
  <c r="H4" i="14" s="1"/>
  <c r="I9" i="7"/>
  <c r="H5" i="14" s="1"/>
  <c r="K9" i="7"/>
  <c r="H6" i="14" s="1"/>
  <c r="M9" i="7"/>
  <c r="H7" i="14" s="1"/>
  <c r="O9" i="7"/>
  <c r="H8" i="14" s="1"/>
  <c r="Q9" i="7"/>
  <c r="H9" i="14" s="1"/>
  <c r="S9" i="7"/>
  <c r="H10" i="14" s="1"/>
  <c r="U9" i="7"/>
  <c r="H11" i="14" s="1"/>
  <c r="W9" i="7"/>
  <c r="H12" i="14" s="1"/>
  <c r="Y9" i="7"/>
  <c r="H13" i="14" s="1"/>
  <c r="AA9" i="7"/>
  <c r="H14" i="14" s="1"/>
  <c r="AC9" i="7"/>
  <c r="H15" i="14" s="1"/>
  <c r="E10" i="7"/>
  <c r="I3" i="14" s="1"/>
  <c r="G10" i="7"/>
  <c r="I4" i="14" s="1"/>
  <c r="I10" i="7"/>
  <c r="I5" i="14" s="1"/>
  <c r="K10" i="7"/>
  <c r="I6" i="14" s="1"/>
  <c r="M10" i="7"/>
  <c r="I7" i="14" s="1"/>
  <c r="O10" i="7"/>
  <c r="I8" i="14" s="1"/>
  <c r="Q10" i="7"/>
  <c r="I9" i="14" s="1"/>
  <c r="S10" i="7"/>
  <c r="I10" i="14" s="1"/>
  <c r="U10" i="7"/>
  <c r="I11" i="14" s="1"/>
  <c r="W10" i="7"/>
  <c r="I12" i="14" s="1"/>
  <c r="Y10" i="7"/>
  <c r="I13" i="14" s="1"/>
  <c r="AA10" i="7"/>
  <c r="I14" i="14" s="1"/>
  <c r="AC10" i="7"/>
  <c r="I15" i="14" s="1"/>
  <c r="E14" i="7"/>
  <c r="J3" i="14" s="1"/>
  <c r="G14" i="7"/>
  <c r="J4" i="14" s="1"/>
  <c r="I14" i="7"/>
  <c r="J5" i="14" s="1"/>
  <c r="K14" i="7"/>
  <c r="J6" i="14" s="1"/>
  <c r="M14" i="7"/>
  <c r="J7" i="14" s="1"/>
  <c r="O14" i="7"/>
  <c r="J8" i="14" s="1"/>
  <c r="Q14" i="7"/>
  <c r="J9" i="14" s="1"/>
  <c r="S14" i="7"/>
  <c r="J10" i="14" s="1"/>
  <c r="U14" i="7"/>
  <c r="J11" i="14" s="1"/>
  <c r="W14" i="7"/>
  <c r="J12" i="14" s="1"/>
  <c r="Y14" i="7"/>
  <c r="J13" i="14" s="1"/>
  <c r="AA14" i="7"/>
  <c r="J14" i="14" s="1"/>
  <c r="AC14" i="7"/>
  <c r="J15" i="14" s="1"/>
  <c r="E15" i="7"/>
  <c r="K3" i="14" s="1"/>
  <c r="G15" i="7"/>
  <c r="K4" i="14" s="1"/>
  <c r="I15" i="7"/>
  <c r="K5" i="14" s="1"/>
  <c r="K15" i="7"/>
  <c r="K6" i="14" s="1"/>
  <c r="M15" i="7"/>
  <c r="K7" i="14" s="1"/>
  <c r="O15" i="7"/>
  <c r="K8" i="14" s="1"/>
  <c r="Q15" i="7"/>
  <c r="K9" i="14" s="1"/>
  <c r="S15" i="7"/>
  <c r="K10" i="14" s="1"/>
  <c r="U15" i="7"/>
  <c r="K11" i="14" s="1"/>
  <c r="W15" i="7"/>
  <c r="K12" i="14" s="1"/>
  <c r="Y15" i="7"/>
  <c r="K13" i="14" s="1"/>
  <c r="AA15" i="7"/>
  <c r="K14" i="14" s="1"/>
  <c r="AC15" i="7"/>
  <c r="K15" i="14" s="1"/>
  <c r="E16" i="7"/>
  <c r="L3" i="14" s="1"/>
  <c r="G16" i="7"/>
  <c r="L4" i="14" s="1"/>
  <c r="I16" i="7"/>
  <c r="L5" i="14" s="1"/>
  <c r="K16" i="7"/>
  <c r="L6" i="14" s="1"/>
  <c r="M16" i="7"/>
  <c r="L7" i="14" s="1"/>
  <c r="O16" i="7"/>
  <c r="L8" i="14" s="1"/>
  <c r="Q16" i="7"/>
  <c r="L9" i="14" s="1"/>
  <c r="S16" i="7"/>
  <c r="L10" i="14" s="1"/>
  <c r="U16" i="7"/>
  <c r="L11" i="14" s="1"/>
  <c r="W16" i="7"/>
  <c r="L12" i="14" s="1"/>
  <c r="Y16" i="7"/>
  <c r="L13" i="14" s="1"/>
  <c r="AA16" i="7"/>
  <c r="L14" i="14" s="1"/>
  <c r="AC16" i="7"/>
  <c r="L15" i="14" s="1"/>
  <c r="E17" i="7"/>
  <c r="M3" i="14" s="1"/>
  <c r="G17" i="7"/>
  <c r="M4" i="14" s="1"/>
  <c r="I17" i="7"/>
  <c r="M5" i="14" s="1"/>
  <c r="K17" i="7"/>
  <c r="M6" i="14" s="1"/>
  <c r="M17" i="7"/>
  <c r="M7" i="14" s="1"/>
  <c r="O17" i="7"/>
  <c r="M8" i="14" s="1"/>
  <c r="Q17" i="7"/>
  <c r="M9" i="14" s="1"/>
  <c r="S17" i="7"/>
  <c r="M10" i="14" s="1"/>
  <c r="U17" i="7"/>
  <c r="M11" i="14" s="1"/>
  <c r="W17" i="7"/>
  <c r="M12" i="14" s="1"/>
  <c r="Y17" i="7"/>
  <c r="M13" i="14" s="1"/>
  <c r="AA17" i="7"/>
  <c r="M14" i="14" s="1"/>
  <c r="AC17" i="7"/>
  <c r="M15" i="14" s="1"/>
  <c r="E18" i="7"/>
  <c r="N3" i="14" s="1"/>
  <c r="G18" i="7"/>
  <c r="N4" i="14" s="1"/>
  <c r="I18" i="7"/>
  <c r="N5" i="14" s="1"/>
  <c r="K18" i="7"/>
  <c r="N6" i="14" s="1"/>
  <c r="M18" i="7"/>
  <c r="N7" i="14" s="1"/>
  <c r="O18" i="7"/>
  <c r="N8" i="14" s="1"/>
  <c r="Q18" i="7"/>
  <c r="N9" i="14" s="1"/>
  <c r="S18" i="7"/>
  <c r="N10" i="14" s="1"/>
  <c r="U18" i="7"/>
  <c r="N11" i="14" s="1"/>
  <c r="W18" i="7"/>
  <c r="N12" i="14" s="1"/>
  <c r="Y18" i="7"/>
  <c r="N13" i="14" s="1"/>
  <c r="AA18" i="7"/>
  <c r="N14" i="14" s="1"/>
  <c r="AC18" i="7"/>
  <c r="N15" i="14" s="1"/>
  <c r="E19" i="7"/>
  <c r="O3" i="14" s="1"/>
  <c r="G19" i="7"/>
  <c r="O4" i="14" s="1"/>
  <c r="I19" i="7"/>
  <c r="O5" i="14" s="1"/>
  <c r="K19" i="7"/>
  <c r="O6" i="14" s="1"/>
  <c r="M19" i="7"/>
  <c r="O7" i="14" s="1"/>
  <c r="O19" i="7"/>
  <c r="O8" i="14" s="1"/>
  <c r="Q19" i="7"/>
  <c r="O9" i="14" s="1"/>
  <c r="S19" i="7"/>
  <c r="O10" i="14" s="1"/>
  <c r="U19" i="7"/>
  <c r="O11" i="14" s="1"/>
  <c r="W19" i="7"/>
  <c r="O12" i="14" s="1"/>
  <c r="Y19" i="7"/>
  <c r="O13" i="14" s="1"/>
  <c r="AA19" i="7"/>
  <c r="O14" i="14" s="1"/>
  <c r="AC19" i="7"/>
  <c r="O15" i="14" s="1"/>
  <c r="E22" i="7"/>
  <c r="P3" i="14" s="1"/>
  <c r="G22" i="7"/>
  <c r="P4" i="14" s="1"/>
  <c r="I22" i="7"/>
  <c r="P5" i="14" s="1"/>
  <c r="K22" i="7"/>
  <c r="P6" i="14" s="1"/>
  <c r="M22" i="7"/>
  <c r="P7" i="14" s="1"/>
  <c r="O22" i="7"/>
  <c r="P8" i="14" s="1"/>
  <c r="Q22" i="7"/>
  <c r="P9" i="14" s="1"/>
  <c r="S22" i="7"/>
  <c r="P10" i="14" s="1"/>
  <c r="U22" i="7"/>
  <c r="P11" i="14" s="1"/>
  <c r="W22" i="7"/>
  <c r="P12" i="14" s="1"/>
  <c r="Y22" i="7"/>
  <c r="P13" i="14" s="1"/>
  <c r="AA22" i="7"/>
  <c r="P14" i="14" s="1"/>
  <c r="AC22" i="7"/>
  <c r="P15" i="14" s="1"/>
  <c r="E23" i="7"/>
  <c r="Q3" i="14" s="1"/>
  <c r="G23" i="7"/>
  <c r="Q4" i="14" s="1"/>
  <c r="I23" i="7"/>
  <c r="Q5" i="14" s="1"/>
  <c r="K23" i="7"/>
  <c r="Q6" i="14" s="1"/>
  <c r="M23" i="7"/>
  <c r="Q7" i="14" s="1"/>
  <c r="O23" i="7"/>
  <c r="Q8" i="14" s="1"/>
  <c r="Q23" i="7"/>
  <c r="Q9" i="14" s="1"/>
  <c r="S23" i="7"/>
  <c r="Q10" i="14" s="1"/>
  <c r="U23" i="7"/>
  <c r="Q11" i="14" s="1"/>
  <c r="W23" i="7"/>
  <c r="Q12" i="14" s="1"/>
  <c r="Y23" i="7"/>
  <c r="Q13" i="14" s="1"/>
  <c r="AA23" i="7"/>
  <c r="Q14" i="14" s="1"/>
  <c r="AC23" i="7"/>
  <c r="Q15" i="14" s="1"/>
  <c r="E26" i="7"/>
  <c r="R3" i="14" s="1"/>
  <c r="G26" i="7"/>
  <c r="R4" i="14" s="1"/>
  <c r="I26" i="7"/>
  <c r="R5" i="14" s="1"/>
  <c r="K26" i="7"/>
  <c r="R6" i="14" s="1"/>
  <c r="M26" i="7"/>
  <c r="R7" i="14" s="1"/>
  <c r="O26" i="7"/>
  <c r="R8" i="14" s="1"/>
  <c r="Q26" i="7"/>
  <c r="R9" i="14" s="1"/>
  <c r="S26" i="7"/>
  <c r="R10" i="14" s="1"/>
  <c r="U26" i="7"/>
  <c r="R11" i="14" s="1"/>
  <c r="W26" i="7"/>
  <c r="R12" i="14" s="1"/>
  <c r="Y26" i="7"/>
  <c r="R13" i="14" s="1"/>
  <c r="AA26" i="7"/>
  <c r="R14" i="14" s="1"/>
  <c r="AC26" i="7"/>
  <c r="R15" i="14" s="1"/>
  <c r="E27" i="7"/>
  <c r="S3" i="14" s="1"/>
  <c r="G27" i="7"/>
  <c r="S4" i="14" s="1"/>
  <c r="I27" i="7"/>
  <c r="S5" i="14" s="1"/>
  <c r="K27" i="7"/>
  <c r="S6" i="14" s="1"/>
  <c r="M27" i="7"/>
  <c r="S7" i="14" s="1"/>
  <c r="O27" i="7"/>
  <c r="S8" i="14" s="1"/>
  <c r="Q27" i="7"/>
  <c r="S9" i="14" s="1"/>
  <c r="S27" i="7"/>
  <c r="S10" i="14" s="1"/>
  <c r="U27" i="7"/>
  <c r="S11" i="14" s="1"/>
  <c r="W27" i="7"/>
  <c r="S12" i="14" s="1"/>
  <c r="Y27" i="7"/>
  <c r="S13" i="14" s="1"/>
  <c r="AA27" i="7"/>
  <c r="S14" i="14" s="1"/>
  <c r="AC27" i="7"/>
  <c r="S15" i="14" s="1"/>
  <c r="E30" i="7"/>
  <c r="T3" i="14" s="1"/>
  <c r="G30" i="7"/>
  <c r="T4" i="14" s="1"/>
  <c r="I30" i="7"/>
  <c r="T5" i="14" s="1"/>
  <c r="K30" i="7"/>
  <c r="T6" i="14" s="1"/>
  <c r="M30" i="7"/>
  <c r="T7" i="14" s="1"/>
  <c r="O30" i="7"/>
  <c r="T8" i="14" s="1"/>
  <c r="Q30" i="7"/>
  <c r="T9" i="14" s="1"/>
  <c r="S30" i="7"/>
  <c r="T10" i="14" s="1"/>
  <c r="U30" i="7"/>
  <c r="T11" i="14" s="1"/>
  <c r="W30" i="7"/>
  <c r="T12" i="14" s="1"/>
  <c r="Y30" i="7"/>
  <c r="T13" i="14" s="1"/>
  <c r="AA30" i="7"/>
  <c r="T14" i="14" s="1"/>
  <c r="AC30" i="7"/>
  <c r="T15" i="14" s="1"/>
  <c r="E31" i="7"/>
  <c r="U3" i="14" s="1"/>
  <c r="G31" i="7"/>
  <c r="U4" i="14" s="1"/>
  <c r="I31" i="7"/>
  <c r="U5" i="14" s="1"/>
  <c r="K31" i="7"/>
  <c r="U6" i="14" s="1"/>
  <c r="M31" i="7"/>
  <c r="U7" i="14" s="1"/>
  <c r="O31" i="7"/>
  <c r="U8" i="14" s="1"/>
  <c r="Q31" i="7"/>
  <c r="U9" i="14" s="1"/>
  <c r="S31" i="7"/>
  <c r="U10" i="14" s="1"/>
  <c r="U31" i="7"/>
  <c r="U11" i="14" s="1"/>
  <c r="W31" i="7"/>
  <c r="U12" i="14" s="1"/>
  <c r="Y31" i="7"/>
  <c r="U13" i="14" s="1"/>
  <c r="AA31" i="7"/>
  <c r="U14" i="14" s="1"/>
  <c r="AC31" i="7"/>
  <c r="U15" i="14" s="1"/>
  <c r="E34" i="7"/>
  <c r="V3" i="14" s="1"/>
  <c r="G34" i="7"/>
  <c r="V4" i="14" s="1"/>
  <c r="I34" i="7"/>
  <c r="V5" i="14" s="1"/>
  <c r="K34" i="7"/>
  <c r="V6" i="14" s="1"/>
  <c r="M34" i="7"/>
  <c r="V7" i="14" s="1"/>
  <c r="O34" i="7"/>
  <c r="V8" i="14" s="1"/>
  <c r="Q34" i="7"/>
  <c r="V9" i="14" s="1"/>
  <c r="S34" i="7"/>
  <c r="V10" i="14" s="1"/>
  <c r="U34" i="7"/>
  <c r="V11" i="14" s="1"/>
  <c r="W34" i="7"/>
  <c r="V12" i="14" s="1"/>
  <c r="Y34" i="7"/>
  <c r="V13" i="14" s="1"/>
  <c r="AA34" i="7"/>
  <c r="V14" i="14" s="1"/>
  <c r="AC34" i="7"/>
  <c r="V15" i="14" s="1"/>
  <c r="E35" i="7"/>
  <c r="W3" i="14" s="1"/>
  <c r="G35" i="7"/>
  <c r="W4" i="14" s="1"/>
  <c r="I35" i="7"/>
  <c r="W5" i="14" s="1"/>
  <c r="K35" i="7"/>
  <c r="W6" i="14" s="1"/>
  <c r="M35" i="7"/>
  <c r="W7" i="14" s="1"/>
  <c r="O35" i="7"/>
  <c r="W8" i="14" s="1"/>
  <c r="Q35" i="7"/>
  <c r="W9" i="14" s="1"/>
  <c r="S35" i="7"/>
  <c r="W10" i="14" s="1"/>
  <c r="U35" i="7"/>
  <c r="W11" i="14" s="1"/>
  <c r="W35" i="7"/>
  <c r="W12" i="14" s="1"/>
  <c r="Y35" i="7"/>
  <c r="W13" i="14" s="1"/>
  <c r="AA35" i="7"/>
  <c r="W14" i="14" s="1"/>
  <c r="AC35" i="7"/>
  <c r="W15" i="14" s="1"/>
  <c r="B36" i="7"/>
  <c r="B32" i="7"/>
  <c r="B12" i="7"/>
  <c r="B11" i="7"/>
  <c r="C35" i="7"/>
  <c r="W2" i="14" s="1"/>
  <c r="C34" i="7"/>
  <c r="C31" i="7"/>
  <c r="U2" i="14" s="1"/>
  <c r="C30" i="7"/>
  <c r="C27" i="7"/>
  <c r="C26" i="7"/>
  <c r="C23" i="7"/>
  <c r="C22" i="7"/>
  <c r="C19" i="7"/>
  <c r="C18" i="7"/>
  <c r="N2" i="14" s="1"/>
  <c r="C17" i="7"/>
  <c r="C16" i="7"/>
  <c r="L2" i="14" s="1"/>
  <c r="C15" i="7"/>
  <c r="C14" i="7"/>
  <c r="C7" i="7"/>
  <c r="F2" i="14" s="1"/>
  <c r="C8" i="7"/>
  <c r="C9" i="7"/>
  <c r="C10" i="7"/>
  <c r="I2" i="14" s="1"/>
  <c r="C6" i="7"/>
  <c r="BO32" i="7" l="1"/>
  <c r="K2" i="12"/>
  <c r="BO11" i="7"/>
  <c r="BO12" i="7"/>
  <c r="BO24" i="7"/>
  <c r="BO36" i="7"/>
  <c r="BO28" i="7"/>
  <c r="BP8" i="7"/>
  <c r="BQ8" i="7" s="1"/>
  <c r="BT8" i="7"/>
  <c r="BV8" i="7"/>
  <c r="BX8" i="7"/>
  <c r="BR8" i="7"/>
  <c r="BX9" i="7"/>
  <c r="BP9" i="7"/>
  <c r="BQ9" i="7" s="1"/>
  <c r="BR9" i="7"/>
  <c r="BT9" i="7"/>
  <c r="BV9" i="7"/>
  <c r="BR23" i="7"/>
  <c r="BP23" i="7"/>
  <c r="BQ23" i="7" s="1"/>
  <c r="BT23" i="7"/>
  <c r="BX23" i="7"/>
  <c r="BV23" i="7"/>
  <c r="BL12" i="7"/>
  <c r="BM12" i="7"/>
  <c r="BN12" i="7" s="1"/>
  <c r="BW12" i="7"/>
  <c r="BS12" i="7"/>
  <c r="BU12" i="7"/>
  <c r="V2" i="12"/>
  <c r="BM24" i="7"/>
  <c r="BN24" i="7" s="1"/>
  <c r="BS24" i="7"/>
  <c r="BU24" i="7"/>
  <c r="BL24" i="7"/>
  <c r="BV7" i="7"/>
  <c r="BP7" i="7"/>
  <c r="BQ7" i="7" s="1"/>
  <c r="BX7" i="7"/>
  <c r="BT7" i="7"/>
  <c r="BR7" i="7"/>
  <c r="BW36" i="7"/>
  <c r="BL36" i="7"/>
  <c r="BS36" i="7"/>
  <c r="BU36" i="7"/>
  <c r="BM36" i="7"/>
  <c r="BN36" i="7" s="1"/>
  <c r="BL28" i="7"/>
  <c r="BS28" i="7"/>
  <c r="BM28" i="7"/>
  <c r="BN28" i="7" s="1"/>
  <c r="BU28" i="7"/>
  <c r="BU32" i="7"/>
  <c r="BS32" i="7"/>
  <c r="BL32" i="7"/>
  <c r="BM32" i="7"/>
  <c r="BN32" i="7" s="1"/>
  <c r="BT27" i="7"/>
  <c r="BV27" i="7"/>
  <c r="BP27" i="7"/>
  <c r="BQ27" i="7" s="1"/>
  <c r="BX27" i="7"/>
  <c r="BR27" i="7"/>
  <c r="BV14" i="7"/>
  <c r="BP14" i="7"/>
  <c r="BQ14" i="7" s="1"/>
  <c r="BX14" i="7"/>
  <c r="BR14" i="7"/>
  <c r="BT14" i="7"/>
  <c r="T2" i="14"/>
  <c r="BX30" i="7"/>
  <c r="BP30" i="7"/>
  <c r="BQ30" i="7" s="1"/>
  <c r="BR30" i="7"/>
  <c r="BT30" i="7"/>
  <c r="BV30" i="7"/>
  <c r="BP18" i="7"/>
  <c r="BQ18" i="7" s="1"/>
  <c r="BX18" i="7"/>
  <c r="BR18" i="7"/>
  <c r="BT18" i="7"/>
  <c r="BV18" i="7"/>
  <c r="L2" i="12"/>
  <c r="G2" i="14"/>
  <c r="BP16" i="7"/>
  <c r="BQ16" i="7" s="1"/>
  <c r="BX16" i="7"/>
  <c r="BR16" i="7"/>
  <c r="BT16" i="7"/>
  <c r="BV16" i="7"/>
  <c r="BT31" i="7"/>
  <c r="BV31" i="7"/>
  <c r="BR31" i="7"/>
  <c r="BP31" i="7"/>
  <c r="BQ31" i="7" s="1"/>
  <c r="BX31" i="7"/>
  <c r="AE2" i="12"/>
  <c r="BT17" i="7"/>
  <c r="BV17" i="7"/>
  <c r="BP17" i="7"/>
  <c r="BQ17" i="7" s="1"/>
  <c r="BX17" i="7"/>
  <c r="BR17" i="7"/>
  <c r="O2" i="14"/>
  <c r="BV19" i="7"/>
  <c r="BX19" i="7"/>
  <c r="BP19" i="7"/>
  <c r="BQ19" i="7" s="1"/>
  <c r="BT19" i="7"/>
  <c r="BR19" i="7"/>
  <c r="V2" i="14"/>
  <c r="BX34" i="7"/>
  <c r="BP34" i="7"/>
  <c r="BQ34" i="7" s="1"/>
  <c r="BR34" i="7"/>
  <c r="BV34" i="7"/>
  <c r="BT34" i="7"/>
  <c r="R2" i="14"/>
  <c r="BX26" i="7"/>
  <c r="BP26" i="7"/>
  <c r="BQ26" i="7" s="1"/>
  <c r="BR26" i="7"/>
  <c r="BT26" i="7"/>
  <c r="BV26" i="7"/>
  <c r="BR3" i="7"/>
  <c r="BP3" i="7"/>
  <c r="BX3" i="7"/>
  <c r="BV3" i="7"/>
  <c r="BT3" i="7"/>
  <c r="BR6" i="7"/>
  <c r="BT6" i="7"/>
  <c r="BV6" i="7"/>
  <c r="BP6" i="7"/>
  <c r="BQ6" i="7" s="1"/>
  <c r="BX6" i="7"/>
  <c r="BR15" i="7"/>
  <c r="BT15" i="7"/>
  <c r="BV15" i="7"/>
  <c r="BP15" i="7"/>
  <c r="BQ15" i="7" s="1"/>
  <c r="BX15" i="7"/>
  <c r="BT35" i="7"/>
  <c r="BP35" i="7"/>
  <c r="BQ35" i="7" s="1"/>
  <c r="BV35" i="7"/>
  <c r="BX35" i="7"/>
  <c r="BR35" i="7"/>
  <c r="BT10" i="7"/>
  <c r="BV10" i="7"/>
  <c r="BR10" i="7"/>
  <c r="BX10" i="7"/>
  <c r="BP10" i="7"/>
  <c r="BQ10" i="7" s="1"/>
  <c r="P2" i="14"/>
  <c r="BV22" i="7"/>
  <c r="BX22" i="7"/>
  <c r="BP22" i="7"/>
  <c r="BQ22" i="7" s="1"/>
  <c r="BT22" i="7"/>
  <c r="BR22" i="7"/>
  <c r="BS11" i="7"/>
  <c r="BW11" i="7"/>
  <c r="BU11" i="7"/>
  <c r="BM11" i="7"/>
  <c r="BN11" i="7" s="1"/>
  <c r="BL11" i="7"/>
  <c r="E2" i="14"/>
  <c r="K3" i="12"/>
  <c r="J2" i="14"/>
  <c r="AE7" i="12"/>
  <c r="K2" i="14"/>
  <c r="AB2" i="12"/>
  <c r="H2" i="14"/>
  <c r="M2" i="14"/>
  <c r="Q2" i="14"/>
  <c r="S2" i="14"/>
  <c r="BQ3" i="7" l="1"/>
</calcChain>
</file>

<file path=xl/sharedStrings.xml><?xml version="1.0" encoding="utf-8"?>
<sst xmlns="http://schemas.openxmlformats.org/spreadsheetml/2006/main" count="1403" uniqueCount="69">
  <si>
    <t>MEAN</t>
  </si>
  <si>
    <t>SD</t>
  </si>
  <si>
    <t>N</t>
  </si>
  <si>
    <t>–</t>
  </si>
  <si>
    <t>Body length</t>
  </si>
  <si>
    <t>Spine on leg I length</t>
  </si>
  <si>
    <t>Papilla on leg IV length</t>
  </si>
  <si>
    <t>Number of teeth on the collar</t>
  </si>
  <si>
    <t>CHARACTER</t>
  </si>
  <si>
    <t>RANGE</t>
  </si>
  <si>
    <t>SPECIMEN</t>
  </si>
  <si>
    <t>µm</t>
  </si>
  <si>
    <t>Claw 1 lengths</t>
  </si>
  <si>
    <t>Claw 2 lengths</t>
  </si>
  <si>
    <t>Claw 3 lengths</t>
  </si>
  <si>
    <t>Claw 4 lengths</t>
  </si>
  <si>
    <t>Head appendages lengths</t>
  </si>
  <si>
    <r>
      <t xml:space="preserve">     Cirrus </t>
    </r>
    <r>
      <rPr>
        <i/>
        <sz val="10"/>
        <rFont val="Calibri"/>
        <family val="2"/>
        <charset val="238"/>
      </rPr>
      <t>internus</t>
    </r>
  </si>
  <si>
    <t xml:space="preserve">     Cephalic papilla</t>
  </si>
  <si>
    <r>
      <t xml:space="preserve">     Cirrus </t>
    </r>
    <r>
      <rPr>
        <i/>
        <sz val="10"/>
        <rFont val="Calibri"/>
        <family val="2"/>
        <charset val="238"/>
      </rPr>
      <t>externus</t>
    </r>
  </si>
  <si>
    <r>
      <t xml:space="preserve">     Cirrus </t>
    </r>
    <r>
      <rPr>
        <i/>
        <sz val="10"/>
        <rFont val="Calibri"/>
        <family val="2"/>
        <charset val="238"/>
      </rPr>
      <t>A</t>
    </r>
  </si>
  <si>
    <t xml:space="preserve">     Clava</t>
  </si>
  <si>
    <t>Body appendages lengths</t>
  </si>
  <si>
    <t>Scapular plate length</t>
  </si>
  <si>
    <t xml:space="preserve">     Branch</t>
  </si>
  <si>
    <t xml:space="preserve">     Spur</t>
  </si>
  <si>
    <t xml:space="preserve">     Spur/branch length ratio</t>
  </si>
  <si>
    <r>
      <t xml:space="preserve">     Cirrus </t>
    </r>
    <r>
      <rPr>
        <i/>
        <sz val="10"/>
        <rFont val="Calibri"/>
        <family val="2"/>
        <charset val="238"/>
      </rPr>
      <t>B</t>
    </r>
    <r>
      <rPr>
        <i/>
        <vertAlign val="superscript"/>
        <sz val="10"/>
        <rFont val="Calibri"/>
        <family val="2"/>
        <charset val="238"/>
      </rPr>
      <t>1</t>
    </r>
  </si>
  <si>
    <r>
      <t xml:space="preserve">     Cirrus </t>
    </r>
    <r>
      <rPr>
        <i/>
        <sz val="10"/>
        <rFont val="Calibri"/>
        <family val="2"/>
        <charset val="238"/>
      </rPr>
      <t>C</t>
    </r>
    <r>
      <rPr>
        <i/>
        <vertAlign val="superscript"/>
        <sz val="10"/>
        <rFont val="Calibri"/>
        <family val="2"/>
        <charset val="238"/>
      </rPr>
      <t>1</t>
    </r>
  </si>
  <si>
    <r>
      <t xml:space="preserve">     Cirrus </t>
    </r>
    <r>
      <rPr>
        <i/>
        <sz val="10"/>
        <rFont val="Calibri"/>
        <family val="2"/>
        <charset val="238"/>
      </rPr>
      <t>D</t>
    </r>
    <r>
      <rPr>
        <i/>
        <vertAlign val="superscript"/>
        <sz val="10"/>
        <rFont val="Calibri"/>
        <family val="2"/>
        <charset val="238"/>
      </rPr>
      <t>3</t>
    </r>
  </si>
  <si>
    <r>
      <t xml:space="preserve">     Cirrus </t>
    </r>
    <r>
      <rPr>
        <i/>
        <sz val="10"/>
        <rFont val="Calibri"/>
        <family val="2"/>
        <charset val="238"/>
      </rPr>
      <t>E</t>
    </r>
    <r>
      <rPr>
        <i/>
        <vertAlign val="superscript"/>
        <sz val="10"/>
        <rFont val="Calibri"/>
        <family val="2"/>
        <charset val="238"/>
      </rPr>
      <t>1</t>
    </r>
  </si>
  <si>
    <r>
      <t xml:space="preserve">     Cirrus </t>
    </r>
    <r>
      <rPr>
        <i/>
        <sz val="10"/>
        <rFont val="Calibri"/>
        <family val="2"/>
        <charset val="238"/>
      </rPr>
      <t>A</t>
    </r>
    <r>
      <rPr>
        <sz val="10"/>
        <rFont val="Calibri"/>
        <family val="2"/>
        <charset val="238"/>
      </rPr>
      <t>/Body length ratio</t>
    </r>
  </si>
  <si>
    <r>
      <t xml:space="preserve">     Cirrus </t>
    </r>
    <r>
      <rPr>
        <i/>
        <sz val="10"/>
        <rFont val="Calibri"/>
        <family val="2"/>
        <charset val="238"/>
      </rPr>
      <t>int</t>
    </r>
    <r>
      <rPr>
        <sz val="10"/>
        <rFont val="Calibri"/>
        <family val="2"/>
        <charset val="238"/>
      </rPr>
      <t>/</t>
    </r>
    <r>
      <rPr>
        <i/>
        <sz val="10"/>
        <rFont val="Calibri"/>
        <family val="2"/>
        <charset val="238"/>
      </rPr>
      <t>ext</t>
    </r>
    <r>
      <rPr>
        <sz val="10"/>
        <rFont val="Calibri"/>
        <family val="2"/>
        <charset val="238"/>
      </rPr>
      <t xml:space="preserve"> length ratio</t>
    </r>
  </si>
  <si>
    <t>sc</t>
  </si>
  <si>
    <t>Individual</t>
  </si>
  <si>
    <r>
      <t xml:space="preserve">Cirrus </t>
    </r>
    <r>
      <rPr>
        <i/>
        <sz val="10"/>
        <rFont val="Calibri"/>
        <family val="2"/>
        <charset val="238"/>
      </rPr>
      <t>internus</t>
    </r>
  </si>
  <si>
    <t>Cephalic papilla</t>
  </si>
  <si>
    <r>
      <t xml:space="preserve">Cirrus </t>
    </r>
    <r>
      <rPr>
        <i/>
        <sz val="10"/>
        <rFont val="Calibri"/>
        <family val="2"/>
        <charset val="238"/>
      </rPr>
      <t>externus</t>
    </r>
  </si>
  <si>
    <t>Clava</t>
  </si>
  <si>
    <r>
      <t xml:space="preserve">Cirrus </t>
    </r>
    <r>
      <rPr>
        <i/>
        <sz val="10"/>
        <rFont val="Calibri"/>
        <family val="2"/>
        <charset val="238"/>
      </rPr>
      <t>A</t>
    </r>
  </si>
  <si>
    <r>
      <t xml:space="preserve">Cirrus </t>
    </r>
    <r>
      <rPr>
        <i/>
        <sz val="10"/>
        <rFont val="Calibri"/>
        <family val="2"/>
        <charset val="238"/>
      </rPr>
      <t>A</t>
    </r>
    <r>
      <rPr>
        <sz val="10"/>
        <rFont val="Calibri"/>
        <family val="2"/>
        <charset val="238"/>
      </rPr>
      <t>/Body length ratio</t>
    </r>
  </si>
  <si>
    <r>
      <t xml:space="preserve">Cirrus </t>
    </r>
    <r>
      <rPr>
        <i/>
        <sz val="10"/>
        <rFont val="Calibri"/>
        <family val="2"/>
        <charset val="238"/>
      </rPr>
      <t>int</t>
    </r>
    <r>
      <rPr>
        <sz val="10"/>
        <rFont val="Calibri"/>
        <family val="2"/>
        <charset val="238"/>
      </rPr>
      <t>/</t>
    </r>
    <r>
      <rPr>
        <i/>
        <sz val="10"/>
        <rFont val="Calibri"/>
        <family val="2"/>
        <charset val="238"/>
      </rPr>
      <t>ext</t>
    </r>
    <r>
      <rPr>
        <sz val="10"/>
        <rFont val="Calibri"/>
        <family val="2"/>
        <charset val="238"/>
      </rPr>
      <t xml:space="preserve"> length ratio</t>
    </r>
  </si>
  <si>
    <t>Species</t>
  </si>
  <si>
    <t>Population</t>
  </si>
  <si>
    <t>Claw 1 branch</t>
  </si>
  <si>
    <t>Claw 1 spur</t>
  </si>
  <si>
    <t>Claw 1 spur/branch length ratio</t>
  </si>
  <si>
    <t>Claw 2 branch</t>
  </si>
  <si>
    <t>Claw 2 spur</t>
  </si>
  <si>
    <t>Claw 2 spur/branch length ratio</t>
  </si>
  <si>
    <t>Claw 3 branch</t>
  </si>
  <si>
    <t>Claw 3 spur</t>
  </si>
  <si>
    <t>Claw 3 spur/branch length ratio</t>
  </si>
  <si>
    <t>Claw 4 branch</t>
  </si>
  <si>
    <t>Claw 4 spur</t>
  </si>
  <si>
    <t>Claw 4 spur/branch length ratio</t>
  </si>
  <si>
    <r>
      <t xml:space="preserve">     Cirrus </t>
    </r>
    <r>
      <rPr>
        <i/>
        <sz val="10"/>
        <rFont val="Calibri"/>
        <family val="2"/>
        <charset val="238"/>
      </rPr>
      <t>B</t>
    </r>
  </si>
  <si>
    <r>
      <t xml:space="preserve">     Cirrus </t>
    </r>
    <r>
      <rPr>
        <i/>
        <sz val="10"/>
        <rFont val="Calibri"/>
        <family val="2"/>
        <charset val="238"/>
      </rPr>
      <t>C</t>
    </r>
  </si>
  <si>
    <r>
      <t xml:space="preserve">     Cirrus </t>
    </r>
    <r>
      <rPr>
        <i/>
        <sz val="10"/>
        <rFont val="Calibri"/>
        <family val="2"/>
        <charset val="238"/>
      </rPr>
      <t>E</t>
    </r>
  </si>
  <si>
    <r>
      <t xml:space="preserve">     Cirrus </t>
    </r>
    <r>
      <rPr>
        <i/>
        <sz val="10"/>
        <rFont val="Calibri"/>
        <family val="2"/>
        <charset val="238"/>
      </rPr>
      <t>D</t>
    </r>
    <r>
      <rPr>
        <i/>
        <vertAlign val="superscript"/>
        <sz val="10"/>
        <rFont val="Calibri"/>
        <family val="2"/>
        <charset val="238"/>
      </rPr>
      <t>d</t>
    </r>
  </si>
  <si>
    <r>
      <t xml:space="preserve">Cirrus </t>
    </r>
    <r>
      <rPr>
        <i/>
        <sz val="10"/>
        <rFont val="Calibri"/>
        <family val="2"/>
        <charset val="238"/>
      </rPr>
      <t>B</t>
    </r>
  </si>
  <si>
    <r>
      <t xml:space="preserve">Cirrus </t>
    </r>
    <r>
      <rPr>
        <i/>
        <sz val="10"/>
        <rFont val="Calibri"/>
        <family val="2"/>
        <charset val="238"/>
      </rPr>
      <t>C</t>
    </r>
  </si>
  <si>
    <r>
      <t xml:space="preserve">Cirrus </t>
    </r>
    <r>
      <rPr>
        <i/>
        <sz val="10"/>
        <rFont val="Calibri"/>
        <family val="2"/>
        <charset val="238"/>
      </rPr>
      <t>E</t>
    </r>
  </si>
  <si>
    <r>
      <t xml:space="preserve">Cirrus </t>
    </r>
    <r>
      <rPr>
        <i/>
        <sz val="10"/>
        <rFont val="Calibri"/>
        <family val="2"/>
        <charset val="238"/>
      </rPr>
      <t>D</t>
    </r>
    <r>
      <rPr>
        <i/>
        <vertAlign val="superscript"/>
        <sz val="10"/>
        <rFont val="Calibri"/>
        <family val="2"/>
        <charset val="238"/>
      </rPr>
      <t>d</t>
    </r>
  </si>
  <si>
    <t>1 (NEO)</t>
  </si>
  <si>
    <t>Ech.tes</t>
  </si>
  <si>
    <t>FR.057</t>
  </si>
  <si>
    <t>Neotype</t>
  </si>
  <si>
    <t>Echiniscus testudo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</si>
</sst>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7" x14ac:knownFonts="1">
    <font>
      <sz val="10"/>
      <name val="Arial"/>
      <charset val="238"/>
    </font>
    <font>
      <sz val="10"/>
      <name val="Calibri"/>
      <family val="2"/>
      <charset val="238"/>
    </font>
    <font>
      <i/>
      <sz val="10"/>
      <name val="Calibri"/>
      <family val="2"/>
      <charset val="238"/>
    </font>
    <font>
      <sz val="10"/>
      <name val="Arial"/>
      <family val="2"/>
      <charset val="238"/>
    </font>
    <font>
      <i/>
      <vertAlign val="superscript"/>
      <sz val="10"/>
      <name val="Calibri"/>
      <family val="2"/>
      <charset val="238"/>
    </font>
    <font>
      <sz val="10"/>
      <name val="Arial CE"/>
      <charset val="238"/>
    </font>
    <font>
      <i/>
      <sz val="10"/>
      <name val="Arial CE"/>
      <charset val="238"/>
    </font>
    <font>
      <b/>
      <sz val="10"/>
      <name val="Arial CE"/>
      <charset val="238"/>
    </font>
    <font>
      <i/>
      <sz val="10"/>
      <name val="Arial"/>
      <family val="2"/>
      <charset val="238"/>
    </font>
    <font>
      <i/>
      <sz val="10"/>
      <color rgb="FF0000CC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sz val="10"/>
      <color rgb="FF008000"/>
      <name val="Calibri"/>
      <family val="2"/>
      <charset val="238"/>
      <scheme val="minor"/>
    </font>
    <font>
      <b/>
      <sz val="10"/>
      <color rgb="FF008000"/>
      <name val="Calibri"/>
      <family val="2"/>
      <charset val="238"/>
      <scheme val="minor"/>
    </font>
    <font>
      <b/>
      <i/>
      <sz val="10"/>
      <color rgb="FF0000CC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69696"/>
        <bgColor indexed="64"/>
      </patternFill>
    </fill>
    <fill>
      <patternFill patternType="solid">
        <fgColor rgb="FF333333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5" fillId="0" borderId="0"/>
    <xf numFmtId="9" fontId="3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</cellStyleXfs>
  <cellXfs count="121">
    <xf numFmtId="0" fontId="0" fillId="0" borderId="0" xfId="0"/>
    <xf numFmtId="1" fontId="9" fillId="0" borderId="1" xfId="0" applyNumberFormat="1" applyFont="1" applyFill="1" applyBorder="1" applyAlignment="1" applyProtection="1">
      <alignment horizontal="center" vertical="top"/>
    </xf>
    <xf numFmtId="164" fontId="9" fillId="0" borderId="2" xfId="0" applyNumberFormat="1" applyFont="1" applyFill="1" applyBorder="1" applyAlignment="1" applyProtection="1">
      <alignment horizontal="center" vertical="top"/>
    </xf>
    <xf numFmtId="164" fontId="9" fillId="2" borderId="3" xfId="0" applyNumberFormat="1" applyFont="1" applyFill="1" applyBorder="1" applyAlignment="1" applyProtection="1">
      <alignment horizontal="center" vertical="top"/>
    </xf>
    <xf numFmtId="164" fontId="9" fillId="0" borderId="1" xfId="0" applyNumberFormat="1" applyFont="1" applyFill="1" applyBorder="1" applyAlignment="1" applyProtection="1">
      <alignment horizontal="center" vertical="top"/>
    </xf>
    <xf numFmtId="0" fontId="10" fillId="0" borderId="1" xfId="0" applyFont="1" applyFill="1" applyBorder="1" applyAlignment="1" applyProtection="1">
      <alignment horizontal="right" vertical="top"/>
      <protection locked="0"/>
    </xf>
    <xf numFmtId="0" fontId="11" fillId="0" borderId="0" xfId="0" applyFont="1" applyFill="1" applyBorder="1" applyAlignment="1" applyProtection="1">
      <alignment horizontal="center" vertical="top"/>
      <protection locked="0"/>
    </xf>
    <xf numFmtId="0" fontId="10" fillId="0" borderId="1" xfId="0" applyFont="1" applyFill="1" applyBorder="1" applyAlignment="1" applyProtection="1">
      <alignment horizontal="left" vertical="top"/>
      <protection locked="0"/>
    </xf>
    <xf numFmtId="0" fontId="11" fillId="0" borderId="1" xfId="0" applyFont="1" applyFill="1" applyBorder="1" applyAlignment="1" applyProtection="1">
      <alignment horizontal="center" vertical="top"/>
      <protection locked="0"/>
    </xf>
    <xf numFmtId="0" fontId="9" fillId="0" borderId="1" xfId="0" applyFont="1" applyFill="1" applyBorder="1" applyAlignment="1" applyProtection="1">
      <alignment horizontal="center" vertical="top"/>
      <protection locked="0"/>
    </xf>
    <xf numFmtId="0" fontId="11" fillId="0" borderId="1" xfId="0" applyFont="1" applyFill="1" applyBorder="1" applyAlignment="1" applyProtection="1">
      <alignment horizontal="left" vertical="top" wrapText="1"/>
      <protection locked="0"/>
    </xf>
    <xf numFmtId="1" fontId="11" fillId="0" borderId="1" xfId="0" applyNumberFormat="1" applyFont="1" applyFill="1" applyBorder="1" applyAlignment="1" applyProtection="1">
      <alignment horizontal="center" vertical="top"/>
      <protection locked="0"/>
    </xf>
    <xf numFmtId="1" fontId="11" fillId="0" borderId="0" xfId="0" applyNumberFormat="1" applyFont="1" applyFill="1" applyBorder="1" applyAlignment="1" applyProtection="1">
      <alignment horizontal="center" vertical="top"/>
      <protection locked="0"/>
    </xf>
    <xf numFmtId="0" fontId="11" fillId="0" borderId="1" xfId="0" applyFont="1" applyFill="1" applyBorder="1" applyAlignment="1" applyProtection="1">
      <alignment horizontal="left" vertical="top"/>
      <protection locked="0"/>
    </xf>
    <xf numFmtId="164" fontId="11" fillId="0" borderId="2" xfId="0" applyNumberFormat="1" applyFont="1" applyFill="1" applyBorder="1" applyAlignment="1" applyProtection="1">
      <alignment horizontal="center" vertical="top"/>
      <protection locked="0"/>
    </xf>
    <xf numFmtId="0" fontId="11" fillId="0" borderId="0" xfId="0" applyFont="1" applyFill="1" applyBorder="1" applyAlignment="1" applyProtection="1">
      <alignment horizontal="left" vertical="top"/>
      <protection locked="0"/>
    </xf>
    <xf numFmtId="0" fontId="11" fillId="0" borderId="4" xfId="0" applyFont="1" applyFill="1" applyBorder="1" applyAlignment="1" applyProtection="1">
      <alignment horizontal="left" vertical="top"/>
      <protection locked="0"/>
    </xf>
    <xf numFmtId="164" fontId="11" fillId="2" borderId="3" xfId="0" applyNumberFormat="1" applyFont="1" applyFill="1" applyBorder="1" applyAlignment="1" applyProtection="1">
      <alignment horizontal="center" vertical="top"/>
      <protection locked="0"/>
    </xf>
    <xf numFmtId="164" fontId="11" fillId="0" borderId="5" xfId="0" applyNumberFormat="1" applyFont="1" applyFill="1" applyBorder="1" applyAlignment="1" applyProtection="1">
      <alignment horizontal="center" vertical="top"/>
      <protection locked="0"/>
    </xf>
    <xf numFmtId="164" fontId="11" fillId="0" borderId="1" xfId="0" applyNumberFormat="1" applyFont="1" applyFill="1" applyBorder="1" applyAlignment="1" applyProtection="1">
      <alignment horizontal="center" vertical="top"/>
      <protection locked="0"/>
    </xf>
    <xf numFmtId="1" fontId="11" fillId="0" borderId="6" xfId="0" applyNumberFormat="1" applyFont="1" applyFill="1" applyBorder="1" applyAlignment="1" applyProtection="1">
      <alignment horizontal="center" vertical="top"/>
    </xf>
    <xf numFmtId="1" fontId="11" fillId="0" borderId="0" xfId="0" applyNumberFormat="1" applyFont="1" applyFill="1" applyBorder="1" applyAlignment="1" applyProtection="1">
      <alignment horizontal="right" vertical="center"/>
    </xf>
    <xf numFmtId="1" fontId="11" fillId="0" borderId="0" xfId="0" applyNumberFormat="1" applyFont="1" applyFill="1" applyBorder="1" applyAlignment="1" applyProtection="1">
      <alignment horizontal="center" vertical="center"/>
    </xf>
    <xf numFmtId="1" fontId="11" fillId="0" borderId="0" xfId="0" applyNumberFormat="1" applyFont="1" applyFill="1" applyBorder="1" applyAlignment="1" applyProtection="1">
      <alignment horizontal="left" vertical="center"/>
    </xf>
    <xf numFmtId="1" fontId="12" fillId="0" borderId="0" xfId="0" applyNumberFormat="1" applyFont="1" applyFill="1" applyBorder="1" applyAlignment="1" applyProtection="1">
      <alignment horizontal="right" vertical="center"/>
    </xf>
    <xf numFmtId="1" fontId="12" fillId="0" borderId="0" xfId="0" applyNumberFormat="1" applyFont="1" applyFill="1" applyBorder="1" applyAlignment="1" applyProtection="1">
      <alignment horizontal="center" vertical="center"/>
    </xf>
    <xf numFmtId="1" fontId="12" fillId="0" borderId="7" xfId="0" applyNumberFormat="1" applyFont="1" applyFill="1" applyBorder="1" applyAlignment="1" applyProtection="1">
      <alignment horizontal="left" vertical="center"/>
    </xf>
    <xf numFmtId="1" fontId="11" fillId="0" borderId="8" xfId="0" applyNumberFormat="1" applyFont="1" applyFill="1" applyBorder="1" applyAlignment="1" applyProtection="1">
      <alignment horizontal="center" vertical="center"/>
    </xf>
    <xf numFmtId="1" fontId="12" fillId="0" borderId="7" xfId="0" applyNumberFormat="1" applyFont="1" applyFill="1" applyBorder="1" applyAlignment="1" applyProtection="1">
      <alignment horizontal="center" vertical="center"/>
    </xf>
    <xf numFmtId="1" fontId="12" fillId="0" borderId="9" xfId="0" applyNumberFormat="1" applyFont="1" applyFill="1" applyBorder="1" applyAlignment="1" applyProtection="1">
      <alignment horizontal="center" vertical="center"/>
    </xf>
    <xf numFmtId="0" fontId="11" fillId="0" borderId="6" xfId="0" applyFont="1" applyFill="1" applyBorder="1" applyAlignment="1" applyProtection="1">
      <alignment horizontal="center" vertical="top"/>
    </xf>
    <xf numFmtId="164" fontId="11" fillId="0" borderId="0" xfId="0" applyNumberFormat="1" applyFont="1" applyFill="1" applyBorder="1" applyAlignment="1" applyProtection="1">
      <alignment horizontal="right" vertical="center"/>
    </xf>
    <xf numFmtId="164" fontId="11" fillId="0" borderId="0" xfId="0" applyNumberFormat="1" applyFont="1" applyFill="1" applyBorder="1" applyAlignment="1" applyProtection="1">
      <alignment horizontal="center" vertical="center"/>
    </xf>
    <xf numFmtId="164" fontId="11" fillId="0" borderId="0" xfId="0" applyNumberFormat="1" applyFont="1" applyFill="1" applyBorder="1" applyAlignment="1" applyProtection="1">
      <alignment horizontal="left" vertical="center"/>
    </xf>
    <xf numFmtId="164" fontId="12" fillId="0" borderId="0" xfId="0" applyNumberFormat="1" applyFont="1" applyFill="1" applyBorder="1" applyAlignment="1" applyProtection="1">
      <alignment horizontal="right" vertical="center"/>
    </xf>
    <xf numFmtId="164" fontId="12" fillId="0" borderId="0" xfId="0" applyNumberFormat="1" applyFont="1" applyFill="1" applyBorder="1" applyAlignment="1" applyProtection="1">
      <alignment horizontal="center" vertical="center"/>
    </xf>
    <xf numFmtId="164" fontId="12" fillId="0" borderId="7" xfId="0" applyNumberFormat="1" applyFont="1" applyFill="1" applyBorder="1" applyAlignment="1" applyProtection="1">
      <alignment horizontal="left" vertical="center"/>
    </xf>
    <xf numFmtId="164" fontId="11" fillId="0" borderId="8" xfId="0" applyNumberFormat="1" applyFont="1" applyFill="1" applyBorder="1" applyAlignment="1" applyProtection="1">
      <alignment horizontal="center" vertical="center"/>
    </xf>
    <xf numFmtId="164" fontId="12" fillId="0" borderId="7" xfId="0" applyNumberFormat="1" applyFont="1" applyFill="1" applyBorder="1" applyAlignment="1" applyProtection="1">
      <alignment horizontal="center" vertical="center"/>
    </xf>
    <xf numFmtId="164" fontId="12" fillId="0" borderId="9" xfId="0" applyNumberFormat="1" applyFont="1" applyFill="1" applyBorder="1" applyAlignment="1" applyProtection="1">
      <alignment horizontal="center" vertical="center"/>
    </xf>
    <xf numFmtId="9" fontId="11" fillId="0" borderId="0" xfId="2" applyFont="1" applyFill="1" applyBorder="1" applyAlignment="1" applyProtection="1">
      <alignment horizontal="right" vertical="center"/>
    </xf>
    <xf numFmtId="9" fontId="11" fillId="0" borderId="0" xfId="2" applyFont="1" applyFill="1" applyBorder="1" applyAlignment="1" applyProtection="1">
      <alignment horizontal="left" vertical="center"/>
    </xf>
    <xf numFmtId="9" fontId="11" fillId="0" borderId="8" xfId="2" applyFont="1" applyFill="1" applyBorder="1" applyAlignment="1" applyProtection="1">
      <alignment horizontal="center" vertical="center"/>
    </xf>
    <xf numFmtId="9" fontId="11" fillId="0" borderId="0" xfId="2" applyFont="1" applyFill="1" applyBorder="1" applyAlignment="1" applyProtection="1">
      <alignment horizontal="center" vertical="center"/>
    </xf>
    <xf numFmtId="0" fontId="11" fillId="0" borderId="10" xfId="0" applyFont="1" applyFill="1" applyBorder="1" applyAlignment="1" applyProtection="1">
      <alignment horizontal="center" vertical="top"/>
    </xf>
    <xf numFmtId="9" fontId="11" fillId="0" borderId="11" xfId="2" applyFont="1" applyFill="1" applyBorder="1" applyAlignment="1" applyProtection="1">
      <alignment horizontal="right" vertical="center"/>
    </xf>
    <xf numFmtId="1" fontId="11" fillId="0" borderId="12" xfId="0" applyNumberFormat="1" applyFont="1" applyFill="1" applyBorder="1" applyAlignment="1" applyProtection="1">
      <alignment horizontal="center" vertical="center"/>
    </xf>
    <xf numFmtId="9" fontId="11" fillId="0" borderId="12" xfId="2" applyFont="1" applyFill="1" applyBorder="1" applyAlignment="1" applyProtection="1">
      <alignment horizontal="left" vertical="center"/>
    </xf>
    <xf numFmtId="1" fontId="12" fillId="0" borderId="12" xfId="0" applyNumberFormat="1" applyFont="1" applyFill="1" applyBorder="1" applyAlignment="1" applyProtection="1">
      <alignment horizontal="right" vertical="center"/>
    </xf>
    <xf numFmtId="1" fontId="12" fillId="0" borderId="12" xfId="0" applyNumberFormat="1" applyFont="1" applyFill="1" applyBorder="1" applyAlignment="1" applyProtection="1">
      <alignment horizontal="center" vertical="center"/>
    </xf>
    <xf numFmtId="1" fontId="12" fillId="0" borderId="13" xfId="0" applyNumberFormat="1" applyFont="1" applyFill="1" applyBorder="1" applyAlignment="1" applyProtection="1">
      <alignment horizontal="left" vertical="center"/>
    </xf>
    <xf numFmtId="9" fontId="11" fillId="0" borderId="11" xfId="2" applyFont="1" applyFill="1" applyBorder="1" applyAlignment="1" applyProtection="1">
      <alignment horizontal="center" vertical="center"/>
    </xf>
    <xf numFmtId="1" fontId="12" fillId="0" borderId="13" xfId="0" applyNumberFormat="1" applyFont="1" applyFill="1" applyBorder="1" applyAlignment="1" applyProtection="1">
      <alignment horizontal="center" vertical="center"/>
    </xf>
    <xf numFmtId="9" fontId="11" fillId="0" borderId="12" xfId="2" applyFont="1" applyFill="1" applyBorder="1" applyAlignment="1" applyProtection="1">
      <alignment horizontal="center" vertical="center"/>
    </xf>
    <xf numFmtId="1" fontId="12" fillId="0" borderId="14" xfId="0" applyNumberFormat="1" applyFont="1" applyFill="1" applyBorder="1" applyAlignment="1" applyProtection="1">
      <alignment horizontal="center" vertical="center"/>
    </xf>
    <xf numFmtId="1" fontId="11" fillId="0" borderId="0" xfId="0" applyNumberFormat="1" applyFont="1" applyFill="1" applyBorder="1" applyAlignment="1" applyProtection="1">
      <alignment horizontal="left" vertical="top" wrapText="1"/>
    </xf>
    <xf numFmtId="0" fontId="11" fillId="0" borderId="0" xfId="0" applyFont="1" applyFill="1" applyBorder="1" applyAlignment="1" applyProtection="1">
      <alignment horizontal="left" vertical="top"/>
    </xf>
    <xf numFmtId="0" fontId="11" fillId="0" borderId="0" xfId="0" applyFont="1" applyFill="1" applyBorder="1" applyAlignment="1" applyProtection="1">
      <alignment horizontal="left" vertical="top" wrapText="1"/>
    </xf>
    <xf numFmtId="0" fontId="11" fillId="0" borderId="12" xfId="0" applyFont="1" applyFill="1" applyBorder="1" applyAlignment="1" applyProtection="1">
      <alignment horizontal="left" vertical="top" wrapText="1"/>
    </xf>
    <xf numFmtId="0" fontId="10" fillId="0" borderId="15" xfId="0" applyFont="1" applyFill="1" applyBorder="1" applyAlignment="1" applyProtection="1">
      <alignment horizontal="center" vertical="top"/>
    </xf>
    <xf numFmtId="0" fontId="13" fillId="0" borderId="16" xfId="0" applyFont="1" applyFill="1" applyBorder="1" applyAlignment="1" applyProtection="1">
      <alignment horizontal="center" vertical="top"/>
    </xf>
    <xf numFmtId="0" fontId="13" fillId="0" borderId="17" xfId="0" applyFont="1" applyFill="1" applyBorder="1" applyAlignment="1" applyProtection="1">
      <alignment horizontal="center" vertical="top"/>
    </xf>
    <xf numFmtId="0" fontId="13" fillId="0" borderId="15" xfId="0" applyFont="1" applyFill="1" applyBorder="1" applyAlignment="1" applyProtection="1">
      <alignment horizontal="center" vertical="top"/>
    </xf>
    <xf numFmtId="0" fontId="6" fillId="0" borderId="1" xfId="1" applyFont="1" applyBorder="1" applyAlignment="1">
      <alignment horizontal="left" vertical="center" wrapText="1"/>
    </xf>
    <xf numFmtId="0" fontId="5" fillId="0" borderId="0" xfId="1" applyAlignment="1">
      <alignment horizontal="center" vertical="center" wrapText="1"/>
    </xf>
    <xf numFmtId="0" fontId="6" fillId="0" borderId="0" xfId="1" applyFont="1" applyAlignment="1">
      <alignment horizontal="left" vertical="center" wrapText="1"/>
    </xf>
    <xf numFmtId="0" fontId="7" fillId="0" borderId="0" xfId="1" applyFont="1" applyAlignment="1">
      <alignment horizontal="center" vertical="center" wrapText="1"/>
    </xf>
    <xf numFmtId="0" fontId="5" fillId="0" borderId="1" xfId="1" applyBorder="1" applyAlignment="1">
      <alignment horizontal="center" vertical="center" wrapText="1"/>
    </xf>
    <xf numFmtId="9" fontId="14" fillId="0" borderId="1" xfId="2" applyFont="1" applyFill="1" applyBorder="1" applyAlignment="1" applyProtection="1">
      <alignment horizontal="center" vertical="top"/>
    </xf>
    <xf numFmtId="0" fontId="0" fillId="0" borderId="1" xfId="0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 wrapText="1"/>
    </xf>
    <xf numFmtId="0" fontId="0" fillId="0" borderId="0" xfId="0" applyFont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11" fillId="0" borderId="1" xfId="0" applyFont="1" applyFill="1" applyBorder="1" applyAlignment="1" applyProtection="1">
      <alignment horizontal="center" vertical="top" wrapText="1"/>
      <protection locked="0"/>
    </xf>
    <xf numFmtId="1" fontId="11" fillId="0" borderId="0" xfId="0" applyNumberFormat="1" applyFont="1" applyFill="1" applyBorder="1" applyAlignment="1">
      <alignment horizontal="center" vertical="center"/>
    </xf>
    <xf numFmtId="0" fontId="11" fillId="3" borderId="0" xfId="0" applyFont="1" applyFill="1" applyBorder="1" applyAlignment="1">
      <alignment vertical="top"/>
    </xf>
    <xf numFmtId="9" fontId="15" fillId="3" borderId="24" xfId="2" applyFont="1" applyFill="1" applyBorder="1" applyAlignment="1">
      <alignment horizontal="center"/>
    </xf>
    <xf numFmtId="164" fontId="16" fillId="3" borderId="24" xfId="0" applyNumberFormat="1" applyFont="1" applyFill="1" applyBorder="1" applyAlignment="1">
      <alignment horizontal="center"/>
    </xf>
    <xf numFmtId="9" fontId="14" fillId="3" borderId="24" xfId="2" applyFont="1" applyFill="1" applyBorder="1" applyAlignment="1">
      <alignment horizontal="center"/>
    </xf>
    <xf numFmtId="164" fontId="9" fillId="3" borderId="24" xfId="0" applyNumberFormat="1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left"/>
    </xf>
    <xf numFmtId="0" fontId="11" fillId="0" borderId="0" xfId="0" applyFont="1" applyFill="1" applyBorder="1" applyAlignment="1">
      <alignment horizontal="center" vertical="center"/>
    </xf>
    <xf numFmtId="164" fontId="11" fillId="0" borderId="0" xfId="0" applyNumberFormat="1" applyFont="1" applyFill="1" applyBorder="1" applyAlignment="1">
      <alignment horizontal="right" vertical="center"/>
    </xf>
    <xf numFmtId="164" fontId="11" fillId="0" borderId="0" xfId="0" applyNumberFormat="1" applyFont="1" applyFill="1" applyBorder="1" applyAlignment="1">
      <alignment horizontal="left" vertical="center"/>
    </xf>
    <xf numFmtId="164" fontId="12" fillId="0" borderId="0" xfId="0" applyNumberFormat="1" applyFont="1" applyFill="1" applyBorder="1" applyAlignment="1">
      <alignment horizontal="right" vertical="center"/>
    </xf>
    <xf numFmtId="164" fontId="12" fillId="0" borderId="0" xfId="0" applyNumberFormat="1" applyFont="1" applyFill="1" applyBorder="1" applyAlignment="1">
      <alignment horizontal="center" vertical="center"/>
    </xf>
    <xf numFmtId="164" fontId="12" fillId="0" borderId="0" xfId="0" applyNumberFormat="1" applyFont="1" applyFill="1" applyBorder="1" applyAlignment="1">
      <alignment horizontal="left" vertical="center"/>
    </xf>
    <xf numFmtId="164" fontId="11" fillId="0" borderId="0" xfId="0" applyNumberFormat="1" applyFont="1" applyFill="1" applyBorder="1" applyAlignment="1">
      <alignment horizontal="center" vertical="center"/>
    </xf>
    <xf numFmtId="1" fontId="7" fillId="0" borderId="1" xfId="0" applyNumberFormat="1" applyFont="1" applyFill="1" applyBorder="1" applyAlignment="1">
      <alignment horizontal="center" vertical="center"/>
    </xf>
    <xf numFmtId="1" fontId="0" fillId="0" borderId="1" xfId="0" applyNumberFormat="1" applyFill="1" applyBorder="1" applyAlignment="1">
      <alignment horizontal="center" vertical="center" wrapText="1"/>
    </xf>
    <xf numFmtId="1" fontId="6" fillId="0" borderId="1" xfId="0" applyNumberFormat="1" applyFont="1" applyFill="1" applyBorder="1" applyAlignment="1">
      <alignment horizontal="center" vertical="center" wrapText="1"/>
    </xf>
    <xf numFmtId="0" fontId="10" fillId="0" borderId="15" xfId="0" applyFont="1" applyFill="1" applyBorder="1" applyAlignment="1" applyProtection="1">
      <alignment horizontal="center" vertical="top"/>
    </xf>
    <xf numFmtId="0" fontId="13" fillId="0" borderId="16" xfId="0" applyFont="1" applyFill="1" applyBorder="1" applyAlignment="1" applyProtection="1">
      <alignment horizontal="center" vertical="top"/>
    </xf>
    <xf numFmtId="164" fontId="5" fillId="0" borderId="5" xfId="1" applyNumberFormat="1" applyFill="1" applyBorder="1" applyAlignment="1">
      <alignment horizontal="center" vertical="center" wrapText="1"/>
    </xf>
    <xf numFmtId="9" fontId="5" fillId="0" borderId="5" xfId="2" applyFont="1" applyFill="1" applyBorder="1" applyAlignment="1">
      <alignment horizontal="center" vertical="center" wrapText="1"/>
    </xf>
    <xf numFmtId="9" fontId="0" fillId="0" borderId="5" xfId="2" applyFont="1" applyFill="1" applyBorder="1" applyAlignment="1">
      <alignment horizontal="center" vertical="center" wrapText="1"/>
    </xf>
    <xf numFmtId="164" fontId="0" fillId="0" borderId="5" xfId="2" applyNumberFormat="1" applyFont="1" applyFill="1" applyBorder="1" applyAlignment="1">
      <alignment horizontal="center" vertical="center" wrapText="1"/>
    </xf>
    <xf numFmtId="0" fontId="5" fillId="0" borderId="1" xfId="1" applyFill="1" applyBorder="1" applyAlignment="1">
      <alignment horizontal="center" vertical="center" wrapText="1"/>
    </xf>
    <xf numFmtId="9" fontId="5" fillId="0" borderId="1" xfId="2" applyFont="1" applyFill="1" applyBorder="1" applyAlignment="1">
      <alignment horizontal="center" vertical="center" wrapText="1"/>
    </xf>
    <xf numFmtId="164" fontId="5" fillId="0" borderId="1" xfId="1" applyNumberFormat="1" applyFill="1" applyBorder="1" applyAlignment="1">
      <alignment horizontal="center" vertical="center" wrapText="1"/>
    </xf>
    <xf numFmtId="9" fontId="0" fillId="0" borderId="1" xfId="2" applyFont="1" applyFill="1" applyBorder="1" applyAlignment="1">
      <alignment horizontal="center" vertical="center" wrapText="1"/>
    </xf>
    <xf numFmtId="9" fontId="0" fillId="0" borderId="1" xfId="3" applyFont="1" applyFill="1" applyBorder="1" applyAlignment="1">
      <alignment horizontal="center" vertical="center" wrapText="1"/>
    </xf>
    <xf numFmtId="164" fontId="6" fillId="0" borderId="5" xfId="1" applyNumberFormat="1" applyFont="1" applyFill="1" applyBorder="1" applyAlignment="1">
      <alignment horizontal="center" vertical="center" wrapText="1"/>
    </xf>
    <xf numFmtId="164" fontId="8" fillId="0" borderId="5" xfId="2" applyNumberFormat="1" applyFont="1" applyFill="1" applyBorder="1" applyAlignment="1">
      <alignment horizontal="center" vertical="center" wrapText="1"/>
    </xf>
    <xf numFmtId="164" fontId="6" fillId="0" borderId="1" xfId="1" applyNumberFormat="1" applyFont="1" applyFill="1" applyBorder="1" applyAlignment="1">
      <alignment horizontal="center" vertical="center" wrapText="1"/>
    </xf>
    <xf numFmtId="164" fontId="8" fillId="0" borderId="1" xfId="3" applyNumberFormat="1" applyFont="1" applyFill="1" applyBorder="1" applyAlignment="1">
      <alignment horizontal="center" vertical="center" wrapText="1"/>
    </xf>
    <xf numFmtId="1" fontId="6" fillId="0" borderId="1" xfId="1" applyNumberFormat="1" applyFont="1" applyBorder="1" applyAlignment="1">
      <alignment horizontal="left" vertical="center" wrapText="1"/>
    </xf>
    <xf numFmtId="1" fontId="5" fillId="0" borderId="1" xfId="1" applyNumberFormat="1" applyFont="1" applyBorder="1" applyAlignment="1">
      <alignment horizontal="left" vertical="center" wrapText="1"/>
    </xf>
    <xf numFmtId="0" fontId="10" fillId="0" borderId="18" xfId="0" applyFont="1" applyFill="1" applyBorder="1" applyAlignment="1" applyProtection="1">
      <alignment horizontal="center" vertical="top"/>
    </xf>
    <xf numFmtId="0" fontId="10" fillId="0" borderId="19" xfId="0" applyFont="1" applyFill="1" applyBorder="1" applyAlignment="1" applyProtection="1">
      <alignment horizontal="center" vertical="top"/>
    </xf>
    <xf numFmtId="0" fontId="10" fillId="0" borderId="20" xfId="0" applyFont="1" applyFill="1" applyBorder="1" applyAlignment="1" applyProtection="1">
      <alignment horizontal="center" vertical="top"/>
    </xf>
    <xf numFmtId="0" fontId="10" fillId="0" borderId="15" xfId="0" applyFont="1" applyFill="1" applyBorder="1" applyAlignment="1" applyProtection="1">
      <alignment horizontal="center" vertical="top"/>
    </xf>
    <xf numFmtId="0" fontId="13" fillId="0" borderId="15" xfId="0" applyFont="1" applyFill="1" applyBorder="1" applyAlignment="1" applyProtection="1">
      <alignment horizontal="center" vertical="top"/>
    </xf>
    <xf numFmtId="0" fontId="13" fillId="0" borderId="16" xfId="0" applyFont="1" applyFill="1" applyBorder="1" applyAlignment="1" applyProtection="1">
      <alignment horizontal="center" vertical="top"/>
    </xf>
    <xf numFmtId="0" fontId="10" fillId="0" borderId="21" xfId="0" applyFont="1" applyFill="1" applyBorder="1" applyAlignment="1" applyProtection="1">
      <alignment horizontal="left" vertical="top"/>
    </xf>
    <xf numFmtId="0" fontId="10" fillId="0" borderId="17" xfId="0" applyFont="1" applyFill="1" applyBorder="1" applyAlignment="1" applyProtection="1">
      <alignment horizontal="left" vertical="top"/>
    </xf>
    <xf numFmtId="0" fontId="10" fillId="0" borderId="22" xfId="0" applyFont="1" applyFill="1" applyBorder="1" applyAlignment="1" applyProtection="1">
      <alignment horizontal="center" vertical="top"/>
    </xf>
    <xf numFmtId="0" fontId="10" fillId="0" borderId="23" xfId="0" applyFont="1" applyFill="1" applyBorder="1" applyAlignment="1" applyProtection="1">
      <alignment horizontal="center" vertical="top"/>
    </xf>
    <xf numFmtId="0" fontId="10" fillId="0" borderId="1" xfId="0" applyFont="1" applyFill="1" applyBorder="1" applyAlignment="1" applyProtection="1">
      <alignment horizontal="center" vertical="top"/>
      <protection locked="0"/>
    </xf>
    <xf numFmtId="1" fontId="10" fillId="0" borderId="1" xfId="0" applyNumberFormat="1" applyFont="1" applyFill="1" applyBorder="1" applyAlignment="1" applyProtection="1">
      <alignment horizontal="center" vertical="top"/>
      <protection locked="0"/>
    </xf>
  </cellXfs>
  <cellStyles count="5">
    <cellStyle name="Normal 2" xfId="1" xr:uid="{00000000-0005-0000-0000-000000000000}"/>
    <cellStyle name="Normalny" xfId="0" builtinId="0"/>
    <cellStyle name="Normalny 2" xfId="4" xr:uid="{00000000-0005-0000-0000-000002000000}"/>
    <cellStyle name="Percent 2" xfId="3" xr:uid="{00000000-0005-0000-0000-000003000000}"/>
    <cellStyle name="Procentowy" xfId="2" builtinId="5"/>
  </cellStyles>
  <dxfs count="0"/>
  <tableStyles count="0" defaultTableStyle="TableStyleMedium9" defaultPivotStyle="PivotStyleLight16"/>
  <colors>
    <mruColors>
      <color rgb="FF66FF66"/>
      <color rgb="FF00FF00"/>
      <color rgb="FF00CC00"/>
      <color rgb="FF006600"/>
      <color rgb="FF0000FF"/>
      <color rgb="FF66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BX37"/>
  <sheetViews>
    <sheetView tabSelected="1"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/>
    </sheetView>
  </sheetViews>
  <sheetFormatPr defaultColWidth="9.140625" defaultRowHeight="12.75" x14ac:dyDescent="0.2"/>
  <cols>
    <col min="1" max="1" width="35.42578125" style="6" bestFit="1" customWidth="1"/>
    <col min="2" max="61" width="6.7109375" style="6" customWidth="1"/>
    <col min="62" max="62" width="2.85546875" style="6" customWidth="1"/>
    <col min="63" max="63" width="35.5703125" style="6" bestFit="1" customWidth="1"/>
    <col min="64" max="64" width="3.140625" style="6" bestFit="1" customWidth="1"/>
    <col min="65" max="65" width="6.140625" style="6" customWidth="1"/>
    <col min="66" max="66" width="2.42578125" style="6" customWidth="1"/>
    <col min="67" max="67" width="6.140625" style="6" customWidth="1"/>
    <col min="68" max="68" width="7.5703125" style="6" bestFit="1" customWidth="1"/>
    <col min="69" max="69" width="2.42578125" style="6" customWidth="1"/>
    <col min="70" max="70" width="7.5703125" style="6" bestFit="1" customWidth="1"/>
    <col min="71" max="71" width="7.85546875" style="6" bestFit="1" customWidth="1"/>
    <col min="72" max="72" width="7.5703125" style="6" bestFit="1" customWidth="1"/>
    <col min="73" max="73" width="7.85546875" style="6" bestFit="1" customWidth="1"/>
    <col min="74" max="74" width="7.28515625" style="6" bestFit="1" customWidth="1"/>
    <col min="75" max="75" width="6.85546875" style="6" bestFit="1" customWidth="1"/>
    <col min="76" max="76" width="7.5703125" style="6" bestFit="1" customWidth="1"/>
    <col min="77" max="16384" width="9.140625" style="6"/>
  </cols>
  <sheetData>
    <row r="1" spans="1:76" ht="16.5" customHeight="1" x14ac:dyDescent="0.2">
      <c r="A1" s="5" t="s">
        <v>10</v>
      </c>
      <c r="B1" s="120" t="s">
        <v>64</v>
      </c>
      <c r="C1" s="120"/>
      <c r="D1" s="120">
        <v>2</v>
      </c>
      <c r="E1" s="120"/>
      <c r="F1" s="120">
        <v>3</v>
      </c>
      <c r="G1" s="120"/>
      <c r="H1" s="120">
        <v>4</v>
      </c>
      <c r="I1" s="120"/>
      <c r="J1" s="120">
        <v>5</v>
      </c>
      <c r="K1" s="120"/>
      <c r="L1" s="120">
        <v>6</v>
      </c>
      <c r="M1" s="120"/>
      <c r="N1" s="120">
        <v>7</v>
      </c>
      <c r="O1" s="120"/>
      <c r="P1" s="120">
        <v>8</v>
      </c>
      <c r="Q1" s="120"/>
      <c r="R1" s="120">
        <v>9</v>
      </c>
      <c r="S1" s="120"/>
      <c r="T1" s="120">
        <v>10</v>
      </c>
      <c r="U1" s="120"/>
      <c r="V1" s="120">
        <v>11</v>
      </c>
      <c r="W1" s="120"/>
      <c r="X1" s="119">
        <v>12</v>
      </c>
      <c r="Y1" s="119"/>
      <c r="Z1" s="119">
        <v>13</v>
      </c>
      <c r="AA1" s="119"/>
      <c r="AB1" s="119">
        <v>14</v>
      </c>
      <c r="AC1" s="119"/>
      <c r="AD1" s="119">
        <v>15</v>
      </c>
      <c r="AE1" s="119"/>
      <c r="AF1" s="119">
        <v>16</v>
      </c>
      <c r="AG1" s="119"/>
      <c r="AH1" s="119">
        <v>17</v>
      </c>
      <c r="AI1" s="119"/>
      <c r="AJ1" s="119">
        <v>18</v>
      </c>
      <c r="AK1" s="119"/>
      <c r="AL1" s="119">
        <v>19</v>
      </c>
      <c r="AM1" s="119"/>
      <c r="AN1" s="119">
        <v>20</v>
      </c>
      <c r="AO1" s="119"/>
      <c r="AP1" s="119">
        <v>21</v>
      </c>
      <c r="AQ1" s="119"/>
      <c r="AR1" s="119">
        <v>22</v>
      </c>
      <c r="AS1" s="119"/>
      <c r="AT1" s="119">
        <v>23</v>
      </c>
      <c r="AU1" s="119"/>
      <c r="AV1" s="119">
        <v>24</v>
      </c>
      <c r="AW1" s="119"/>
      <c r="AX1" s="119">
        <v>25</v>
      </c>
      <c r="AY1" s="119"/>
      <c r="AZ1" s="119">
        <v>26</v>
      </c>
      <c r="BA1" s="119"/>
      <c r="BB1" s="119">
        <v>27</v>
      </c>
      <c r="BC1" s="119"/>
      <c r="BD1" s="119">
        <v>28</v>
      </c>
      <c r="BE1" s="119"/>
      <c r="BF1" s="119">
        <v>29</v>
      </c>
      <c r="BG1" s="119"/>
      <c r="BH1" s="119">
        <v>30</v>
      </c>
      <c r="BI1" s="119"/>
      <c r="BK1" s="115" t="s">
        <v>8</v>
      </c>
      <c r="BL1" s="117" t="s">
        <v>2</v>
      </c>
      <c r="BM1" s="109" t="s">
        <v>9</v>
      </c>
      <c r="BN1" s="109"/>
      <c r="BO1" s="109"/>
      <c r="BP1" s="109"/>
      <c r="BQ1" s="109"/>
      <c r="BR1" s="110"/>
      <c r="BS1" s="109" t="s">
        <v>0</v>
      </c>
      <c r="BT1" s="110"/>
      <c r="BU1" s="109" t="s">
        <v>1</v>
      </c>
      <c r="BV1" s="111"/>
      <c r="BW1" s="109" t="s">
        <v>67</v>
      </c>
      <c r="BX1" s="109"/>
    </row>
    <row r="2" spans="1:76" ht="16.5" customHeight="1" x14ac:dyDescent="0.2">
      <c r="A2" s="7" t="s">
        <v>8</v>
      </c>
      <c r="B2" s="8" t="s">
        <v>11</v>
      </c>
      <c r="C2" s="9" t="s">
        <v>33</v>
      </c>
      <c r="D2" s="8" t="s">
        <v>11</v>
      </c>
      <c r="E2" s="9" t="s">
        <v>33</v>
      </c>
      <c r="F2" s="8" t="s">
        <v>11</v>
      </c>
      <c r="G2" s="9" t="s">
        <v>33</v>
      </c>
      <c r="H2" s="8" t="s">
        <v>11</v>
      </c>
      <c r="I2" s="9" t="s">
        <v>33</v>
      </c>
      <c r="J2" s="8" t="s">
        <v>11</v>
      </c>
      <c r="K2" s="9" t="s">
        <v>33</v>
      </c>
      <c r="L2" s="8" t="s">
        <v>11</v>
      </c>
      <c r="M2" s="9" t="s">
        <v>33</v>
      </c>
      <c r="N2" s="8" t="s">
        <v>11</v>
      </c>
      <c r="O2" s="9" t="s">
        <v>33</v>
      </c>
      <c r="P2" s="8" t="s">
        <v>11</v>
      </c>
      <c r="Q2" s="9" t="s">
        <v>33</v>
      </c>
      <c r="R2" s="8" t="s">
        <v>11</v>
      </c>
      <c r="S2" s="9" t="s">
        <v>33</v>
      </c>
      <c r="T2" s="8" t="s">
        <v>11</v>
      </c>
      <c r="U2" s="9" t="s">
        <v>33</v>
      </c>
      <c r="V2" s="8" t="s">
        <v>11</v>
      </c>
      <c r="W2" s="9" t="s">
        <v>33</v>
      </c>
      <c r="X2" s="8" t="s">
        <v>11</v>
      </c>
      <c r="Y2" s="9" t="s">
        <v>33</v>
      </c>
      <c r="Z2" s="8" t="s">
        <v>11</v>
      </c>
      <c r="AA2" s="9" t="s">
        <v>33</v>
      </c>
      <c r="AB2" s="8" t="s">
        <v>11</v>
      </c>
      <c r="AC2" s="9" t="s">
        <v>33</v>
      </c>
      <c r="AD2" s="8" t="s">
        <v>11</v>
      </c>
      <c r="AE2" s="9" t="s">
        <v>33</v>
      </c>
      <c r="AF2" s="8" t="s">
        <v>11</v>
      </c>
      <c r="AG2" s="9" t="s">
        <v>33</v>
      </c>
      <c r="AH2" s="8" t="s">
        <v>11</v>
      </c>
      <c r="AI2" s="9" t="s">
        <v>33</v>
      </c>
      <c r="AJ2" s="8" t="s">
        <v>11</v>
      </c>
      <c r="AK2" s="9" t="s">
        <v>33</v>
      </c>
      <c r="AL2" s="8" t="s">
        <v>11</v>
      </c>
      <c r="AM2" s="9" t="s">
        <v>33</v>
      </c>
      <c r="AN2" s="8" t="s">
        <v>11</v>
      </c>
      <c r="AO2" s="9" t="s">
        <v>33</v>
      </c>
      <c r="AP2" s="8" t="s">
        <v>11</v>
      </c>
      <c r="AQ2" s="9" t="s">
        <v>33</v>
      </c>
      <c r="AR2" s="8" t="s">
        <v>11</v>
      </c>
      <c r="AS2" s="9" t="s">
        <v>33</v>
      </c>
      <c r="AT2" s="8" t="s">
        <v>11</v>
      </c>
      <c r="AU2" s="9" t="s">
        <v>33</v>
      </c>
      <c r="AV2" s="8" t="s">
        <v>11</v>
      </c>
      <c r="AW2" s="9" t="s">
        <v>33</v>
      </c>
      <c r="AX2" s="8" t="s">
        <v>11</v>
      </c>
      <c r="AY2" s="9" t="s">
        <v>33</v>
      </c>
      <c r="AZ2" s="8" t="s">
        <v>11</v>
      </c>
      <c r="BA2" s="9" t="s">
        <v>33</v>
      </c>
      <c r="BB2" s="8" t="s">
        <v>11</v>
      </c>
      <c r="BC2" s="9" t="s">
        <v>33</v>
      </c>
      <c r="BD2" s="8" t="s">
        <v>11</v>
      </c>
      <c r="BE2" s="9" t="s">
        <v>33</v>
      </c>
      <c r="BF2" s="8" t="s">
        <v>11</v>
      </c>
      <c r="BG2" s="9" t="s">
        <v>33</v>
      </c>
      <c r="BH2" s="8" t="s">
        <v>11</v>
      </c>
      <c r="BI2" s="9" t="s">
        <v>33</v>
      </c>
      <c r="BK2" s="116"/>
      <c r="BL2" s="118"/>
      <c r="BM2" s="112" t="s">
        <v>11</v>
      </c>
      <c r="BN2" s="112"/>
      <c r="BO2" s="112"/>
      <c r="BP2" s="113" t="s">
        <v>33</v>
      </c>
      <c r="BQ2" s="113"/>
      <c r="BR2" s="114"/>
      <c r="BS2" s="59" t="s">
        <v>11</v>
      </c>
      <c r="BT2" s="60" t="s">
        <v>33</v>
      </c>
      <c r="BU2" s="59" t="s">
        <v>11</v>
      </c>
      <c r="BV2" s="61" t="s">
        <v>33</v>
      </c>
      <c r="BW2" s="59" t="s">
        <v>11</v>
      </c>
      <c r="BX2" s="62" t="s">
        <v>33</v>
      </c>
    </row>
    <row r="3" spans="1:76" ht="16.5" customHeight="1" x14ac:dyDescent="0.2">
      <c r="A3" s="10" t="s">
        <v>4</v>
      </c>
      <c r="B3" s="11">
        <v>337</v>
      </c>
      <c r="C3" s="1">
        <f>IF(AND((B3&gt;0),(B$4&gt;0)),(B3/B$4*100),"")</f>
        <v>550.65359477124184</v>
      </c>
      <c r="D3" s="11">
        <v>338</v>
      </c>
      <c r="E3" s="1">
        <f>IF(AND((D3&gt;0),(D$4&gt;0)),(D3/D$4*100),"")</f>
        <v>531.44654088050311</v>
      </c>
      <c r="F3" s="11">
        <v>336</v>
      </c>
      <c r="G3" s="1">
        <f>IF(AND((F3&gt;0),(F$4&gt;0)),(F3/F$4*100),"")</f>
        <v>545.45454545454538</v>
      </c>
      <c r="H3" s="11">
        <v>320</v>
      </c>
      <c r="I3" s="1">
        <f>IF(AND((H3&gt;0),(H$4&gt;0)),(H3/H$4*100),"")</f>
        <v>545.14480408858606</v>
      </c>
      <c r="J3" s="11">
        <v>327</v>
      </c>
      <c r="K3" s="1">
        <f>IF(AND((J3&gt;0),(J$4&gt;0)),(J3/J$4*100),"")</f>
        <v>566.72443674176782</v>
      </c>
      <c r="L3" s="11">
        <v>319</v>
      </c>
      <c r="M3" s="1">
        <f>IF(AND((L3&gt;0),(L$4&gt;0)),(L3/L$4*100),"")</f>
        <v>528.14569536423846</v>
      </c>
      <c r="N3" s="11">
        <v>334</v>
      </c>
      <c r="O3" s="1">
        <f>IF(AND((N3&gt;0),(N$4&gt;0)),(N3/N$4*100),"")</f>
        <v>467.13286713286715</v>
      </c>
      <c r="P3" s="11">
        <v>284</v>
      </c>
      <c r="Q3" s="1">
        <f>IF(AND((P3&gt;0),(P$4&gt;0)),(P3/P$4*100),"")</f>
        <v>529.85074626865674</v>
      </c>
      <c r="R3" s="11">
        <v>304</v>
      </c>
      <c r="S3" s="1">
        <f>IF(AND((R3&gt;0),(R$4&gt;0)),(R3/R$4*100),"")</f>
        <v>544.80286738351253</v>
      </c>
      <c r="T3" s="11">
        <v>329</v>
      </c>
      <c r="U3" s="1">
        <f>IF(AND((T3&gt;0),(T$4&gt;0)),(T3/T$4*100),"")</f>
        <v>552.01342281879192</v>
      </c>
      <c r="V3" s="11">
        <v>337</v>
      </c>
      <c r="W3" s="1">
        <f>IF(AND((V3&gt;0),(V$4&gt;0)),(V3/V$4*100),"")</f>
        <v>496.31811487481582</v>
      </c>
      <c r="X3" s="11">
        <v>301</v>
      </c>
      <c r="Y3" s="1">
        <f>IF(AND((X3&gt;0),(X$4&gt;0)),(X3/X$4*100),"")</f>
        <v>480.06379585326948</v>
      </c>
      <c r="Z3" s="11">
        <v>291</v>
      </c>
      <c r="AA3" s="1">
        <f>IF(AND((Z3&gt;0),(Z$4&gt;0)),(Z3/Z$4*100),"")</f>
        <v>510.5263157894737</v>
      </c>
      <c r="AB3" s="11">
        <v>292</v>
      </c>
      <c r="AC3" s="1">
        <f>IF(AND((AB3&gt;0),(AB$4&gt;0)),(AB3/AB$4*100),"")</f>
        <v>547.84240150093808</v>
      </c>
      <c r="AD3" s="11">
        <v>293</v>
      </c>
      <c r="AE3" s="1">
        <f t="shared" ref="AE3" si="0">IF(AND((AD3&gt;0),(AD$4&gt;0)),(AD3/AD$4*100),"")</f>
        <v>512.23776223776224</v>
      </c>
      <c r="AF3" s="11">
        <v>291</v>
      </c>
      <c r="AG3" s="1">
        <f t="shared" ref="AG3" si="1">IF(AND((AF3&gt;0),(AF$4&gt;0)),(AF3/AF$4*100),"")</f>
        <v>501.72413793103453</v>
      </c>
      <c r="AH3" s="11">
        <v>282</v>
      </c>
      <c r="AI3" s="1">
        <f t="shared" ref="AI3" si="2">IF(AND((AH3&gt;0),(AH$4&gt;0)),(AH3/AH$4*100),"")</f>
        <v>507.19424460431651</v>
      </c>
      <c r="AJ3" s="11">
        <v>297</v>
      </c>
      <c r="AK3" s="1">
        <f t="shared" ref="AK3" si="3">IF(AND((AJ3&gt;0),(AJ$4&gt;0)),(AJ3/AJ$4*100),"")</f>
        <v>479.0322580645161</v>
      </c>
      <c r="AL3" s="11">
        <v>287</v>
      </c>
      <c r="AM3" s="1">
        <f t="shared" ref="AM3" si="4">IF(AND((AL3&gt;0),(AL$4&gt;0)),(AL3/AL$4*100),"")</f>
        <v>482.35294117647055</v>
      </c>
      <c r="AN3" s="11">
        <v>293</v>
      </c>
      <c r="AO3" s="1">
        <f t="shared" ref="AO3" si="5">IF(AND((AN3&gt;0),(AN$4&gt;0)),(AN3/AN$4*100),"")</f>
        <v>476.42276422764229</v>
      </c>
      <c r="AP3" s="11">
        <v>351</v>
      </c>
      <c r="AQ3" s="1">
        <f t="shared" ref="AQ3" si="6">IF(AND((AP3&gt;0),(AP$4&gt;0)),(AP3/AP$4*100),"")</f>
        <v>549.29577464788736</v>
      </c>
      <c r="AR3" s="11">
        <v>306</v>
      </c>
      <c r="AS3" s="1">
        <f t="shared" ref="AS3" si="7">IF(AND((AR3&gt;0),(AR$4&gt;0)),(AR3/AR$4*100),"")</f>
        <v>527.58620689655174</v>
      </c>
      <c r="AT3" s="11">
        <v>279</v>
      </c>
      <c r="AU3" s="1">
        <f t="shared" ref="AU3" si="8">IF(AND((AT3&gt;0),(AT$4&gt;0)),(AT3/AT$4*100),"")</f>
        <v>530.41825095057038</v>
      </c>
      <c r="AV3" s="11">
        <v>291</v>
      </c>
      <c r="AW3" s="1">
        <f t="shared" ref="AW3" si="9">IF(AND((AV3&gt;0),(AV$4&gt;0)),(AV3/AV$4*100),"")</f>
        <v>520.572450805009</v>
      </c>
      <c r="AX3" s="11">
        <v>287</v>
      </c>
      <c r="AY3" s="1">
        <f t="shared" ref="AY3" si="10">IF(AND((AX3&gt;0),(AX$4&gt;0)),(AX3/AX$4*100),"")</f>
        <v>493.12714776632293</v>
      </c>
      <c r="AZ3" s="11">
        <v>304</v>
      </c>
      <c r="BA3" s="1">
        <f t="shared" ref="BA3" si="11">IF(AND((AZ3&gt;0),(AZ$4&gt;0)),(AZ3/AZ$4*100),"")</f>
        <v>525.95155709342566</v>
      </c>
      <c r="BB3" s="11">
        <v>296</v>
      </c>
      <c r="BC3" s="1">
        <f t="shared" ref="BC3" si="12">IF(AND((BB3&gt;0),(BB$4&gt;0)),(BB3/BB$4*100),"")</f>
        <v>505.98290598290595</v>
      </c>
      <c r="BD3" s="11">
        <v>326</v>
      </c>
      <c r="BE3" s="1">
        <f t="shared" ref="BE3" si="13">IF(AND((BD3&gt;0),(BD$4&gt;0)),(BD3/BD$4*100),"")</f>
        <v>530.08130081300817</v>
      </c>
      <c r="BF3" s="11">
        <v>360</v>
      </c>
      <c r="BG3" s="1">
        <f t="shared" ref="BG3" si="14">IF(AND((BF3&gt;0),(BF$4&gt;0)),(BF3/BF$4*100),"")</f>
        <v>531.75775480059087</v>
      </c>
      <c r="BH3" s="11">
        <v>308</v>
      </c>
      <c r="BI3" s="1">
        <f t="shared" ref="BI3" si="15">IF(AND((BH3&gt;0),(BH$4&gt;0)),(BH3/BH$4*100),"")</f>
        <v>461.7691154422788</v>
      </c>
      <c r="BJ3" s="12"/>
      <c r="BK3" s="55" t="s">
        <v>4</v>
      </c>
      <c r="BL3" s="20">
        <f>COUNT(B3,D3,F3,H3,J3,L3,N3,P3,R3,T3,V3,X3,Z3,AB3,AD3,AF3,AH3,AJ3,AL3,AN3,AP3,AR3,AT3,AV3,AX3,AZ3,BB3,BD3,BF3,BH3)</f>
        <v>30</v>
      </c>
      <c r="BM3" s="21">
        <f>IF(SUM(B3,D3,F3,H3,J3,L3,N3,P3,R3,T3,V3,X3,Z3,AB3,AD3,AF3,AH3,AJ3,AL3,AN3,AP3,AR3,AT3,AV3,AX3,AZ3,BB3,BD3,BF3,BH3)&gt;0,MIN(B3,D3,F3,H3,J3,L3,N3,P3,R3,T3,V3,X3,Z3,AB3,AD3,AF3,AH3,AJ3,AL3,AN3,AP3,AR3,AT3,AV3,AX3,AZ3,BB3,BD3,BF3,BH3),"")</f>
        <v>279</v>
      </c>
      <c r="BN3" s="22" t="str">
        <f>IF(COUNT(BM3)&gt;0,"–","?")</f>
        <v>–</v>
      </c>
      <c r="BO3" s="23">
        <f>IF(SUM(B3,D3,F3,H3,J3,L3,N3,P3,R3,T3,V3,X3,Z3,AB3,AD3,AF3,AH3,AJ3,AL3,AN3,AP3,AR3,AT3,AV3,AX3,AZ3,BB3,BD3,BF3,BH3)&gt;0,MAX(B3,D3,F3,H3,J3,L3,N3,P3,R3,T3,V3,X3,Z3,AB3,AD3,AF3,AH3,AJ3,AL3,AN3,AP3,AR3,AT3,AV3,AX3,AZ3,BB3,BD3,BF3,BH3),"")</f>
        <v>360</v>
      </c>
      <c r="BP3" s="24">
        <f>IF(SUM(C3,E3,G3,I3,K3,M3,O3,Q3,S3,U3,W3,Y3,AA3,AC3,AE3,AG3,AI3,AK3,AM3,AO3,AQ3,AS3,AU3,AW3,AY3,BA3,BC3,BE3,BG3,BI3)&gt;0,MIN(C3,E3,G3,I3,K3,M3,O3,Q3,S3,U3,W3,Y3,AA3,AC3,AE3,AG3,AI3,AK3,AM3,AO3,AQ3,AS3,AU3,AW3,AY3,BA3,BC3,BE3,BG3,BI3),"")</f>
        <v>461.7691154422788</v>
      </c>
      <c r="BQ3" s="25" t="str">
        <f>IF(COUNT(BP3)&gt;0,"–","?")</f>
        <v>–</v>
      </c>
      <c r="BR3" s="26">
        <f>IF(SUM(C3,E3,G3,I3,K3,M3,O3,Q3,S3,U3,W3,Y3,AA3,AC3,AE3,AG3,AI3,AK3,AM3,AO3,AQ3,AS3,AU3,AW3,AY3,BA3,BC3,BE3,BG3,BI3)&gt;0,MAX(C3,E3,G3,I3,K3,M3,O3,Q3,S3,U3,W3,Y3,AA3,AC3,AE3,AG3,AI3,AK3,AM3,AO3,AQ3,AS3,AU3,AW3,AY3,BA3,BC3,BE3,BG3,BI3),"")</f>
        <v>566.72443674176782</v>
      </c>
      <c r="BS3" s="27">
        <f>IF(SUM(B3,D3,F3,H3,J3,L3,N3,P3,R3,T3,V3,X3,Z3,AB3,AD3,AF3,AH3,AJ3,AL3,AN3,AP3,AR3,AT3,AV3,AX3,AZ3,BB3,BD3,BF3,BH3)&gt;0,AVERAGE(B3,D3,F3,H3,J3,L3,N3,P3,R3,T3,V3,X3,Z3,AB3,AD3,AF3,AH3,AJ3,AL3,AN3,AP3,AR3,AT3,AV3,AX3,AZ3,BB3,BD3,BF3,BH3),"?")</f>
        <v>310</v>
      </c>
      <c r="BT3" s="28">
        <f>IF(SUM(C3,E3,G3,I3,K3,M3,O3,Q3,S3,U3,W3,Y3,AA3,AC3,AE3,AG3,AI3,AK3,AM3,AO3,AQ3,AS3,AU3,AW3,AY3,BA3,BC3,BE3,BG3,BI3)&gt;0,AVERAGE(C3,E3,G3,I3,K3,M3,O3,Q3,S3,U3,W3,Y3,AA3,AC3,AE3,AG3,AI3,AK3,AM3,AO3,AQ3,AS3,AU3,AW3,AY3,BA3,BC3,BE3,BG3,BI3),"?")</f>
        <v>517.72089074545011</v>
      </c>
      <c r="BU3" s="22">
        <f>IF(COUNT(B3,D3,F3,H3,J3,L3,N3,P3,R3,T3,V3,X3,Z3,AB3,AD3,AF3,AH3,AJ3,AL3,AN3,AP3,AR3,AT3,AV3,AX3,AZ3,BB3,BD3,BF3,BH3)&gt;1,STDEV(B3,D3,F3,H3,J3,L3,N3,P3,R3,T3,V3,X3,Z3,AB3,AD3,AF3,AH3,AJ3,AL3,AN3,AP3,AR3,AT3,AV3,AX3,AZ3,BB3,BD3,BF3,BH3),"?")</f>
        <v>22.563320860987243</v>
      </c>
      <c r="BV3" s="29">
        <f>IF(COUNT(C3,E3,G3,I3,K3,M3,O3,Q3,S3,U3,W3,Y3,AA3,AC3,AE3,AG3,AI3,AK3,AM3,AO3,AQ3,AS3,AU3,AW3,AY3,BA3,BC3,BE3,BG3,BI3)&gt;1,STDEV(C3,E3,G3,I3,K3,M3,O3,Q3,S3,U3,W3,Y3,AA3,AC3,AE3,AG3,AI3,AK3,AM3,AO3,AQ3,AS3,AU3,AW3,AY3,BA3,BC3,BE3,BG3,BI3),"?")</f>
        <v>28.259605769091298</v>
      </c>
      <c r="BW3" s="22">
        <f>IF(COUNT(B3)&gt;0,B3,"?")</f>
        <v>337</v>
      </c>
      <c r="BX3" s="25">
        <f>IF(COUNT(C3)&gt;0,C3,"?")</f>
        <v>550.65359477124184</v>
      </c>
    </row>
    <row r="4" spans="1:76" ht="16.5" customHeight="1" x14ac:dyDescent="0.2">
      <c r="A4" s="13" t="s">
        <v>23</v>
      </c>
      <c r="B4" s="14">
        <v>61.2</v>
      </c>
      <c r="C4" s="2" t="s">
        <v>3</v>
      </c>
      <c r="D4" s="14">
        <v>63.6</v>
      </c>
      <c r="E4" s="2" t="s">
        <v>3</v>
      </c>
      <c r="F4" s="14">
        <v>61.6</v>
      </c>
      <c r="G4" s="2" t="s">
        <v>3</v>
      </c>
      <c r="H4" s="14">
        <v>58.7</v>
      </c>
      <c r="I4" s="2" t="s">
        <v>3</v>
      </c>
      <c r="J4" s="14">
        <v>57.7</v>
      </c>
      <c r="K4" s="2" t="s">
        <v>3</v>
      </c>
      <c r="L4" s="14">
        <v>60.4</v>
      </c>
      <c r="M4" s="2" t="s">
        <v>3</v>
      </c>
      <c r="N4" s="14">
        <v>71.5</v>
      </c>
      <c r="O4" s="2" t="s">
        <v>3</v>
      </c>
      <c r="P4" s="14">
        <v>53.6</v>
      </c>
      <c r="Q4" s="2" t="s">
        <v>3</v>
      </c>
      <c r="R4" s="14">
        <v>55.8</v>
      </c>
      <c r="S4" s="2" t="s">
        <v>3</v>
      </c>
      <c r="T4" s="14">
        <v>59.6</v>
      </c>
      <c r="U4" s="2" t="s">
        <v>3</v>
      </c>
      <c r="V4" s="14">
        <v>67.900000000000006</v>
      </c>
      <c r="W4" s="2" t="s">
        <v>3</v>
      </c>
      <c r="X4" s="14">
        <v>62.7</v>
      </c>
      <c r="Y4" s="2" t="s">
        <v>3</v>
      </c>
      <c r="Z4" s="14">
        <v>57</v>
      </c>
      <c r="AA4" s="2" t="s">
        <v>3</v>
      </c>
      <c r="AB4" s="14">
        <v>53.3</v>
      </c>
      <c r="AC4" s="2" t="s">
        <v>3</v>
      </c>
      <c r="AD4" s="14">
        <v>57.2</v>
      </c>
      <c r="AE4" s="2" t="s">
        <v>3</v>
      </c>
      <c r="AF4" s="14">
        <v>58</v>
      </c>
      <c r="AG4" s="2" t="s">
        <v>3</v>
      </c>
      <c r="AH4" s="14">
        <v>55.6</v>
      </c>
      <c r="AI4" s="2" t="s">
        <v>3</v>
      </c>
      <c r="AJ4" s="14">
        <v>62</v>
      </c>
      <c r="AK4" s="2" t="s">
        <v>3</v>
      </c>
      <c r="AL4" s="14">
        <v>59.5</v>
      </c>
      <c r="AM4" s="2" t="s">
        <v>3</v>
      </c>
      <c r="AN4" s="14">
        <v>61.5</v>
      </c>
      <c r="AO4" s="2" t="s">
        <v>3</v>
      </c>
      <c r="AP4" s="14">
        <v>63.9</v>
      </c>
      <c r="AQ4" s="2" t="s">
        <v>3</v>
      </c>
      <c r="AR4" s="14">
        <v>58</v>
      </c>
      <c r="AS4" s="2" t="s">
        <v>3</v>
      </c>
      <c r="AT4" s="14">
        <v>52.6</v>
      </c>
      <c r="AU4" s="2" t="s">
        <v>3</v>
      </c>
      <c r="AV4" s="14">
        <v>55.9</v>
      </c>
      <c r="AW4" s="2" t="s">
        <v>3</v>
      </c>
      <c r="AX4" s="14">
        <v>58.2</v>
      </c>
      <c r="AY4" s="2" t="s">
        <v>3</v>
      </c>
      <c r="AZ4" s="14">
        <v>57.8</v>
      </c>
      <c r="BA4" s="2" t="s">
        <v>3</v>
      </c>
      <c r="BB4" s="14">
        <v>58.5</v>
      </c>
      <c r="BC4" s="2" t="s">
        <v>3</v>
      </c>
      <c r="BD4" s="14">
        <v>61.5</v>
      </c>
      <c r="BE4" s="2" t="s">
        <v>3</v>
      </c>
      <c r="BF4" s="14">
        <v>67.7</v>
      </c>
      <c r="BG4" s="2" t="s">
        <v>3</v>
      </c>
      <c r="BH4" s="14">
        <v>66.7</v>
      </c>
      <c r="BI4" s="2" t="s">
        <v>3</v>
      </c>
      <c r="BK4" s="56" t="s">
        <v>23</v>
      </c>
      <c r="BL4" s="30">
        <f t="shared" ref="BL4:BL36" si="16">COUNT(B4,D4,F4,H4,J4,L4,N4,P4,R4,T4,V4,X4,Z4,AB4,AD4,AF4,AH4,AJ4,AL4,AN4,AP4,AR4,AT4,AV4,AX4,AZ4,BB4,BD4,BF4,BH4)</f>
        <v>30</v>
      </c>
      <c r="BM4" s="31">
        <f t="shared" ref="BM4:BM36" si="17">IF(SUM(B4,D4,F4,H4,J4,L4,N4,P4,R4,T4,V4,X4,Z4,AB4,AD4,AF4,AH4,AJ4,AL4,AN4,AP4,AR4,AT4,AV4,AX4,AZ4,BB4,BD4,BF4,BH4)&gt;0,MIN(B4,D4,F4,H4,J4,L4,N4,P4,R4,T4,V4,X4,Z4,AB4,AD4,AF4,AH4,AJ4,AL4,AN4,AP4,AR4,AT4,AV4,AX4,AZ4,BB4,BD4,BF4,BH4),"")</f>
        <v>52.6</v>
      </c>
      <c r="BN4" s="32" t="str">
        <f t="shared" ref="BN4:BN36" si="18">IF(COUNT(BM4)&gt;0,"–","?")</f>
        <v>–</v>
      </c>
      <c r="BO4" s="33">
        <f t="shared" ref="BO4:BO36" si="19">IF(SUM(B4,D4,F4,H4,J4,L4,N4,P4,R4,T4,V4,X4,Z4,AB4,AD4,AF4,AH4,AJ4,AL4,AN4,AP4,AR4,AT4,AV4,AX4,AZ4,BB4,BD4,BF4,BH4)&gt;0,MAX(B4,D4,F4,H4,J4,L4,N4,P4,R4,T4,V4,X4,Z4,AB4,AD4,AF4,AH4,AJ4,AL4,AN4,AP4,AR4,AT4,AV4,AX4,AZ4,BB4,BD4,BF4,BH4),"")</f>
        <v>71.5</v>
      </c>
      <c r="BP4" s="34" t="str">
        <f t="shared" ref="BP4:BP36" si="20">IF(SUM(C4,E4,G4,I4,K4,M4,O4,Q4,S4,U4,W4,Y4,AA4,AC4,AE4,AG4,AI4,AK4,AM4,AO4,AQ4,AS4,AU4,AW4,AY4,BA4,BC4,BE4,BG4,BI4)&gt;0,MIN(C4,E4,G4,I4,K4,M4,O4,Q4,S4,U4,W4,Y4,AA4,AC4,AE4,AG4,AI4,AK4,AM4,AO4,AQ4,AS4,AU4,AW4,AY4,BA4,BC4,BE4,BG4,BI4),"")</f>
        <v/>
      </c>
      <c r="BQ4" s="6" t="s">
        <v>3</v>
      </c>
      <c r="BR4" s="36" t="str">
        <f t="shared" ref="BR4:BR36" si="21">IF(SUM(C4,E4,G4,I4,K4,M4,O4,Q4,S4,U4,W4,Y4,AA4,AC4,AE4,AG4,AI4,AK4,AM4,AO4,AQ4,AS4,AU4,AW4,AY4,BA4,BC4,BE4,BG4,BI4)&gt;0,MAX(C4,E4,G4,I4,K4,M4,O4,Q4,S4,U4,W4,Y4,AA4,AC4,AE4,AG4,AI4,AK4,AM4,AO4,AQ4,AS4,AU4,AW4,AY4,BA4,BC4,BE4,BG4,BI4),"")</f>
        <v/>
      </c>
      <c r="BS4" s="37">
        <f t="shared" ref="BS4:BS36" si="22">IF(SUM(B4,D4,F4,H4,J4,L4,N4,P4,R4,T4,V4,X4,Z4,AB4,AD4,AF4,AH4,AJ4,AL4,AN4,AP4,AR4,AT4,AV4,AX4,AZ4,BB4,BD4,BF4,BH4)&gt;0,AVERAGE(B4,D4,F4,H4,J4,L4,N4,P4,R4,T4,V4,X4,Z4,AB4,AD4,AF4,AH4,AJ4,AL4,AN4,AP4,AR4,AT4,AV4,AX4,AZ4,BB4,BD4,BF4,BH4),"?")</f>
        <v>59.973333333333343</v>
      </c>
      <c r="BT4" s="38" t="s">
        <v>3</v>
      </c>
      <c r="BU4" s="32">
        <f t="shared" ref="BU4:BU36" si="23">IF(COUNT(B4,D4,F4,H4,J4,L4,N4,P4,R4,T4,V4,X4,Z4,AB4,AD4,AF4,AH4,AJ4,AL4,AN4,AP4,AR4,AT4,AV4,AX4,AZ4,BB4,BD4,BF4,BH4)&gt;1,STDEV(B4,D4,F4,H4,J4,L4,N4,P4,R4,T4,V4,X4,Z4,AB4,AD4,AF4,AH4,AJ4,AL4,AN4,AP4,AR4,AT4,AV4,AX4,AZ4,BB4,BD4,BF4,BH4),"?")</f>
        <v>4.4872181178076929</v>
      </c>
      <c r="BV4" s="39" t="s">
        <v>3</v>
      </c>
      <c r="BW4" s="32">
        <f t="shared" ref="BW4:BW36" si="24">IF(COUNT(B4)&gt;0,B4,"?")</f>
        <v>61.2</v>
      </c>
      <c r="BX4" s="35" t="s">
        <v>3</v>
      </c>
    </row>
    <row r="5" spans="1:76" ht="16.5" customHeight="1" x14ac:dyDescent="0.2">
      <c r="A5" s="16" t="s">
        <v>16</v>
      </c>
      <c r="B5" s="17"/>
      <c r="C5" s="3"/>
      <c r="D5" s="17"/>
      <c r="E5" s="3"/>
      <c r="F5" s="17"/>
      <c r="G5" s="3"/>
      <c r="H5" s="17"/>
      <c r="I5" s="3"/>
      <c r="J5" s="17"/>
      <c r="K5" s="3"/>
      <c r="L5" s="17"/>
      <c r="M5" s="3"/>
      <c r="N5" s="17"/>
      <c r="O5" s="3"/>
      <c r="P5" s="17"/>
      <c r="Q5" s="3"/>
      <c r="R5" s="17"/>
      <c r="S5" s="3"/>
      <c r="T5" s="17"/>
      <c r="U5" s="3"/>
      <c r="V5" s="17"/>
      <c r="W5" s="3"/>
      <c r="X5" s="17"/>
      <c r="Y5" s="3"/>
      <c r="Z5" s="17"/>
      <c r="AA5" s="3"/>
      <c r="AB5" s="17"/>
      <c r="AC5" s="3"/>
      <c r="AD5" s="17"/>
      <c r="AE5" s="3"/>
      <c r="AF5" s="17"/>
      <c r="AG5" s="3"/>
      <c r="AH5" s="17"/>
      <c r="AI5" s="3"/>
      <c r="AJ5" s="17"/>
      <c r="AK5" s="3"/>
      <c r="AL5" s="17"/>
      <c r="AM5" s="3"/>
      <c r="AN5" s="17"/>
      <c r="AO5" s="3"/>
      <c r="AP5" s="17"/>
      <c r="AQ5" s="3"/>
      <c r="AR5" s="17"/>
      <c r="AS5" s="3"/>
      <c r="AT5" s="17"/>
      <c r="AU5" s="3"/>
      <c r="AV5" s="17"/>
      <c r="AW5" s="3"/>
      <c r="AX5" s="17"/>
      <c r="AY5" s="3"/>
      <c r="AZ5" s="17"/>
      <c r="BA5" s="3"/>
      <c r="BB5" s="17"/>
      <c r="BC5" s="3"/>
      <c r="BD5" s="17"/>
      <c r="BE5" s="3"/>
      <c r="BF5" s="17"/>
      <c r="BG5" s="3"/>
      <c r="BH5" s="17"/>
      <c r="BI5" s="3"/>
      <c r="BK5" s="56" t="s">
        <v>16</v>
      </c>
      <c r="BL5" s="30"/>
      <c r="BM5" s="31"/>
      <c r="BN5" s="32"/>
      <c r="BO5" s="33"/>
      <c r="BP5" s="34"/>
      <c r="BQ5" s="35"/>
      <c r="BR5" s="36"/>
      <c r="BS5" s="37"/>
      <c r="BT5" s="38"/>
      <c r="BU5" s="32"/>
      <c r="BV5" s="39"/>
      <c r="BW5" s="32"/>
      <c r="BX5" s="35"/>
    </row>
    <row r="6" spans="1:76" ht="16.5" customHeight="1" x14ac:dyDescent="0.2">
      <c r="A6" s="10" t="s">
        <v>17</v>
      </c>
      <c r="B6" s="18">
        <v>17.100000000000001</v>
      </c>
      <c r="C6" s="4">
        <f>IF(AND((B6&gt;0),(B$4&gt;0)),(B6/B$4*100),"")</f>
        <v>27.941176470588236</v>
      </c>
      <c r="D6" s="18">
        <v>15.7</v>
      </c>
      <c r="E6" s="4">
        <f>IF(AND((D6&gt;0),(D$4&gt;0)),(D6/D$4*100),"")</f>
        <v>24.685534591194966</v>
      </c>
      <c r="F6" s="18">
        <v>17.3</v>
      </c>
      <c r="G6" s="4">
        <f>IF(AND((F6&gt;0),(F$4&gt;0)),(F6/F$4*100),"")</f>
        <v>28.084415584415584</v>
      </c>
      <c r="H6" s="18">
        <v>15.3</v>
      </c>
      <c r="I6" s="4">
        <f>IF(AND((H6&gt;0),(H$4&gt;0)),(H6/H$4*100),"")</f>
        <v>26.064735945485516</v>
      </c>
      <c r="J6" s="18">
        <v>17.399999999999999</v>
      </c>
      <c r="K6" s="4">
        <f>IF(AND((J6&gt;0),(J$4&gt;0)),(J6/J$4*100),"")</f>
        <v>30.155979202772958</v>
      </c>
      <c r="L6" s="18">
        <v>13.5</v>
      </c>
      <c r="M6" s="4">
        <f>IF(AND((L6&gt;0),(L$4&gt;0)),(L6/L$4*100),"")</f>
        <v>22.350993377483444</v>
      </c>
      <c r="N6" s="18">
        <v>16.399999999999999</v>
      </c>
      <c r="O6" s="4">
        <f>IF(AND((N6&gt;0),(N$4&gt;0)),(N6/N$4*100),"")</f>
        <v>22.937062937062937</v>
      </c>
      <c r="P6" s="18">
        <v>15.4</v>
      </c>
      <c r="Q6" s="4">
        <f>IF(AND((P6&gt;0),(P$4&gt;0)),(P6/P$4*100),"")</f>
        <v>28.731343283582088</v>
      </c>
      <c r="R6" s="18">
        <v>17.600000000000001</v>
      </c>
      <c r="S6" s="4">
        <f>IF(AND((R6&gt;0),(R$4&gt;0)),(R6/R$4*100),"")</f>
        <v>31.541218637992834</v>
      </c>
      <c r="T6" s="18">
        <v>19.600000000000001</v>
      </c>
      <c r="U6" s="4">
        <f>IF(AND((T6&gt;0),(T$4&gt;0)),(T6/T$4*100),"")</f>
        <v>32.885906040268459</v>
      </c>
      <c r="V6" s="18">
        <v>18.8</v>
      </c>
      <c r="W6" s="4">
        <f>IF(AND((V6&gt;0),(V$4&gt;0)),(V6/V$4*100),"")</f>
        <v>27.687776141384386</v>
      </c>
      <c r="X6" s="18">
        <v>15</v>
      </c>
      <c r="Y6" s="4">
        <f>IF(AND((X6&gt;0),(X$4&gt;0)),(X6/X$4*100),"")</f>
        <v>23.923444976076556</v>
      </c>
      <c r="Z6" s="18">
        <v>12.1</v>
      </c>
      <c r="AA6" s="4">
        <f>IF(AND((Z6&gt;0),(Z$4&gt;0)),(Z6/Z$4*100),"")</f>
        <v>21.228070175438596</v>
      </c>
      <c r="AB6" s="18">
        <v>15.2</v>
      </c>
      <c r="AC6" s="4">
        <f>IF(AND((AB6&gt;0),(AB$4&gt;0)),(AB6/AB$4*100),"")</f>
        <v>28.517823639774857</v>
      </c>
      <c r="AD6" s="18">
        <v>12.9</v>
      </c>
      <c r="AE6" s="4">
        <f t="shared" ref="AE6" si="25">IF(AND((AD6&gt;0),(AD$4&gt;0)),(AD6/AD$4*100),"")</f>
        <v>22.552447552447553</v>
      </c>
      <c r="AF6" s="18">
        <v>14</v>
      </c>
      <c r="AG6" s="4">
        <f t="shared" ref="AG6" si="26">IF(AND((AF6&gt;0),(AF$4&gt;0)),(AF6/AF$4*100),"")</f>
        <v>24.137931034482758</v>
      </c>
      <c r="AH6" s="18">
        <v>15.2</v>
      </c>
      <c r="AI6" s="4">
        <f t="shared" ref="AI6" si="27">IF(AND((AH6&gt;0),(AH$4&gt;0)),(AH6/AH$4*100),"")</f>
        <v>27.338129496402875</v>
      </c>
      <c r="AJ6" s="18">
        <v>14</v>
      </c>
      <c r="AK6" s="4">
        <f t="shared" ref="AK6" si="28">IF(AND((AJ6&gt;0),(AJ$4&gt;0)),(AJ6/AJ$4*100),"")</f>
        <v>22.58064516129032</v>
      </c>
      <c r="AL6" s="18">
        <v>13.7</v>
      </c>
      <c r="AM6" s="4">
        <f t="shared" ref="AM6" si="29">IF(AND((AL6&gt;0),(AL$4&gt;0)),(AL6/AL$4*100),"")</f>
        <v>23.025210084033613</v>
      </c>
      <c r="AN6" s="18">
        <v>15.1</v>
      </c>
      <c r="AO6" s="4">
        <f t="shared" ref="AO6" si="30">IF(AND((AN6&gt;0),(AN$4&gt;0)),(AN6/AN$4*100),"")</f>
        <v>24.552845528455283</v>
      </c>
      <c r="AP6" s="18">
        <v>15.8</v>
      </c>
      <c r="AQ6" s="4">
        <f t="shared" ref="AQ6" si="31">IF(AND((AP6&gt;0),(AP$4&gt;0)),(AP6/AP$4*100),"")</f>
        <v>24.726134585289515</v>
      </c>
      <c r="AR6" s="18">
        <v>16.3</v>
      </c>
      <c r="AS6" s="4">
        <f t="shared" ref="AS6" si="32">IF(AND((AR6&gt;0),(AR$4&gt;0)),(AR6/AR$4*100),"")</f>
        <v>28.103448275862071</v>
      </c>
      <c r="AT6" s="18">
        <v>12.6</v>
      </c>
      <c r="AU6" s="4">
        <f t="shared" ref="AU6" si="33">IF(AND((AT6&gt;0),(AT$4&gt;0)),(AT6/AT$4*100),"")</f>
        <v>23.954372623574145</v>
      </c>
      <c r="AV6" s="18">
        <v>13.9</v>
      </c>
      <c r="AW6" s="4">
        <f t="shared" ref="AW6" si="34">IF(AND((AV6&gt;0),(AV$4&gt;0)),(AV6/AV$4*100),"")</f>
        <v>24.865831842576032</v>
      </c>
      <c r="AX6" s="18">
        <v>16.899999999999999</v>
      </c>
      <c r="AY6" s="4">
        <f t="shared" ref="AY6" si="35">IF(AND((AX6&gt;0),(AX$4&gt;0)),(AX6/AX$4*100),"")</f>
        <v>29.03780068728522</v>
      </c>
      <c r="AZ6" s="18">
        <v>15.1</v>
      </c>
      <c r="BA6" s="4">
        <f t="shared" ref="BA6" si="36">IF(AND((AZ6&gt;0),(AZ$4&gt;0)),(AZ6/AZ$4*100),"")</f>
        <v>26.124567474048444</v>
      </c>
      <c r="BB6" s="18">
        <v>16.399999999999999</v>
      </c>
      <c r="BC6" s="4">
        <f t="shared" ref="BC6" si="37">IF(AND((BB6&gt;0),(BB$4&gt;0)),(BB6/BB$4*100),"")</f>
        <v>28.034188034188034</v>
      </c>
      <c r="BD6" s="18">
        <v>15.4</v>
      </c>
      <c r="BE6" s="4">
        <f t="shared" ref="BE6" si="38">IF(AND((BD6&gt;0),(BD$4&gt;0)),(BD6/BD$4*100),"")</f>
        <v>25.040650406504067</v>
      </c>
      <c r="BF6" s="18">
        <v>15.5</v>
      </c>
      <c r="BG6" s="4">
        <f t="shared" ref="BG6" si="39">IF(AND((BF6&gt;0),(BF$4&gt;0)),(BF6/BF$4*100),"")</f>
        <v>22.895125553914326</v>
      </c>
      <c r="BH6" s="18">
        <v>16.2</v>
      </c>
      <c r="BI6" s="4">
        <f t="shared" ref="BI6" si="40">IF(AND((BH6&gt;0),(BH$4&gt;0)),(BH6/BH$4*100),"")</f>
        <v>24.287856071964015</v>
      </c>
      <c r="BK6" s="57" t="s">
        <v>17</v>
      </c>
      <c r="BL6" s="30">
        <f t="shared" si="16"/>
        <v>30</v>
      </c>
      <c r="BM6" s="31">
        <f t="shared" si="17"/>
        <v>12.1</v>
      </c>
      <c r="BN6" s="32" t="str">
        <f t="shared" si="18"/>
        <v>–</v>
      </c>
      <c r="BO6" s="33">
        <f t="shared" si="19"/>
        <v>19.600000000000001</v>
      </c>
      <c r="BP6" s="34">
        <f t="shared" si="20"/>
        <v>21.228070175438596</v>
      </c>
      <c r="BQ6" s="35" t="str">
        <f t="shared" ref="BQ6:BQ35" si="41">IF(COUNT(BP6)&gt;0,"–","?")</f>
        <v>–</v>
      </c>
      <c r="BR6" s="36">
        <f t="shared" si="21"/>
        <v>32.885906040268459</v>
      </c>
      <c r="BS6" s="37">
        <f t="shared" si="22"/>
        <v>15.513333333333332</v>
      </c>
      <c r="BT6" s="38">
        <f t="shared" ref="BT6:BT35" si="42">IF(SUM(C6,E6,G6,I6,K6,M6,O6,Q6,S6,U6,W6,Y6,AA6,AC6,AE6,AG6,AI6,AK6,AM6,AO6,AQ6,AS6,AU6,AW6,AY6,BA6,BC6,BE6,BG6,BI6)&gt;0,AVERAGE(C6,E6,G6,I6,K6,M6,O6,Q6,S6,U6,W6,Y6,AA6,AC6,AE6,AG6,AI6,AK6,AM6,AO6,AQ6,AS6,AU6,AW6,AY6,BA6,BC6,BE6,BG6,BI6),"?")</f>
        <v>25.933088847194657</v>
      </c>
      <c r="BU6" s="32">
        <f t="shared" si="23"/>
        <v>1.7439023488426468</v>
      </c>
      <c r="BV6" s="39">
        <f t="shared" ref="BV6:BV35" si="43">IF(COUNT(C6,E6,G6,I6,K6,M6,O6,Q6,S6,U6,W6,Y6,AA6,AC6,AE6,AG6,AI6,AK6,AM6,AO6,AQ6,AS6,AU6,AW6,AY6,BA6,BC6,BE6,BG6,BI6)&gt;1,STDEV(C6,E6,G6,I6,K6,M6,O6,Q6,S6,U6,W6,Y6,AA6,AC6,AE6,AG6,AI6,AK6,AM6,AO6,AQ6,AS6,AU6,AW6,AY6,BA6,BC6,BE6,BG6,BI6),"?")</f>
        <v>2.9343571102803296</v>
      </c>
      <c r="BW6" s="32">
        <f t="shared" si="24"/>
        <v>17.100000000000001</v>
      </c>
      <c r="BX6" s="35">
        <f t="shared" ref="BX6:BX35" si="44">IF(COUNT(C6)&gt;0,C6,"?")</f>
        <v>27.941176470588236</v>
      </c>
    </row>
    <row r="7" spans="1:76" ht="16.5" customHeight="1" x14ac:dyDescent="0.2">
      <c r="A7" s="10" t="s">
        <v>18</v>
      </c>
      <c r="B7" s="19">
        <v>10.199999999999999</v>
      </c>
      <c r="C7" s="4">
        <f>IF(AND((B7&gt;0),(B$4&gt;0)),(B7/B$4*100),"")</f>
        <v>16.666666666666664</v>
      </c>
      <c r="D7" s="19">
        <v>10.199999999999999</v>
      </c>
      <c r="E7" s="4">
        <f>IF(AND((D7&gt;0),(D$4&gt;0)),(D7/D$4*100),"")</f>
        <v>16.037735849056602</v>
      </c>
      <c r="F7" s="19">
        <v>10.5</v>
      </c>
      <c r="G7" s="4">
        <f>IF(AND((F7&gt;0),(F$4&gt;0)),(F7/F$4*100),"")</f>
        <v>17.045454545454543</v>
      </c>
      <c r="H7" s="19">
        <v>10.3</v>
      </c>
      <c r="I7" s="4">
        <f>IF(AND((H7&gt;0),(H$4&gt;0)),(H7/H$4*100),"")</f>
        <v>17.546848381601361</v>
      </c>
      <c r="J7" s="19">
        <v>10.9</v>
      </c>
      <c r="K7" s="4">
        <f>IF(AND((J7&gt;0),(J$4&gt;0)),(J7/J$4*100),"")</f>
        <v>18.890814558058924</v>
      </c>
      <c r="L7" s="19">
        <v>10.4</v>
      </c>
      <c r="M7" s="4">
        <f>IF(AND((L7&gt;0),(L$4&gt;0)),(L7/L$4*100),"")</f>
        <v>17.218543046357617</v>
      </c>
      <c r="N7" s="19">
        <v>9.6</v>
      </c>
      <c r="O7" s="4">
        <f>IF(AND((N7&gt;0),(N$4&gt;0)),(N7/N$4*100),"")</f>
        <v>13.426573426573427</v>
      </c>
      <c r="P7" s="19">
        <v>9.1</v>
      </c>
      <c r="Q7" s="4">
        <f>IF(AND((P7&gt;0),(P$4&gt;0)),(P7/P$4*100),"")</f>
        <v>16.977611940298505</v>
      </c>
      <c r="R7" s="19">
        <v>10.3</v>
      </c>
      <c r="S7" s="4">
        <f>IF(AND((R7&gt;0),(R$4&gt;0)),(R7/R$4*100),"")</f>
        <v>18.458781362007169</v>
      </c>
      <c r="T7" s="19">
        <v>10</v>
      </c>
      <c r="U7" s="4">
        <f>IF(AND((T7&gt;0),(T$4&gt;0)),(T7/T$4*100),"")</f>
        <v>16.778523489932887</v>
      </c>
      <c r="V7" s="19">
        <v>9.5</v>
      </c>
      <c r="W7" s="4">
        <f>IF(AND((V7&gt;0),(V$4&gt;0)),(V7/V$4*100),"")</f>
        <v>13.991163475699556</v>
      </c>
      <c r="X7" s="19">
        <v>8.3000000000000007</v>
      </c>
      <c r="Y7" s="4">
        <f>IF(AND((X7&gt;0),(X$4&gt;0)),(X7/X$4*100),"")</f>
        <v>13.237639553429029</v>
      </c>
      <c r="Z7" s="19">
        <v>9.6</v>
      </c>
      <c r="AA7" s="4">
        <f>IF(AND((Z7&gt;0),(Z$4&gt;0)),(Z7/Z$4*100),"")</f>
        <v>16.842105263157894</v>
      </c>
      <c r="AB7" s="19">
        <v>9.3000000000000007</v>
      </c>
      <c r="AC7" s="4">
        <f>IF(AND((AB7&gt;0),(AB$4&gt;0)),(AB7/AB$4*100),"")</f>
        <v>17.448405253283305</v>
      </c>
      <c r="AD7" s="19">
        <v>9.6</v>
      </c>
      <c r="AE7" s="4">
        <f t="shared" ref="AE7" si="45">IF(AND((AD7&gt;0),(AD$4&gt;0)),(AD7/AD$4*100),"")</f>
        <v>16.78321678321678</v>
      </c>
      <c r="AF7" s="19">
        <v>8.1999999999999993</v>
      </c>
      <c r="AG7" s="4">
        <f t="shared" ref="AG7" si="46">IF(AND((AF7&gt;0),(AF$4&gt;0)),(AF7/AF$4*100),"")</f>
        <v>14.137931034482756</v>
      </c>
      <c r="AH7" s="19">
        <v>10</v>
      </c>
      <c r="AI7" s="4">
        <f t="shared" ref="AI7" si="47">IF(AND((AH7&gt;0),(AH$4&gt;0)),(AH7/AH$4*100),"")</f>
        <v>17.985611510791365</v>
      </c>
      <c r="AJ7" s="19">
        <v>9.4</v>
      </c>
      <c r="AK7" s="4">
        <f t="shared" ref="AK7" si="48">IF(AND((AJ7&gt;0),(AJ$4&gt;0)),(AJ7/AJ$4*100),"")</f>
        <v>15.161290322580644</v>
      </c>
      <c r="AL7" s="19">
        <v>9.1</v>
      </c>
      <c r="AM7" s="4">
        <f t="shared" ref="AM7" si="49">IF(AND((AL7&gt;0),(AL$4&gt;0)),(AL7/AL$4*100),"")</f>
        <v>15.294117647058822</v>
      </c>
      <c r="AN7" s="19">
        <v>9.6999999999999993</v>
      </c>
      <c r="AO7" s="4">
        <f t="shared" ref="AO7" si="50">IF(AND((AN7&gt;0),(AN$4&gt;0)),(AN7/AN$4*100),"")</f>
        <v>15.772357723577235</v>
      </c>
      <c r="AP7" s="19">
        <v>8.9</v>
      </c>
      <c r="AQ7" s="4">
        <f t="shared" ref="AQ7" si="51">IF(AND((AP7&gt;0),(AP$4&gt;0)),(AP7/AP$4*100),"")</f>
        <v>13.928012519561817</v>
      </c>
      <c r="AR7" s="19">
        <v>9.1</v>
      </c>
      <c r="AS7" s="4">
        <f t="shared" ref="AS7" si="52">IF(AND((AR7&gt;0),(AR$4&gt;0)),(AR7/AR$4*100),"")</f>
        <v>15.689655172413792</v>
      </c>
      <c r="AT7" s="19">
        <v>8.8000000000000007</v>
      </c>
      <c r="AU7" s="4">
        <f t="shared" ref="AU7" si="53">IF(AND((AT7&gt;0),(AT$4&gt;0)),(AT7/AT$4*100),"")</f>
        <v>16.730038022813691</v>
      </c>
      <c r="AV7" s="19">
        <v>9.8000000000000007</v>
      </c>
      <c r="AW7" s="4">
        <f t="shared" ref="AW7" si="54">IF(AND((AV7&gt;0),(AV$4&gt;0)),(AV7/AV$4*100),"")</f>
        <v>17.531305903398927</v>
      </c>
      <c r="AX7" s="19">
        <v>9.5</v>
      </c>
      <c r="AY7" s="4">
        <f t="shared" ref="AY7" si="55">IF(AND((AX7&gt;0),(AX$4&gt;0)),(AX7/AX$4*100),"")</f>
        <v>16.323024054982817</v>
      </c>
      <c r="AZ7" s="19">
        <v>9.5</v>
      </c>
      <c r="BA7" s="4">
        <f t="shared" ref="BA7" si="56">IF(AND((AZ7&gt;0),(AZ$4&gt;0)),(AZ7/AZ$4*100),"")</f>
        <v>16.435986159169552</v>
      </c>
      <c r="BB7" s="19">
        <v>9.1</v>
      </c>
      <c r="BC7" s="4">
        <f t="shared" ref="BC7" si="57">IF(AND((BB7&gt;0),(BB$4&gt;0)),(BB7/BB$4*100),"")</f>
        <v>15.555555555555555</v>
      </c>
      <c r="BD7" s="19">
        <v>9.8000000000000007</v>
      </c>
      <c r="BE7" s="4">
        <f t="shared" ref="BE7" si="58">IF(AND((BD7&gt;0),(BD$4&gt;0)),(BD7/BD$4*100),"")</f>
        <v>15.934959349593496</v>
      </c>
      <c r="BF7" s="19">
        <v>10.7</v>
      </c>
      <c r="BG7" s="4">
        <f t="shared" ref="BG7" si="59">IF(AND((BF7&gt;0),(BF$4&gt;0)),(BF7/BF$4*100),"")</f>
        <v>15.805022156573115</v>
      </c>
      <c r="BH7" s="19">
        <v>9.1</v>
      </c>
      <c r="BI7" s="4">
        <f t="shared" ref="BI7" si="60">IF(AND((BH7&gt;0),(BH$4&gt;0)),(BH7/BH$4*100),"")</f>
        <v>13.643178410794601</v>
      </c>
      <c r="BK7" s="57" t="s">
        <v>18</v>
      </c>
      <c r="BL7" s="30">
        <f t="shared" si="16"/>
        <v>30</v>
      </c>
      <c r="BM7" s="31">
        <f t="shared" si="17"/>
        <v>8.1999999999999993</v>
      </c>
      <c r="BN7" s="32" t="str">
        <f t="shared" si="18"/>
        <v>–</v>
      </c>
      <c r="BO7" s="33">
        <f t="shared" si="19"/>
        <v>10.9</v>
      </c>
      <c r="BP7" s="34">
        <f t="shared" si="20"/>
        <v>13.237639553429029</v>
      </c>
      <c r="BQ7" s="35" t="str">
        <f t="shared" si="41"/>
        <v>–</v>
      </c>
      <c r="BR7" s="36">
        <f t="shared" si="21"/>
        <v>18.890814558058924</v>
      </c>
      <c r="BS7" s="37">
        <f t="shared" si="22"/>
        <v>9.6166666666666671</v>
      </c>
      <c r="BT7" s="38">
        <f t="shared" si="42"/>
        <v>16.109270971271414</v>
      </c>
      <c r="BU7" s="32">
        <f t="shared" si="23"/>
        <v>0.66024203155349404</v>
      </c>
      <c r="BV7" s="39">
        <f t="shared" si="43"/>
        <v>1.4942543780703286</v>
      </c>
      <c r="BW7" s="32">
        <f t="shared" si="24"/>
        <v>10.199999999999999</v>
      </c>
      <c r="BX7" s="35">
        <f t="shared" si="44"/>
        <v>16.666666666666664</v>
      </c>
    </row>
    <row r="8" spans="1:76" ht="16.5" customHeight="1" x14ac:dyDescent="0.2">
      <c r="A8" s="10" t="s">
        <v>19</v>
      </c>
      <c r="B8" s="19">
        <v>24.3</v>
      </c>
      <c r="C8" s="4">
        <f>IF(AND((B8&gt;0),(B$4&gt;0)),(B8/B$4*100),"")</f>
        <v>39.705882352941174</v>
      </c>
      <c r="D8" s="19">
        <v>25.2</v>
      </c>
      <c r="E8" s="4">
        <f>IF(AND((D8&gt;0),(D$4&gt;0)),(D8/D$4*100),"")</f>
        <v>39.622641509433961</v>
      </c>
      <c r="F8" s="19">
        <v>28.7</v>
      </c>
      <c r="G8" s="4">
        <f>IF(AND((F8&gt;0),(F$4&gt;0)),(F8/F$4*100),"")</f>
        <v>46.590909090909086</v>
      </c>
      <c r="H8" s="19">
        <v>22.5</v>
      </c>
      <c r="I8" s="4">
        <f>IF(AND((H8&gt;0),(H$4&gt;0)),(H8/H$4*100),"")</f>
        <v>38.330494037478701</v>
      </c>
      <c r="J8" s="19">
        <v>25.8</v>
      </c>
      <c r="K8" s="4">
        <f>IF(AND((J8&gt;0),(J$4&gt;0)),(J8/J$4*100),"")</f>
        <v>44.71403812824957</v>
      </c>
      <c r="L8" s="19">
        <v>20.8</v>
      </c>
      <c r="M8" s="4">
        <f>IF(AND((L8&gt;0),(L$4&gt;0)),(L8/L$4*100),"")</f>
        <v>34.437086092715234</v>
      </c>
      <c r="N8" s="19">
        <v>23.8</v>
      </c>
      <c r="O8" s="4">
        <f>IF(AND((N8&gt;0),(N$4&gt;0)),(N8/N$4*100),"")</f>
        <v>33.286713286713287</v>
      </c>
      <c r="P8" s="19">
        <v>21.3</v>
      </c>
      <c r="Q8" s="4">
        <f>IF(AND((P8&gt;0),(P$4&gt;0)),(P8/P$4*100),"")</f>
        <v>39.738805970149258</v>
      </c>
      <c r="R8" s="19">
        <v>22.6</v>
      </c>
      <c r="S8" s="4">
        <f>IF(AND((R8&gt;0),(R$4&gt;0)),(R8/R$4*100),"")</f>
        <v>40.501792114695348</v>
      </c>
      <c r="T8" s="19">
        <v>22.1</v>
      </c>
      <c r="U8" s="4">
        <f>IF(AND((T8&gt;0),(T$4&gt;0)),(T8/T$4*100),"")</f>
        <v>37.080536912751676</v>
      </c>
      <c r="V8" s="19">
        <v>25</v>
      </c>
      <c r="W8" s="4">
        <f>IF(AND((V8&gt;0),(V$4&gt;0)),(V8/V$4*100),"")</f>
        <v>36.81885125184094</v>
      </c>
      <c r="X8" s="19">
        <v>21.5</v>
      </c>
      <c r="Y8" s="4">
        <f>IF(AND((X8&gt;0),(X$4&gt;0)),(X8/X$4*100),"")</f>
        <v>34.29027113237639</v>
      </c>
      <c r="Z8" s="19"/>
      <c r="AA8" s="4" t="str">
        <f>IF(AND((Z8&gt;0),(Z$4&gt;0)),(Z8/Z$4*100),"")</f>
        <v/>
      </c>
      <c r="AB8" s="19"/>
      <c r="AC8" s="4" t="str">
        <f>IF(AND((AB8&gt;0),(AB$4&gt;0)),(AB8/AB$4*100),"")</f>
        <v/>
      </c>
      <c r="AD8" s="19">
        <v>19.8</v>
      </c>
      <c r="AE8" s="4">
        <f t="shared" ref="AE8" si="61">IF(AND((AD8&gt;0),(AD$4&gt;0)),(AD8/AD$4*100),"")</f>
        <v>34.615384615384613</v>
      </c>
      <c r="AF8" s="19">
        <v>20.100000000000001</v>
      </c>
      <c r="AG8" s="4">
        <f t="shared" ref="AG8" si="62">IF(AND((AF8&gt;0),(AF$4&gt;0)),(AF8/AF$4*100),"")</f>
        <v>34.655172413793103</v>
      </c>
      <c r="AH8" s="19">
        <v>22.1</v>
      </c>
      <c r="AI8" s="4">
        <f t="shared" ref="AI8" si="63">IF(AND((AH8&gt;0),(AH$4&gt;0)),(AH8/AH$4*100),"")</f>
        <v>39.748201438848923</v>
      </c>
      <c r="AJ8" s="19">
        <v>22.8</v>
      </c>
      <c r="AK8" s="4">
        <f t="shared" ref="AK8" si="64">IF(AND((AJ8&gt;0),(AJ$4&gt;0)),(AJ8/AJ$4*100),"")</f>
        <v>36.774193548387096</v>
      </c>
      <c r="AL8" s="19">
        <v>19.100000000000001</v>
      </c>
      <c r="AM8" s="4">
        <f t="shared" ref="AM8" si="65">IF(AND((AL8&gt;0),(AL$4&gt;0)),(AL8/AL$4*100),"")</f>
        <v>32.100840336134453</v>
      </c>
      <c r="AN8" s="19">
        <v>23.3</v>
      </c>
      <c r="AO8" s="4">
        <f t="shared" ref="AO8" si="66">IF(AND((AN8&gt;0),(AN$4&gt;0)),(AN8/AN$4*100),"")</f>
        <v>37.886178861788615</v>
      </c>
      <c r="AP8" s="19">
        <v>21.8</v>
      </c>
      <c r="AQ8" s="4">
        <f t="shared" ref="AQ8" si="67">IF(AND((AP8&gt;0),(AP$4&gt;0)),(AP8/AP$4*100),"")</f>
        <v>34.115805946791866</v>
      </c>
      <c r="AR8" s="19">
        <v>26.3</v>
      </c>
      <c r="AS8" s="4">
        <f t="shared" ref="AS8" si="68">IF(AND((AR8&gt;0),(AR$4&gt;0)),(AR8/AR$4*100),"")</f>
        <v>45.344827586206897</v>
      </c>
      <c r="AT8" s="19">
        <v>19</v>
      </c>
      <c r="AU8" s="4">
        <f t="shared" ref="AU8" si="69">IF(AND((AT8&gt;0),(AT$4&gt;0)),(AT8/AT$4*100),"")</f>
        <v>36.121673003802279</v>
      </c>
      <c r="AV8" s="19">
        <v>20.399999999999999</v>
      </c>
      <c r="AW8" s="4">
        <f t="shared" ref="AW8" si="70">IF(AND((AV8&gt;0),(AV$4&gt;0)),(AV8/AV$4*100),"")</f>
        <v>36.493738819320214</v>
      </c>
      <c r="AX8" s="19">
        <v>22.5</v>
      </c>
      <c r="AY8" s="4">
        <f t="shared" ref="AY8" si="71">IF(AND((AX8&gt;0),(AX$4&gt;0)),(AX8/AX$4*100),"")</f>
        <v>38.659793814432987</v>
      </c>
      <c r="AZ8" s="19">
        <v>19</v>
      </c>
      <c r="BA8" s="4">
        <f t="shared" ref="BA8" si="72">IF(AND((AZ8&gt;0),(AZ$4&gt;0)),(AZ8/AZ$4*100),"")</f>
        <v>32.871972318339104</v>
      </c>
      <c r="BB8" s="19">
        <v>23.7</v>
      </c>
      <c r="BC8" s="4">
        <f t="shared" ref="BC8" si="73">IF(AND((BB8&gt;0),(BB$4&gt;0)),(BB8/BB$4*100),"")</f>
        <v>40.512820512820511</v>
      </c>
      <c r="BD8" s="19"/>
      <c r="BE8" s="4" t="str">
        <f t="shared" ref="BE8" si="74">IF(AND((BD8&gt;0),(BD$4&gt;0)),(BD8/BD$4*100),"")</f>
        <v/>
      </c>
      <c r="BF8" s="19">
        <v>23.5</v>
      </c>
      <c r="BG8" s="4">
        <f t="shared" ref="BG8" si="75">IF(AND((BF8&gt;0),(BF$4&gt;0)),(BF8/BF$4*100),"")</f>
        <v>34.711964549483007</v>
      </c>
      <c r="BH8" s="19">
        <v>19.399999999999999</v>
      </c>
      <c r="BI8" s="4">
        <f t="shared" ref="BI8" si="76">IF(AND((BH8&gt;0),(BH$4&gt;0)),(BH8/BH$4*100),"")</f>
        <v>29.085457271364312</v>
      </c>
      <c r="BK8" s="57" t="s">
        <v>19</v>
      </c>
      <c r="BL8" s="30">
        <f t="shared" si="16"/>
        <v>27</v>
      </c>
      <c r="BM8" s="31">
        <f t="shared" si="17"/>
        <v>19</v>
      </c>
      <c r="BN8" s="32" t="str">
        <f t="shared" si="18"/>
        <v>–</v>
      </c>
      <c r="BO8" s="33">
        <f t="shared" si="19"/>
        <v>28.7</v>
      </c>
      <c r="BP8" s="34">
        <f t="shared" si="20"/>
        <v>29.085457271364312</v>
      </c>
      <c r="BQ8" s="35" t="str">
        <f t="shared" si="41"/>
        <v>–</v>
      </c>
      <c r="BR8" s="36">
        <f t="shared" si="21"/>
        <v>46.590909090909086</v>
      </c>
      <c r="BS8" s="37">
        <f t="shared" si="22"/>
        <v>22.459259259259266</v>
      </c>
      <c r="BT8" s="38">
        <f t="shared" si="42"/>
        <v>37.363557293227878</v>
      </c>
      <c r="BU8" s="32">
        <f t="shared" si="23"/>
        <v>2.438829993642714</v>
      </c>
      <c r="BV8" s="39">
        <f t="shared" si="43"/>
        <v>4.0854542500821749</v>
      </c>
      <c r="BW8" s="32">
        <f t="shared" si="24"/>
        <v>24.3</v>
      </c>
      <c r="BX8" s="35">
        <f t="shared" si="44"/>
        <v>39.705882352941174</v>
      </c>
    </row>
    <row r="9" spans="1:76" ht="16.5" customHeight="1" x14ac:dyDescent="0.2">
      <c r="A9" s="10" t="s">
        <v>21</v>
      </c>
      <c r="B9" s="19">
        <v>8.5</v>
      </c>
      <c r="C9" s="4">
        <f>IF(AND((B9&gt;0),(B$4&gt;0)),(B9/B$4*100),"")</f>
        <v>13.888888888888889</v>
      </c>
      <c r="D9" s="19">
        <v>8.4</v>
      </c>
      <c r="E9" s="4">
        <f>IF(AND((D9&gt;0),(D$4&gt;0)),(D9/D$4*100),"")</f>
        <v>13.20754716981132</v>
      </c>
      <c r="F9" s="19">
        <v>7.4</v>
      </c>
      <c r="G9" s="4">
        <f>IF(AND((F9&gt;0),(F$4&gt;0)),(F9/F$4*100),"")</f>
        <v>12.012987012987013</v>
      </c>
      <c r="H9" s="19">
        <v>8.3000000000000007</v>
      </c>
      <c r="I9" s="4">
        <f>IF(AND((H9&gt;0),(H$4&gt;0)),(H9/H$4*100),"")</f>
        <v>14.139693356047701</v>
      </c>
      <c r="J9" s="19">
        <v>9.4</v>
      </c>
      <c r="K9" s="4">
        <f>IF(AND((J9&gt;0),(J$4&gt;0)),(J9/J$4*100),"")</f>
        <v>16.29116117850953</v>
      </c>
      <c r="L9" s="19">
        <v>8.6999999999999993</v>
      </c>
      <c r="M9" s="4">
        <f>IF(AND((L9&gt;0),(L$4&gt;0)),(L9/L$4*100),"")</f>
        <v>14.403973509933774</v>
      </c>
      <c r="N9" s="19">
        <v>6.2</v>
      </c>
      <c r="O9" s="4">
        <f>IF(AND((N9&gt;0),(N$4&gt;0)),(N9/N$4*100),"")</f>
        <v>8.6713286713286717</v>
      </c>
      <c r="P9" s="19">
        <v>8.1</v>
      </c>
      <c r="Q9" s="4">
        <f>IF(AND((P9&gt;0),(P$4&gt;0)),(P9/P$4*100),"")</f>
        <v>15.111940298507461</v>
      </c>
      <c r="R9" s="19">
        <v>8.4</v>
      </c>
      <c r="S9" s="4">
        <f>IF(AND((R9&gt;0),(R$4&gt;0)),(R9/R$4*100),"")</f>
        <v>15.053763440860216</v>
      </c>
      <c r="T9" s="19">
        <v>8.8000000000000007</v>
      </c>
      <c r="U9" s="4">
        <f>IF(AND((T9&gt;0),(T$4&gt;0)),(T9/T$4*100),"")</f>
        <v>14.76510067114094</v>
      </c>
      <c r="V9" s="19">
        <v>8.9</v>
      </c>
      <c r="W9" s="4">
        <f>IF(AND((V9&gt;0),(V$4&gt;0)),(V9/V$4*100),"")</f>
        <v>13.107511045655377</v>
      </c>
      <c r="X9" s="19">
        <v>8.9</v>
      </c>
      <c r="Y9" s="4">
        <f>IF(AND((X9&gt;0),(X$4&gt;0)),(X9/X$4*100),"")</f>
        <v>14.19457735247209</v>
      </c>
      <c r="Z9" s="19">
        <v>7.5</v>
      </c>
      <c r="AA9" s="4">
        <f>IF(AND((Z9&gt;0),(Z$4&gt;0)),(Z9/Z$4*100),"")</f>
        <v>13.157894736842104</v>
      </c>
      <c r="AB9" s="19">
        <v>7.1</v>
      </c>
      <c r="AC9" s="4">
        <f>IF(AND((AB9&gt;0),(AB$4&gt;0)),(AB9/AB$4*100),"")</f>
        <v>13.320825515947469</v>
      </c>
      <c r="AD9" s="19">
        <v>6.3</v>
      </c>
      <c r="AE9" s="4">
        <f t="shared" ref="AE9" si="77">IF(AND((AD9&gt;0),(AD$4&gt;0)),(AD9/AD$4*100),"")</f>
        <v>11.013986013986013</v>
      </c>
      <c r="AF9" s="19">
        <v>7.5</v>
      </c>
      <c r="AG9" s="4">
        <f t="shared" ref="AG9" si="78">IF(AND((AF9&gt;0),(AF$4&gt;0)),(AF9/AF$4*100),"")</f>
        <v>12.931034482758621</v>
      </c>
      <c r="AH9" s="19">
        <v>9.1999999999999993</v>
      </c>
      <c r="AI9" s="4">
        <f t="shared" ref="AI9" si="79">IF(AND((AH9&gt;0),(AH$4&gt;0)),(AH9/AH$4*100),"")</f>
        <v>16.546762589928054</v>
      </c>
      <c r="AJ9" s="19">
        <v>6.4</v>
      </c>
      <c r="AK9" s="4">
        <f t="shared" ref="AK9" si="80">IF(AND((AJ9&gt;0),(AJ$4&gt;0)),(AJ9/AJ$4*100),"")</f>
        <v>10.32258064516129</v>
      </c>
      <c r="AL9" s="19">
        <v>7.6</v>
      </c>
      <c r="AM9" s="4">
        <f t="shared" ref="AM9" si="81">IF(AND((AL9&gt;0),(AL$4&gt;0)),(AL9/AL$4*100),"")</f>
        <v>12.773109243697478</v>
      </c>
      <c r="AN9" s="19">
        <v>8</v>
      </c>
      <c r="AO9" s="4">
        <f t="shared" ref="AO9" si="82">IF(AND((AN9&gt;0),(AN$4&gt;0)),(AN9/AN$4*100),"")</f>
        <v>13.008130081300814</v>
      </c>
      <c r="AP9" s="19">
        <v>7.3</v>
      </c>
      <c r="AQ9" s="4">
        <f t="shared" ref="AQ9" si="83">IF(AND((AP9&gt;0),(AP$4&gt;0)),(AP9/AP$4*100),"")</f>
        <v>11.424100156494523</v>
      </c>
      <c r="AR9" s="19">
        <v>8.3000000000000007</v>
      </c>
      <c r="AS9" s="4">
        <f t="shared" ref="AS9" si="84">IF(AND((AR9&gt;0),(AR$4&gt;0)),(AR9/AR$4*100),"")</f>
        <v>14.310344827586208</v>
      </c>
      <c r="AT9" s="19">
        <v>8.4</v>
      </c>
      <c r="AU9" s="4">
        <f t="shared" ref="AU9" si="85">IF(AND((AT9&gt;0),(AT$4&gt;0)),(AT9/AT$4*100),"")</f>
        <v>15.96958174904943</v>
      </c>
      <c r="AV9" s="19">
        <v>9.1999999999999993</v>
      </c>
      <c r="AW9" s="4">
        <f t="shared" ref="AW9" si="86">IF(AND((AV9&gt;0),(AV$4&gt;0)),(AV9/AV$4*100),"")</f>
        <v>16.457960644007155</v>
      </c>
      <c r="AX9" s="19">
        <v>9.1999999999999993</v>
      </c>
      <c r="AY9" s="4">
        <f t="shared" ref="AY9" si="87">IF(AND((AX9&gt;0),(AX$4&gt;0)),(AX9/AX$4*100),"")</f>
        <v>15.807560137457044</v>
      </c>
      <c r="AZ9" s="19">
        <v>9.3000000000000007</v>
      </c>
      <c r="BA9" s="4">
        <f t="shared" ref="BA9" si="88">IF(AND((AZ9&gt;0),(AZ$4&gt;0)),(AZ9/AZ$4*100),"")</f>
        <v>16.089965397923876</v>
      </c>
      <c r="BB9" s="19">
        <v>8</v>
      </c>
      <c r="BC9" s="4">
        <f t="shared" ref="BC9" si="89">IF(AND((BB9&gt;0),(BB$4&gt;0)),(BB9/BB$4*100),"")</f>
        <v>13.675213675213676</v>
      </c>
      <c r="BD9" s="19">
        <v>8</v>
      </c>
      <c r="BE9" s="4">
        <f t="shared" ref="BE9" si="90">IF(AND((BD9&gt;0),(BD$4&gt;0)),(BD9/BD$4*100),"")</f>
        <v>13.008130081300814</v>
      </c>
      <c r="BF9" s="19">
        <v>9.1</v>
      </c>
      <c r="BG9" s="4">
        <f t="shared" ref="BG9" si="91">IF(AND((BF9&gt;0),(BF$4&gt;0)),(BF9/BF$4*100),"")</f>
        <v>13.441654357459379</v>
      </c>
      <c r="BH9" s="19">
        <v>7.8</v>
      </c>
      <c r="BI9" s="4">
        <f t="shared" ref="BI9" si="92">IF(AND((BH9&gt;0),(BH$4&gt;0)),(BH9/BH$4*100),"")</f>
        <v>11.69415292353823</v>
      </c>
      <c r="BK9" s="57" t="s">
        <v>21</v>
      </c>
      <c r="BL9" s="30">
        <f t="shared" si="16"/>
        <v>30</v>
      </c>
      <c r="BM9" s="31">
        <f t="shared" si="17"/>
        <v>6.2</v>
      </c>
      <c r="BN9" s="32" t="str">
        <f t="shared" si="18"/>
        <v>–</v>
      </c>
      <c r="BO9" s="33">
        <f t="shared" si="19"/>
        <v>9.4</v>
      </c>
      <c r="BP9" s="34">
        <f t="shared" si="20"/>
        <v>8.6713286713286717</v>
      </c>
      <c r="BQ9" s="35" t="str">
        <f t="shared" si="41"/>
        <v>–</v>
      </c>
      <c r="BR9" s="36">
        <f t="shared" si="21"/>
        <v>16.546762589928054</v>
      </c>
      <c r="BS9" s="37">
        <f t="shared" si="22"/>
        <v>8.1399999999999988</v>
      </c>
      <c r="BT9" s="38">
        <f t="shared" si="42"/>
        <v>13.66004866185984</v>
      </c>
      <c r="BU9" s="32">
        <f t="shared" si="23"/>
        <v>0.89658355381164645</v>
      </c>
      <c r="BV9" s="39">
        <f t="shared" si="43"/>
        <v>1.8887002973298299</v>
      </c>
      <c r="BW9" s="32">
        <f t="shared" si="24"/>
        <v>8.5</v>
      </c>
      <c r="BX9" s="35">
        <f t="shared" si="44"/>
        <v>13.888888888888889</v>
      </c>
    </row>
    <row r="10" spans="1:76" ht="16.5" customHeight="1" x14ac:dyDescent="0.2">
      <c r="A10" s="10" t="s">
        <v>20</v>
      </c>
      <c r="B10" s="19">
        <v>74.400000000000006</v>
      </c>
      <c r="C10" s="4">
        <f>IF(AND((B10&gt;0),(B$4&gt;0)),(B10/B$4*100),"")</f>
        <v>121.5686274509804</v>
      </c>
      <c r="D10" s="19">
        <v>73.599999999999994</v>
      </c>
      <c r="E10" s="4">
        <f>IF(AND((D10&gt;0),(D$4&gt;0)),(D10/D$4*100),"")</f>
        <v>115.72327044025157</v>
      </c>
      <c r="F10" s="19">
        <v>69</v>
      </c>
      <c r="G10" s="4">
        <f>IF(AND((F10&gt;0),(F$4&gt;0)),(F10/F$4*100),"")</f>
        <v>112.01298701298701</v>
      </c>
      <c r="H10" s="19">
        <v>74.400000000000006</v>
      </c>
      <c r="I10" s="4">
        <f>IF(AND((H10&gt;0),(H$4&gt;0)),(H10/H$4*100),"")</f>
        <v>126.74616695059626</v>
      </c>
      <c r="J10" s="19">
        <v>92.9</v>
      </c>
      <c r="K10" s="4">
        <f>IF(AND((J10&gt;0),(J$4&gt;0)),(J10/J$4*100),"")</f>
        <v>161.0051993067591</v>
      </c>
      <c r="L10" s="19">
        <v>81.8</v>
      </c>
      <c r="M10" s="4">
        <f>IF(AND((L10&gt;0),(L$4&gt;0)),(L10/L$4*100),"")</f>
        <v>135.43046357615893</v>
      </c>
      <c r="N10" s="19">
        <v>74.599999999999994</v>
      </c>
      <c r="O10" s="4">
        <f>IF(AND((N10&gt;0),(N$4&gt;0)),(N10/N$4*100),"")</f>
        <v>104.33566433566432</v>
      </c>
      <c r="P10" s="19">
        <v>79.7</v>
      </c>
      <c r="Q10" s="4">
        <f>IF(AND((P10&gt;0),(P$4&gt;0)),(P10/P$4*100),"")</f>
        <v>148.69402985074626</v>
      </c>
      <c r="R10" s="19">
        <v>80.5</v>
      </c>
      <c r="S10" s="4">
        <f>IF(AND((R10&gt;0),(R$4&gt;0)),(R10/R$4*100),"")</f>
        <v>144.26523297491042</v>
      </c>
      <c r="T10" s="19">
        <v>78.5</v>
      </c>
      <c r="U10" s="4">
        <f>IF(AND((T10&gt;0),(T$4&gt;0)),(T10/T$4*100),"")</f>
        <v>131.71140939597313</v>
      </c>
      <c r="V10" s="19">
        <v>81.599999999999994</v>
      </c>
      <c r="W10" s="4">
        <f>IF(AND((V10&gt;0),(V$4&gt;0)),(V10/V$4*100),"")</f>
        <v>120.17673048600881</v>
      </c>
      <c r="X10" s="19">
        <v>79.5</v>
      </c>
      <c r="Y10" s="4">
        <f>IF(AND((X10&gt;0),(X$4&gt;0)),(X10/X$4*100),"")</f>
        <v>126.79425837320572</v>
      </c>
      <c r="Z10" s="19">
        <v>67.2</v>
      </c>
      <c r="AA10" s="4">
        <f>IF(AND((Z10&gt;0),(Z$4&gt;0)),(Z10/Z$4*100),"")</f>
        <v>117.89473684210527</v>
      </c>
      <c r="AB10" s="19">
        <v>70.900000000000006</v>
      </c>
      <c r="AC10" s="4">
        <f>IF(AND((AB10&gt;0),(AB$4&gt;0)),(AB10/AB$4*100),"")</f>
        <v>133.02063789868669</v>
      </c>
      <c r="AD10" s="19">
        <v>72.400000000000006</v>
      </c>
      <c r="AE10" s="4">
        <f t="shared" ref="AE10" si="93">IF(AND((AD10&gt;0),(AD$4&gt;0)),(AD10/AD$4*100),"")</f>
        <v>126.57342657342659</v>
      </c>
      <c r="AF10" s="19">
        <v>71.5</v>
      </c>
      <c r="AG10" s="4">
        <f t="shared" ref="AG10" si="94">IF(AND((AF10&gt;0),(AF$4&gt;0)),(AF10/AF$4*100),"")</f>
        <v>123.27586206896552</v>
      </c>
      <c r="AH10" s="19">
        <v>80</v>
      </c>
      <c r="AI10" s="4">
        <f t="shared" ref="AI10" si="95">IF(AND((AH10&gt;0),(AH$4&gt;0)),(AH10/AH$4*100),"")</f>
        <v>143.88489208633092</v>
      </c>
      <c r="AJ10" s="19">
        <v>92</v>
      </c>
      <c r="AK10" s="4">
        <f t="shared" ref="AK10" si="96">IF(AND((AJ10&gt;0),(AJ$4&gt;0)),(AJ10/AJ$4*100),"")</f>
        <v>148.38709677419354</v>
      </c>
      <c r="AL10" s="19">
        <v>58.2</v>
      </c>
      <c r="AM10" s="4">
        <f t="shared" ref="AM10" si="97">IF(AND((AL10&gt;0),(AL$4&gt;0)),(AL10/AL$4*100),"")</f>
        <v>97.815126050420176</v>
      </c>
      <c r="AN10" s="19">
        <v>89.5</v>
      </c>
      <c r="AO10" s="4">
        <f t="shared" ref="AO10" si="98">IF(AND((AN10&gt;0),(AN$4&gt;0)),(AN10/AN$4*100),"")</f>
        <v>145.52845528455285</v>
      </c>
      <c r="AP10" s="19">
        <v>85.3</v>
      </c>
      <c r="AQ10" s="4">
        <f t="shared" ref="AQ10" si="99">IF(AND((AP10&gt;0),(AP$4&gt;0)),(AP10/AP$4*100),"")</f>
        <v>133.48982785602504</v>
      </c>
      <c r="AR10" s="19">
        <v>72.8</v>
      </c>
      <c r="AS10" s="4">
        <f t="shared" ref="AS10" si="100">IF(AND((AR10&gt;0),(AR$4&gt;0)),(AR10/AR$4*100),"")</f>
        <v>125.51724137931033</v>
      </c>
      <c r="AT10" s="19">
        <v>70.599999999999994</v>
      </c>
      <c r="AU10" s="4">
        <f t="shared" ref="AU10" si="101">IF(AND((AT10&gt;0),(AT$4&gt;0)),(AT10/AT$4*100),"")</f>
        <v>134.22053231939162</v>
      </c>
      <c r="AV10" s="19">
        <v>77.8</v>
      </c>
      <c r="AW10" s="4">
        <f t="shared" ref="AW10" si="102">IF(AND((AV10&gt;0),(AV$4&gt;0)),(AV10/AV$4*100),"")</f>
        <v>139.17710196779964</v>
      </c>
      <c r="AX10" s="19">
        <v>69.5</v>
      </c>
      <c r="AY10" s="4">
        <f t="shared" ref="AY10" si="103">IF(AND((AX10&gt;0),(AX$4&gt;0)),(AX10/AX$4*100),"")</f>
        <v>119.41580756013745</v>
      </c>
      <c r="AZ10" s="19">
        <v>75.8</v>
      </c>
      <c r="BA10" s="4">
        <f t="shared" ref="BA10" si="104">IF(AND((AZ10&gt;0),(AZ$4&gt;0)),(AZ10/AZ$4*100),"")</f>
        <v>131.14186851211073</v>
      </c>
      <c r="BB10" s="19">
        <v>94.3</v>
      </c>
      <c r="BC10" s="4">
        <f t="shared" ref="BC10" si="105">IF(AND((BB10&gt;0),(BB$4&gt;0)),(BB10/BB$4*100),"")</f>
        <v>161.19658119658121</v>
      </c>
      <c r="BD10" s="19">
        <v>76.3</v>
      </c>
      <c r="BE10" s="4">
        <f t="shared" ref="BE10" si="106">IF(AND((BD10&gt;0),(BD$4&gt;0)),(BD10/BD$4*100),"")</f>
        <v>124.06504065040649</v>
      </c>
      <c r="BF10" s="19">
        <v>79.2</v>
      </c>
      <c r="BG10" s="4">
        <f t="shared" ref="BG10" si="107">IF(AND((BF10&gt;0),(BF$4&gt;0)),(BF10/BF$4*100),"")</f>
        <v>116.98670605612998</v>
      </c>
      <c r="BH10" s="19">
        <v>67.400000000000006</v>
      </c>
      <c r="BI10" s="4">
        <f t="shared" ref="BI10" si="108">IF(AND((BH10&gt;0),(BH$4&gt;0)),(BH10/BH$4*100),"")</f>
        <v>101.04947526236883</v>
      </c>
      <c r="BK10" s="57" t="s">
        <v>20</v>
      </c>
      <c r="BL10" s="30">
        <f t="shared" si="16"/>
        <v>30</v>
      </c>
      <c r="BM10" s="31">
        <f t="shared" si="17"/>
        <v>58.2</v>
      </c>
      <c r="BN10" s="32" t="str">
        <f t="shared" si="18"/>
        <v>–</v>
      </c>
      <c r="BO10" s="33">
        <f t="shared" si="19"/>
        <v>94.3</v>
      </c>
      <c r="BP10" s="34">
        <f t="shared" si="20"/>
        <v>97.815126050420176</v>
      </c>
      <c r="BQ10" s="35" t="str">
        <f t="shared" si="41"/>
        <v>–</v>
      </c>
      <c r="BR10" s="36">
        <f t="shared" si="21"/>
        <v>161.19658119658121</v>
      </c>
      <c r="BS10" s="37">
        <f t="shared" si="22"/>
        <v>77.040000000000006</v>
      </c>
      <c r="BT10" s="38">
        <f t="shared" si="42"/>
        <v>129.03681521643949</v>
      </c>
      <c r="BU10" s="32">
        <f t="shared" si="23"/>
        <v>8.1595976912319124</v>
      </c>
      <c r="BV10" s="39">
        <f t="shared" si="43"/>
        <v>15.732016191899056</v>
      </c>
      <c r="BW10" s="32">
        <f t="shared" si="24"/>
        <v>74.400000000000006</v>
      </c>
      <c r="BX10" s="35">
        <f t="shared" si="44"/>
        <v>121.5686274509804</v>
      </c>
    </row>
    <row r="11" spans="1:76" ht="16.5" customHeight="1" x14ac:dyDescent="0.2">
      <c r="A11" s="10" t="s">
        <v>31</v>
      </c>
      <c r="B11" s="68">
        <f>IF(AND((B10&gt;0),(B3&gt;0)),(B10/B3),"")</f>
        <v>0.22077151335311573</v>
      </c>
      <c r="C11" s="4" t="s">
        <v>3</v>
      </c>
      <c r="D11" s="68">
        <f>IF(AND((D10&gt;0),(D3&gt;0)),(D10/D3),"")</f>
        <v>0.21775147928994082</v>
      </c>
      <c r="E11" s="4" t="s">
        <v>3</v>
      </c>
      <c r="F11" s="68">
        <f>IF(AND((F10&gt;0),(F3&gt;0)),(F10/F3),"")</f>
        <v>0.20535714285714285</v>
      </c>
      <c r="G11" s="4" t="s">
        <v>3</v>
      </c>
      <c r="H11" s="68">
        <f>IF(AND((H10&gt;0),(H3&gt;0)),(H10/H3),"")</f>
        <v>0.23250000000000001</v>
      </c>
      <c r="I11" s="4" t="s">
        <v>3</v>
      </c>
      <c r="J11" s="68">
        <f>IF(AND((J10&gt;0),(J3&gt;0)),(J10/J3),"")</f>
        <v>0.28409785932721715</v>
      </c>
      <c r="K11" s="4" t="s">
        <v>3</v>
      </c>
      <c r="L11" s="68">
        <f>IF(AND((L10&gt;0),(L3&gt;0)),(L10/L3),"")</f>
        <v>0.25642633228840123</v>
      </c>
      <c r="M11" s="4" t="s">
        <v>3</v>
      </c>
      <c r="N11" s="68">
        <f>IF(AND((N10&gt;0),(N3&gt;0)),(N10/N3),"")</f>
        <v>0.22335329341317364</v>
      </c>
      <c r="O11" s="4" t="s">
        <v>3</v>
      </c>
      <c r="P11" s="68">
        <f>IF(AND((P10&gt;0),(P3&gt;0)),(P10/P3),"")</f>
        <v>0.28063380281690142</v>
      </c>
      <c r="Q11" s="4" t="s">
        <v>3</v>
      </c>
      <c r="R11" s="68">
        <f>IF(AND((R10&gt;0),(R3&gt;0)),(R10/R3),"")</f>
        <v>0.26480263157894735</v>
      </c>
      <c r="S11" s="4" t="s">
        <v>3</v>
      </c>
      <c r="T11" s="68">
        <f>IF(AND((T10&gt;0),(T3&gt;0)),(T10/T3),"")</f>
        <v>0.23860182370820668</v>
      </c>
      <c r="U11" s="4" t="s">
        <v>3</v>
      </c>
      <c r="V11" s="68">
        <f>IF(AND((V10&gt;0),(V3&gt;0)),(V10/V3),"")</f>
        <v>0.24213649851632046</v>
      </c>
      <c r="W11" s="4" t="s">
        <v>3</v>
      </c>
      <c r="X11" s="68">
        <f>IF(AND((X10&gt;0),(X3&gt;0)),(X10/X3),"")</f>
        <v>0.26411960132890366</v>
      </c>
      <c r="Y11" s="4" t="s">
        <v>3</v>
      </c>
      <c r="Z11" s="68">
        <f>IF(AND((Z10&gt;0),(Z3&gt;0)),(Z10/Z3),"")</f>
        <v>0.2309278350515464</v>
      </c>
      <c r="AA11" s="4" t="s">
        <v>3</v>
      </c>
      <c r="AB11" s="68">
        <f>IF(AND((AB10&gt;0),(AB3&gt;0)),(AB10/AB3),"")</f>
        <v>0.24280821917808221</v>
      </c>
      <c r="AC11" s="4" t="s">
        <v>3</v>
      </c>
      <c r="AD11" s="68">
        <f t="shared" ref="AD11" si="109">IF(AND((AD10&gt;0),(AD3&gt;0)),(AD10/AD3),"")</f>
        <v>0.24709897610921502</v>
      </c>
      <c r="AE11" s="4" t="s">
        <v>3</v>
      </c>
      <c r="AF11" s="68">
        <f t="shared" ref="AF11" si="110">IF(AND((AF10&gt;0),(AF3&gt;0)),(AF10/AF3),"")</f>
        <v>0.24570446735395188</v>
      </c>
      <c r="AG11" s="4" t="s">
        <v>3</v>
      </c>
      <c r="AH11" s="68">
        <f t="shared" ref="AH11" si="111">IF(AND((AH10&gt;0),(AH3&gt;0)),(AH10/AH3),"")</f>
        <v>0.28368794326241137</v>
      </c>
      <c r="AI11" s="4" t="s">
        <v>3</v>
      </c>
      <c r="AJ11" s="68">
        <f t="shared" ref="AJ11" si="112">IF(AND((AJ10&gt;0),(AJ3&gt;0)),(AJ10/AJ3),"")</f>
        <v>0.30976430976430974</v>
      </c>
      <c r="AK11" s="4" t="s">
        <v>3</v>
      </c>
      <c r="AL11" s="68">
        <f t="shared" ref="AL11" si="113">IF(AND((AL10&gt;0),(AL3&gt;0)),(AL10/AL3),"")</f>
        <v>0.20278745644599305</v>
      </c>
      <c r="AM11" s="4" t="s">
        <v>3</v>
      </c>
      <c r="AN11" s="68">
        <f t="shared" ref="AN11" si="114">IF(AND((AN10&gt;0),(AN3&gt;0)),(AN10/AN3),"")</f>
        <v>0.30546075085324231</v>
      </c>
      <c r="AO11" s="4" t="s">
        <v>3</v>
      </c>
      <c r="AP11" s="68">
        <f t="shared" ref="AP11" si="115">IF(AND((AP10&gt;0),(AP3&gt;0)),(AP10/AP3),"")</f>
        <v>0.24301994301994301</v>
      </c>
      <c r="AQ11" s="4" t="s">
        <v>3</v>
      </c>
      <c r="AR11" s="68">
        <f t="shared" ref="AR11" si="116">IF(AND((AR10&gt;0),(AR3&gt;0)),(AR10/AR3),"")</f>
        <v>0.23790849673202613</v>
      </c>
      <c r="AS11" s="4" t="s">
        <v>3</v>
      </c>
      <c r="AT11" s="68">
        <f t="shared" ref="AT11" si="117">IF(AND((AT10&gt;0),(AT3&gt;0)),(AT10/AT3),"")</f>
        <v>0.25304659498207882</v>
      </c>
      <c r="AU11" s="4" t="s">
        <v>3</v>
      </c>
      <c r="AV11" s="68">
        <f t="shared" ref="AV11" si="118">IF(AND((AV10&gt;0),(AV3&gt;0)),(AV10/AV3),"")</f>
        <v>0.26735395189003436</v>
      </c>
      <c r="AW11" s="4" t="s">
        <v>3</v>
      </c>
      <c r="AX11" s="68">
        <f t="shared" ref="AX11" si="119">IF(AND((AX10&gt;0),(AX3&gt;0)),(AX10/AX3),"")</f>
        <v>0.24216027874564461</v>
      </c>
      <c r="AY11" s="4" t="s">
        <v>3</v>
      </c>
      <c r="AZ11" s="68">
        <f t="shared" ref="AZ11" si="120">IF(AND((AZ10&gt;0),(AZ3&gt;0)),(AZ10/AZ3),"")</f>
        <v>0.24934210526315789</v>
      </c>
      <c r="BA11" s="4" t="s">
        <v>3</v>
      </c>
      <c r="BB11" s="68">
        <f t="shared" ref="BB11" si="121">IF(AND((BB10&gt;0),(BB3&gt;0)),(BB10/BB3),"")</f>
        <v>0.31858108108108107</v>
      </c>
      <c r="BC11" s="4" t="s">
        <v>3</v>
      </c>
      <c r="BD11" s="68">
        <f t="shared" ref="BD11" si="122">IF(AND((BD10&gt;0),(BD3&gt;0)),(BD10/BD3),"")</f>
        <v>0.23404907975460121</v>
      </c>
      <c r="BE11" s="4" t="s">
        <v>3</v>
      </c>
      <c r="BF11" s="68">
        <f t="shared" ref="BF11" si="123">IF(AND((BF10&gt;0),(BF3&gt;0)),(BF10/BF3),"")</f>
        <v>0.22</v>
      </c>
      <c r="BG11" s="4" t="s">
        <v>3</v>
      </c>
      <c r="BH11" s="68">
        <f t="shared" ref="BH11" si="124">IF(AND((BH10&gt;0),(BH3&gt;0)),(BH10/BH3),"")</f>
        <v>0.21883116883116885</v>
      </c>
      <c r="BI11" s="4" t="s">
        <v>3</v>
      </c>
      <c r="BK11" s="57" t="s">
        <v>31</v>
      </c>
      <c r="BL11" s="30">
        <f t="shared" si="16"/>
        <v>30</v>
      </c>
      <c r="BM11" s="40">
        <f t="shared" si="17"/>
        <v>0.20278745644599305</v>
      </c>
      <c r="BN11" s="22" t="str">
        <f t="shared" si="18"/>
        <v>–</v>
      </c>
      <c r="BO11" s="41">
        <f t="shared" si="19"/>
        <v>0.31858108108108107</v>
      </c>
      <c r="BP11" s="24" t="str">
        <f t="shared" si="20"/>
        <v/>
      </c>
      <c r="BQ11" s="6" t="s">
        <v>3</v>
      </c>
      <c r="BR11" s="26" t="str">
        <f t="shared" si="21"/>
        <v/>
      </c>
      <c r="BS11" s="42">
        <f t="shared" si="22"/>
        <v>0.24943615455989196</v>
      </c>
      <c r="BT11" s="28" t="s">
        <v>3</v>
      </c>
      <c r="BU11" s="43">
        <f t="shared" si="23"/>
        <v>2.965148195267242E-2</v>
      </c>
      <c r="BV11" s="29" t="s">
        <v>3</v>
      </c>
      <c r="BW11" s="43">
        <f t="shared" si="24"/>
        <v>0.22077151335311573</v>
      </c>
      <c r="BX11" s="25" t="s">
        <v>3</v>
      </c>
    </row>
    <row r="12" spans="1:76" ht="16.5" customHeight="1" x14ac:dyDescent="0.2">
      <c r="A12" s="10" t="s">
        <v>32</v>
      </c>
      <c r="B12" s="68">
        <f>IF(AND((B6&gt;0),(B8&gt;0)),(B6/B8),"")</f>
        <v>0.70370370370370372</v>
      </c>
      <c r="C12" s="4" t="s">
        <v>3</v>
      </c>
      <c r="D12" s="68">
        <f>IF(AND((D6&gt;0),(D8&gt;0)),(D6/D8),"")</f>
        <v>0.62301587301587302</v>
      </c>
      <c r="E12" s="4" t="s">
        <v>3</v>
      </c>
      <c r="F12" s="68">
        <f>IF(AND((F6&gt;0),(F8&gt;0)),(F6/F8),"")</f>
        <v>0.60278745644599308</v>
      </c>
      <c r="G12" s="4" t="s">
        <v>3</v>
      </c>
      <c r="H12" s="68">
        <f>IF(AND((H6&gt;0),(H8&gt;0)),(H6/H8),"")</f>
        <v>0.68</v>
      </c>
      <c r="I12" s="4" t="s">
        <v>3</v>
      </c>
      <c r="J12" s="68">
        <f>IF(AND((J6&gt;0),(J8&gt;0)),(J6/J8),"")</f>
        <v>0.67441860465116277</v>
      </c>
      <c r="K12" s="4" t="s">
        <v>3</v>
      </c>
      <c r="L12" s="68">
        <f>IF(AND((L6&gt;0),(L8&gt;0)),(L6/L8),"")</f>
        <v>0.64903846153846156</v>
      </c>
      <c r="M12" s="4" t="s">
        <v>3</v>
      </c>
      <c r="N12" s="68">
        <f>IF(AND((N6&gt;0),(N8&gt;0)),(N6/N8),"")</f>
        <v>0.68907563025210072</v>
      </c>
      <c r="O12" s="4" t="s">
        <v>3</v>
      </c>
      <c r="P12" s="68">
        <f>IF(AND((P6&gt;0),(P8&gt;0)),(P6/P8),"")</f>
        <v>0.72300469483568075</v>
      </c>
      <c r="Q12" s="4" t="s">
        <v>3</v>
      </c>
      <c r="R12" s="68">
        <f>IF(AND((R6&gt;0),(R8&gt;0)),(R6/R8),"")</f>
        <v>0.77876106194690264</v>
      </c>
      <c r="S12" s="4" t="s">
        <v>3</v>
      </c>
      <c r="T12" s="68">
        <f>IF(AND((T6&gt;0),(T8&gt;0)),(T6/T8),"")</f>
        <v>0.8868778280542986</v>
      </c>
      <c r="U12" s="4" t="s">
        <v>3</v>
      </c>
      <c r="V12" s="68">
        <f>IF(AND((V6&gt;0),(V8&gt;0)),(V6/V8),"")</f>
        <v>0.752</v>
      </c>
      <c r="W12" s="4" t="s">
        <v>3</v>
      </c>
      <c r="X12" s="68">
        <f>IF(AND((X6&gt;0),(X8&gt;0)),(X6/X8),"")</f>
        <v>0.69767441860465118</v>
      </c>
      <c r="Y12" s="4" t="s">
        <v>3</v>
      </c>
      <c r="Z12" s="68" t="str">
        <f>IF(AND((Z6&gt;0),(Z8&gt;0)),(Z6/Z8),"")</f>
        <v/>
      </c>
      <c r="AA12" s="4" t="s">
        <v>3</v>
      </c>
      <c r="AB12" s="68" t="str">
        <f>IF(AND((AB6&gt;0),(AB8&gt;0)),(AB6/AB8),"")</f>
        <v/>
      </c>
      <c r="AC12" s="4" t="s">
        <v>3</v>
      </c>
      <c r="AD12" s="68">
        <f t="shared" ref="AD12" si="125">IF(AND((AD6&gt;0),(AD8&gt;0)),(AD6/AD8),"")</f>
        <v>0.65151515151515149</v>
      </c>
      <c r="AE12" s="4" t="s">
        <v>3</v>
      </c>
      <c r="AF12" s="68">
        <f t="shared" ref="AF12" si="126">IF(AND((AF6&gt;0),(AF8&gt;0)),(AF6/AF8),"")</f>
        <v>0.69651741293532332</v>
      </c>
      <c r="AG12" s="4" t="s">
        <v>3</v>
      </c>
      <c r="AH12" s="68">
        <f t="shared" ref="AH12" si="127">IF(AND((AH6&gt;0),(AH8&gt;0)),(AH6/AH8),"")</f>
        <v>0.68778280542986414</v>
      </c>
      <c r="AI12" s="4" t="s">
        <v>3</v>
      </c>
      <c r="AJ12" s="68">
        <f t="shared" ref="AJ12" si="128">IF(AND((AJ6&gt;0),(AJ8&gt;0)),(AJ6/AJ8),"")</f>
        <v>0.61403508771929827</v>
      </c>
      <c r="AK12" s="4" t="s">
        <v>3</v>
      </c>
      <c r="AL12" s="68">
        <f t="shared" ref="AL12" si="129">IF(AND((AL6&gt;0),(AL8&gt;0)),(AL6/AL8),"")</f>
        <v>0.71727748691099469</v>
      </c>
      <c r="AM12" s="4" t="s">
        <v>3</v>
      </c>
      <c r="AN12" s="68">
        <f t="shared" ref="AN12" si="130">IF(AND((AN6&gt;0),(AN8&gt;0)),(AN6/AN8),"")</f>
        <v>0.64806866952789699</v>
      </c>
      <c r="AO12" s="4" t="s">
        <v>3</v>
      </c>
      <c r="AP12" s="68">
        <f t="shared" ref="AP12" si="131">IF(AND((AP6&gt;0),(AP8&gt;0)),(AP6/AP8),"")</f>
        <v>0.72477064220183485</v>
      </c>
      <c r="AQ12" s="4" t="s">
        <v>3</v>
      </c>
      <c r="AR12" s="68">
        <f t="shared" ref="AR12" si="132">IF(AND((AR6&gt;0),(AR8&gt;0)),(AR6/AR8),"")</f>
        <v>0.61977186311787069</v>
      </c>
      <c r="AS12" s="4" t="s">
        <v>3</v>
      </c>
      <c r="AT12" s="68">
        <f t="shared" ref="AT12" si="133">IF(AND((AT6&gt;0),(AT8&gt;0)),(AT6/AT8),"")</f>
        <v>0.66315789473684206</v>
      </c>
      <c r="AU12" s="4" t="s">
        <v>3</v>
      </c>
      <c r="AV12" s="68">
        <f t="shared" ref="AV12" si="134">IF(AND((AV6&gt;0),(AV8&gt;0)),(AV6/AV8),"")</f>
        <v>0.68137254901960786</v>
      </c>
      <c r="AW12" s="4" t="s">
        <v>3</v>
      </c>
      <c r="AX12" s="68">
        <f t="shared" ref="AX12" si="135">IF(AND((AX6&gt;0),(AX8&gt;0)),(AX6/AX8),"")</f>
        <v>0.75111111111111106</v>
      </c>
      <c r="AY12" s="4" t="s">
        <v>3</v>
      </c>
      <c r="AZ12" s="68">
        <f t="shared" ref="AZ12" si="136">IF(AND((AZ6&gt;0),(AZ8&gt;0)),(AZ6/AZ8),"")</f>
        <v>0.79473684210526319</v>
      </c>
      <c r="BA12" s="4" t="s">
        <v>3</v>
      </c>
      <c r="BB12" s="68">
        <f t="shared" ref="BB12" si="137">IF(AND((BB6&gt;0),(BB8&gt;0)),(BB6/BB8),"")</f>
        <v>0.69198312236286919</v>
      </c>
      <c r="BC12" s="4" t="s">
        <v>3</v>
      </c>
      <c r="BD12" s="68" t="str">
        <f t="shared" ref="BD12" si="138">IF(AND((BD6&gt;0),(BD8&gt;0)),(BD6/BD8),"")</f>
        <v/>
      </c>
      <c r="BE12" s="4" t="s">
        <v>3</v>
      </c>
      <c r="BF12" s="68">
        <f t="shared" ref="BF12" si="139">IF(AND((BF6&gt;0),(BF8&gt;0)),(BF6/BF8),"")</f>
        <v>0.65957446808510634</v>
      </c>
      <c r="BG12" s="4" t="s">
        <v>3</v>
      </c>
      <c r="BH12" s="68">
        <f t="shared" ref="BH12" si="140">IF(AND((BH6&gt;0),(BH8&gt;0)),(BH6/BH8),"")</f>
        <v>0.83505154639175261</v>
      </c>
      <c r="BI12" s="4" t="s">
        <v>3</v>
      </c>
      <c r="BK12" s="57" t="s">
        <v>32</v>
      </c>
      <c r="BL12" s="30">
        <f t="shared" si="16"/>
        <v>27</v>
      </c>
      <c r="BM12" s="40">
        <f t="shared" si="17"/>
        <v>0.60278745644599308</v>
      </c>
      <c r="BN12" s="22" t="str">
        <f t="shared" si="18"/>
        <v>–</v>
      </c>
      <c r="BO12" s="41">
        <f t="shared" si="19"/>
        <v>0.8868778280542986</v>
      </c>
      <c r="BP12" s="24" t="str">
        <f t="shared" si="20"/>
        <v/>
      </c>
      <c r="BQ12" s="6" t="s">
        <v>3</v>
      </c>
      <c r="BR12" s="26" t="str">
        <f t="shared" si="21"/>
        <v/>
      </c>
      <c r="BS12" s="42">
        <f t="shared" si="22"/>
        <v>0.69989201430443027</v>
      </c>
      <c r="BT12" s="28" t="s">
        <v>3</v>
      </c>
      <c r="BU12" s="43">
        <f t="shared" si="23"/>
        <v>6.6996876166707089E-2</v>
      </c>
      <c r="BV12" s="29" t="s">
        <v>3</v>
      </c>
      <c r="BW12" s="43">
        <f t="shared" si="24"/>
        <v>0.70370370370370372</v>
      </c>
      <c r="BX12" s="25" t="s">
        <v>3</v>
      </c>
    </row>
    <row r="13" spans="1:76" ht="16.5" customHeight="1" x14ac:dyDescent="0.2">
      <c r="A13" s="15" t="s">
        <v>22</v>
      </c>
      <c r="B13" s="17"/>
      <c r="C13" s="3"/>
      <c r="D13" s="17"/>
      <c r="E13" s="3"/>
      <c r="F13" s="17"/>
      <c r="G13" s="3"/>
      <c r="H13" s="17"/>
      <c r="I13" s="3"/>
      <c r="J13" s="17"/>
      <c r="K13" s="3"/>
      <c r="L13" s="17"/>
      <c r="M13" s="3"/>
      <c r="N13" s="17"/>
      <c r="O13" s="3"/>
      <c r="P13" s="17"/>
      <c r="Q13" s="3"/>
      <c r="R13" s="17"/>
      <c r="S13" s="3"/>
      <c r="T13" s="17"/>
      <c r="U13" s="3"/>
      <c r="V13" s="17"/>
      <c r="W13" s="3"/>
      <c r="X13" s="17"/>
      <c r="Y13" s="3"/>
      <c r="Z13" s="17"/>
      <c r="AA13" s="3"/>
      <c r="AB13" s="17"/>
      <c r="AC13" s="3"/>
      <c r="AD13" s="17"/>
      <c r="AE13" s="3"/>
      <c r="AF13" s="17"/>
      <c r="AG13" s="3"/>
      <c r="AH13" s="17"/>
      <c r="AI13" s="3"/>
      <c r="AJ13" s="17"/>
      <c r="AK13" s="3"/>
      <c r="AL13" s="17"/>
      <c r="AM13" s="3"/>
      <c r="AN13" s="17"/>
      <c r="AO13" s="3"/>
      <c r="AP13" s="17"/>
      <c r="AQ13" s="3"/>
      <c r="AR13" s="17"/>
      <c r="AS13" s="3"/>
      <c r="AT13" s="17"/>
      <c r="AU13" s="3"/>
      <c r="AV13" s="17"/>
      <c r="AW13" s="3"/>
      <c r="AX13" s="17"/>
      <c r="AY13" s="3"/>
      <c r="AZ13" s="17"/>
      <c r="BA13" s="3"/>
      <c r="BB13" s="17"/>
      <c r="BC13" s="3"/>
      <c r="BD13" s="17"/>
      <c r="BE13" s="3"/>
      <c r="BF13" s="17"/>
      <c r="BG13" s="3"/>
      <c r="BH13" s="17"/>
      <c r="BI13" s="3"/>
      <c r="BK13" s="56" t="s">
        <v>22</v>
      </c>
      <c r="BL13" s="30"/>
      <c r="BM13" s="21"/>
      <c r="BN13" s="22"/>
      <c r="BO13" s="23"/>
      <c r="BP13" s="24"/>
      <c r="BQ13" s="25"/>
      <c r="BR13" s="26"/>
      <c r="BS13" s="27"/>
      <c r="BT13" s="28"/>
      <c r="BU13" s="22"/>
      <c r="BV13" s="29"/>
      <c r="BW13" s="22"/>
      <c r="BX13" s="25"/>
    </row>
    <row r="14" spans="1:76" ht="16.5" customHeight="1" x14ac:dyDescent="0.2">
      <c r="A14" s="10" t="s">
        <v>56</v>
      </c>
      <c r="B14" s="19"/>
      <c r="C14" s="4" t="str">
        <f t="shared" ref="C14:C19" si="141">IF(AND((B14&gt;0),(B$4&gt;0)),(B14/B$4*100),"")</f>
        <v/>
      </c>
      <c r="D14" s="19">
        <v>92.5</v>
      </c>
      <c r="E14" s="4">
        <f t="shared" ref="E14:E19" si="142">IF(AND((D14&gt;0),(D$4&gt;0)),(D14/D$4*100),"")</f>
        <v>145.44025157232704</v>
      </c>
      <c r="F14" s="19"/>
      <c r="G14" s="4" t="str">
        <f t="shared" ref="G14:G19" si="143">IF(AND((F14&gt;0),(F$4&gt;0)),(F14/F$4*100),"")</f>
        <v/>
      </c>
      <c r="H14" s="19">
        <v>62.3</v>
      </c>
      <c r="I14" s="4">
        <f t="shared" ref="I14:I19" si="144">IF(AND((H14&gt;0),(H$4&gt;0)),(H14/H$4*100),"")</f>
        <v>106.13287904599657</v>
      </c>
      <c r="J14" s="19">
        <v>80.3</v>
      </c>
      <c r="K14" s="4">
        <f t="shared" ref="K14:K19" si="145">IF(AND((J14&gt;0),(J$4&gt;0)),(J14/J$4*100),"")</f>
        <v>139.16811091854419</v>
      </c>
      <c r="L14" s="19"/>
      <c r="M14" s="4" t="str">
        <f t="shared" ref="M14:M19" si="146">IF(AND((L14&gt;0),(L$4&gt;0)),(L14/L$4*100),"")</f>
        <v/>
      </c>
      <c r="N14" s="19"/>
      <c r="O14" s="4" t="str">
        <f t="shared" ref="O14:O19" si="147">IF(AND((N14&gt;0),(N$4&gt;0)),(N14/N$4*100),"")</f>
        <v/>
      </c>
      <c r="P14" s="19"/>
      <c r="Q14" s="4" t="str">
        <f t="shared" ref="Q14:Q19" si="148">IF(AND((P14&gt;0),(P$4&gt;0)),(P14/P$4*100),"")</f>
        <v/>
      </c>
      <c r="R14" s="19"/>
      <c r="S14" s="4" t="str">
        <f t="shared" ref="S14:S19" si="149">IF(AND((R14&gt;0),(R$4&gt;0)),(R14/R$4*100),"")</f>
        <v/>
      </c>
      <c r="T14" s="19">
        <v>92</v>
      </c>
      <c r="U14" s="4">
        <f t="shared" ref="U14:U19" si="150">IF(AND((T14&gt;0),(T$4&gt;0)),(T14/T$4*100),"")</f>
        <v>154.36241610738256</v>
      </c>
      <c r="V14" s="19"/>
      <c r="W14" s="4" t="str">
        <f t="shared" ref="W14:W19" si="151">IF(AND((V14&gt;0),(V$4&gt;0)),(V14/V$4*100),"")</f>
        <v/>
      </c>
      <c r="X14" s="19"/>
      <c r="Y14" s="4" t="str">
        <f t="shared" ref="Y14:Y19" si="152">IF(AND((X14&gt;0),(X$4&gt;0)),(X14/X$4*100),"")</f>
        <v/>
      </c>
      <c r="Z14" s="19">
        <v>67.599999999999994</v>
      </c>
      <c r="AA14" s="4">
        <f t="shared" ref="AA14:AA19" si="153">IF(AND((Z14&gt;0),(Z$4&gt;0)),(Z14/Z$4*100),"")</f>
        <v>118.59649122807016</v>
      </c>
      <c r="AB14" s="19"/>
      <c r="AC14" s="4" t="str">
        <f t="shared" ref="AC14:AC19" si="154">IF(AND((AB14&gt;0),(AB$4&gt;0)),(AB14/AB$4*100),"")</f>
        <v/>
      </c>
      <c r="AD14" s="19"/>
      <c r="AE14" s="4" t="str">
        <f t="shared" ref="AE14:AE19" si="155">IF(AND((AD14&gt;0),(AD$4&gt;0)),(AD14/AD$4*100),"")</f>
        <v/>
      </c>
      <c r="AF14" s="19"/>
      <c r="AG14" s="4" t="str">
        <f t="shared" ref="AG14:AG19" si="156">IF(AND((AF14&gt;0),(AF$4&gt;0)),(AF14/AF$4*100),"")</f>
        <v/>
      </c>
      <c r="AH14" s="19"/>
      <c r="AI14" s="4" t="str">
        <f t="shared" ref="AI14:AI19" si="157">IF(AND((AH14&gt;0),(AH$4&gt;0)),(AH14/AH$4*100),"")</f>
        <v/>
      </c>
      <c r="AJ14" s="19"/>
      <c r="AK14" s="4" t="str">
        <f t="shared" ref="AK14:AK19" si="158">IF(AND((AJ14&gt;0),(AJ$4&gt;0)),(AJ14/AJ$4*100),"")</f>
        <v/>
      </c>
      <c r="AL14" s="19"/>
      <c r="AM14" s="4" t="str">
        <f t="shared" ref="AM14:AM19" si="159">IF(AND((AL14&gt;0),(AL$4&gt;0)),(AL14/AL$4*100),"")</f>
        <v/>
      </c>
      <c r="AN14" s="19"/>
      <c r="AO14" s="4" t="str">
        <f t="shared" ref="AO14:AO19" si="160">IF(AND((AN14&gt;0),(AN$4&gt;0)),(AN14/AN$4*100),"")</f>
        <v/>
      </c>
      <c r="AP14" s="19"/>
      <c r="AQ14" s="4" t="str">
        <f t="shared" ref="AQ14:AQ19" si="161">IF(AND((AP14&gt;0),(AP$4&gt;0)),(AP14/AP$4*100),"")</f>
        <v/>
      </c>
      <c r="AR14" s="19"/>
      <c r="AS14" s="4" t="str">
        <f t="shared" ref="AS14:AS19" si="162">IF(AND((AR14&gt;0),(AR$4&gt;0)),(AR14/AR$4*100),"")</f>
        <v/>
      </c>
      <c r="AT14" s="19"/>
      <c r="AU14" s="4" t="str">
        <f t="shared" ref="AU14:AU19" si="163">IF(AND((AT14&gt;0),(AT$4&gt;0)),(AT14/AT$4*100),"")</f>
        <v/>
      </c>
      <c r="AV14" s="19"/>
      <c r="AW14" s="4" t="str">
        <f t="shared" ref="AW14:AW19" si="164">IF(AND((AV14&gt;0),(AV$4&gt;0)),(AV14/AV$4*100),"")</f>
        <v/>
      </c>
      <c r="AX14" s="19"/>
      <c r="AY14" s="4" t="str">
        <f t="shared" ref="AY14:AY19" si="165">IF(AND((AX14&gt;0),(AX$4&gt;0)),(AX14/AX$4*100),"")</f>
        <v/>
      </c>
      <c r="AZ14" s="19"/>
      <c r="BA14" s="4" t="str">
        <f t="shared" ref="BA14:BA19" si="166">IF(AND((AZ14&gt;0),(AZ$4&gt;0)),(AZ14/AZ$4*100),"")</f>
        <v/>
      </c>
      <c r="BB14" s="19"/>
      <c r="BC14" s="4" t="str">
        <f t="shared" ref="BC14:BC19" si="167">IF(AND((BB14&gt;0),(BB$4&gt;0)),(BB14/BB$4*100),"")</f>
        <v/>
      </c>
      <c r="BD14" s="19"/>
      <c r="BE14" s="4" t="str">
        <f t="shared" ref="BE14:BE19" si="168">IF(AND((BD14&gt;0),(BD$4&gt;0)),(BD14/BD$4*100),"")</f>
        <v/>
      </c>
      <c r="BF14" s="19"/>
      <c r="BG14" s="4" t="str">
        <f t="shared" ref="BG14:BG19" si="169">IF(AND((BF14&gt;0),(BF$4&gt;0)),(BF14/BF$4*100),"")</f>
        <v/>
      </c>
      <c r="BH14" s="19"/>
      <c r="BI14" s="4" t="str">
        <f t="shared" ref="BI14:BI19" si="170">IF(AND((BH14&gt;0),(BH$4&gt;0)),(BH14/BH$4*100),"")</f>
        <v/>
      </c>
      <c r="BK14" s="57" t="s">
        <v>27</v>
      </c>
      <c r="BL14" s="30">
        <f t="shared" si="16"/>
        <v>5</v>
      </c>
      <c r="BM14" s="31">
        <f t="shared" si="17"/>
        <v>62.3</v>
      </c>
      <c r="BN14" s="32" t="str">
        <f t="shared" si="18"/>
        <v>–</v>
      </c>
      <c r="BO14" s="33">
        <f t="shared" si="19"/>
        <v>92.5</v>
      </c>
      <c r="BP14" s="34">
        <f t="shared" si="20"/>
        <v>106.13287904599657</v>
      </c>
      <c r="BQ14" s="35" t="str">
        <f t="shared" si="41"/>
        <v>–</v>
      </c>
      <c r="BR14" s="36">
        <f t="shared" si="21"/>
        <v>154.36241610738256</v>
      </c>
      <c r="BS14" s="37">
        <f t="shared" si="22"/>
        <v>78.940000000000012</v>
      </c>
      <c r="BT14" s="38">
        <f t="shared" si="42"/>
        <v>132.74002977446409</v>
      </c>
      <c r="BU14" s="32">
        <f t="shared" si="23"/>
        <v>13.800108695224015</v>
      </c>
      <c r="BV14" s="39">
        <f t="shared" si="43"/>
        <v>19.862801943208481</v>
      </c>
      <c r="BW14" s="32" t="str">
        <f t="shared" si="24"/>
        <v>?</v>
      </c>
      <c r="BX14" s="35" t="str">
        <f t="shared" si="44"/>
        <v>?</v>
      </c>
    </row>
    <row r="15" spans="1:76" ht="16.5" customHeight="1" x14ac:dyDescent="0.2">
      <c r="A15" s="10" t="s">
        <v>57</v>
      </c>
      <c r="B15" s="19">
        <v>101.8</v>
      </c>
      <c r="C15" s="4">
        <f t="shared" si="141"/>
        <v>166.33986928104574</v>
      </c>
      <c r="D15" s="19">
        <v>106.4</v>
      </c>
      <c r="E15" s="4">
        <f t="shared" si="142"/>
        <v>167.29559748427673</v>
      </c>
      <c r="F15" s="19">
        <v>121.5</v>
      </c>
      <c r="G15" s="4">
        <f t="shared" si="143"/>
        <v>197.24025974025975</v>
      </c>
      <c r="H15" s="19">
        <v>76.8</v>
      </c>
      <c r="I15" s="4">
        <f t="shared" si="144"/>
        <v>130.83475298126064</v>
      </c>
      <c r="J15" s="19">
        <v>113.3</v>
      </c>
      <c r="K15" s="4">
        <f t="shared" si="145"/>
        <v>196.36048526863084</v>
      </c>
      <c r="L15" s="19">
        <v>117</v>
      </c>
      <c r="M15" s="4">
        <f t="shared" si="146"/>
        <v>193.70860927152319</v>
      </c>
      <c r="N15" s="19">
        <v>97.9</v>
      </c>
      <c r="O15" s="4">
        <f t="shared" si="147"/>
        <v>136.92307692307693</v>
      </c>
      <c r="P15" s="19">
        <v>86.1</v>
      </c>
      <c r="Q15" s="4">
        <f t="shared" si="148"/>
        <v>160.63432835820893</v>
      </c>
      <c r="R15" s="19">
        <v>76.400000000000006</v>
      </c>
      <c r="S15" s="4">
        <f t="shared" si="149"/>
        <v>136.91756272401437</v>
      </c>
      <c r="T15" s="19">
        <v>85.3</v>
      </c>
      <c r="U15" s="4">
        <f t="shared" si="150"/>
        <v>143.12080536912751</v>
      </c>
      <c r="V15" s="19">
        <v>105</v>
      </c>
      <c r="W15" s="4">
        <f t="shared" si="151"/>
        <v>154.63917525773195</v>
      </c>
      <c r="X15" s="19">
        <v>85.5</v>
      </c>
      <c r="Y15" s="4">
        <f t="shared" si="152"/>
        <v>136.36363636363635</v>
      </c>
      <c r="Z15" s="19">
        <v>83.1</v>
      </c>
      <c r="AA15" s="4">
        <f t="shared" si="153"/>
        <v>145.78947368421052</v>
      </c>
      <c r="AB15" s="19">
        <v>97</v>
      </c>
      <c r="AC15" s="4">
        <f t="shared" si="154"/>
        <v>181.98874296435272</v>
      </c>
      <c r="AD15" s="19">
        <v>105.7</v>
      </c>
      <c r="AE15" s="4">
        <f t="shared" si="155"/>
        <v>184.79020979020979</v>
      </c>
      <c r="AF15" s="19">
        <v>66.900000000000006</v>
      </c>
      <c r="AG15" s="4">
        <f t="shared" si="156"/>
        <v>115.3448275862069</v>
      </c>
      <c r="AH15" s="19">
        <v>103.3</v>
      </c>
      <c r="AI15" s="4">
        <f t="shared" si="157"/>
        <v>185.79136690647482</v>
      </c>
      <c r="AJ15" s="19">
        <v>81.7</v>
      </c>
      <c r="AK15" s="4">
        <f t="shared" si="158"/>
        <v>131.7741935483871</v>
      </c>
      <c r="AL15" s="19"/>
      <c r="AM15" s="4" t="str">
        <f t="shared" si="159"/>
        <v/>
      </c>
      <c r="AN15" s="19">
        <v>88.5</v>
      </c>
      <c r="AO15" s="4">
        <f t="shared" si="160"/>
        <v>143.90243902439025</v>
      </c>
      <c r="AP15" s="19">
        <v>117.1</v>
      </c>
      <c r="AQ15" s="4">
        <f t="shared" si="161"/>
        <v>183.25508607198748</v>
      </c>
      <c r="AR15" s="19">
        <v>78</v>
      </c>
      <c r="AS15" s="4">
        <f t="shared" si="162"/>
        <v>134.48275862068965</v>
      </c>
      <c r="AT15" s="19">
        <v>63.6</v>
      </c>
      <c r="AU15" s="4">
        <f t="shared" si="163"/>
        <v>120.91254752851709</v>
      </c>
      <c r="AV15" s="19">
        <v>92.5</v>
      </c>
      <c r="AW15" s="4">
        <f t="shared" si="164"/>
        <v>165.47406082289802</v>
      </c>
      <c r="AX15" s="19">
        <v>97.2</v>
      </c>
      <c r="AY15" s="4">
        <f t="shared" si="165"/>
        <v>167.01030927835052</v>
      </c>
      <c r="AZ15" s="19">
        <v>99.8</v>
      </c>
      <c r="BA15" s="4">
        <f t="shared" si="166"/>
        <v>172.66435986159169</v>
      </c>
      <c r="BB15" s="19">
        <v>106.8</v>
      </c>
      <c r="BC15" s="4">
        <f t="shared" si="167"/>
        <v>182.56410256410257</v>
      </c>
      <c r="BD15" s="19">
        <v>96.4</v>
      </c>
      <c r="BE15" s="4">
        <f t="shared" si="168"/>
        <v>156.7479674796748</v>
      </c>
      <c r="BF15" s="19">
        <v>114</v>
      </c>
      <c r="BG15" s="4">
        <f t="shared" si="169"/>
        <v>168.38995568685377</v>
      </c>
      <c r="BH15" s="19">
        <v>79.099999999999994</v>
      </c>
      <c r="BI15" s="4">
        <f t="shared" si="170"/>
        <v>118.59070464767613</v>
      </c>
      <c r="BK15" s="57" t="s">
        <v>28</v>
      </c>
      <c r="BL15" s="30">
        <f t="shared" si="16"/>
        <v>29</v>
      </c>
      <c r="BM15" s="31">
        <f t="shared" si="17"/>
        <v>63.6</v>
      </c>
      <c r="BN15" s="32" t="str">
        <f t="shared" si="18"/>
        <v>–</v>
      </c>
      <c r="BO15" s="33">
        <f t="shared" si="19"/>
        <v>121.5</v>
      </c>
      <c r="BP15" s="34">
        <f t="shared" si="20"/>
        <v>115.3448275862069</v>
      </c>
      <c r="BQ15" s="35" t="str">
        <f t="shared" si="41"/>
        <v>–</v>
      </c>
      <c r="BR15" s="36">
        <f t="shared" si="21"/>
        <v>197.24025974025975</v>
      </c>
      <c r="BS15" s="37">
        <f t="shared" si="22"/>
        <v>94.610344827586218</v>
      </c>
      <c r="BT15" s="38">
        <f t="shared" si="42"/>
        <v>157.92590569273679</v>
      </c>
      <c r="BU15" s="32">
        <f t="shared" si="23"/>
        <v>15.390566332000338</v>
      </c>
      <c r="BV15" s="39">
        <f t="shared" si="43"/>
        <v>24.554409172151413</v>
      </c>
      <c r="BW15" s="32">
        <f t="shared" si="24"/>
        <v>101.8</v>
      </c>
      <c r="BX15" s="35">
        <f t="shared" si="44"/>
        <v>166.33986928104574</v>
      </c>
    </row>
    <row r="16" spans="1:76" ht="16.5" customHeight="1" x14ac:dyDescent="0.2">
      <c r="A16" s="10" t="s">
        <v>59</v>
      </c>
      <c r="B16" s="19">
        <v>24.8</v>
      </c>
      <c r="C16" s="4">
        <f t="shared" si="141"/>
        <v>40.522875816993462</v>
      </c>
      <c r="D16" s="19">
        <v>18.3</v>
      </c>
      <c r="E16" s="4">
        <f t="shared" si="142"/>
        <v>28.773584905660378</v>
      </c>
      <c r="F16" s="19">
        <v>19.3</v>
      </c>
      <c r="G16" s="4">
        <f t="shared" si="143"/>
        <v>31.331168831168831</v>
      </c>
      <c r="H16" s="19">
        <v>23.6</v>
      </c>
      <c r="I16" s="4">
        <f t="shared" si="144"/>
        <v>40.204429301533217</v>
      </c>
      <c r="J16" s="19">
        <v>18.100000000000001</v>
      </c>
      <c r="K16" s="4">
        <f t="shared" si="145"/>
        <v>31.369150779896017</v>
      </c>
      <c r="L16" s="19">
        <v>18.7</v>
      </c>
      <c r="M16" s="4">
        <f t="shared" si="146"/>
        <v>30.960264900662249</v>
      </c>
      <c r="N16" s="19">
        <v>14</v>
      </c>
      <c r="O16" s="4">
        <f t="shared" si="147"/>
        <v>19.58041958041958</v>
      </c>
      <c r="P16" s="19">
        <v>25.6</v>
      </c>
      <c r="Q16" s="4">
        <f t="shared" si="148"/>
        <v>47.761194029850742</v>
      </c>
      <c r="R16" s="19">
        <v>16</v>
      </c>
      <c r="S16" s="4">
        <f t="shared" si="149"/>
        <v>28.673835125448033</v>
      </c>
      <c r="T16" s="19">
        <v>30.4</v>
      </c>
      <c r="U16" s="4">
        <f t="shared" si="150"/>
        <v>51.006711409395969</v>
      </c>
      <c r="V16" s="19">
        <v>29.4</v>
      </c>
      <c r="W16" s="4">
        <f t="shared" si="151"/>
        <v>43.298969072164944</v>
      </c>
      <c r="X16" s="19">
        <v>21.5</v>
      </c>
      <c r="Y16" s="4">
        <f t="shared" si="152"/>
        <v>34.29027113237639</v>
      </c>
      <c r="Z16" s="19">
        <v>16.600000000000001</v>
      </c>
      <c r="AA16" s="4">
        <f t="shared" si="153"/>
        <v>29.122807017543863</v>
      </c>
      <c r="AB16" s="19">
        <v>12.3</v>
      </c>
      <c r="AC16" s="4">
        <f t="shared" si="154"/>
        <v>23.076923076923077</v>
      </c>
      <c r="AD16" s="19">
        <v>19.7</v>
      </c>
      <c r="AE16" s="4">
        <f t="shared" si="155"/>
        <v>34.44055944055944</v>
      </c>
      <c r="AF16" s="19">
        <v>19.600000000000001</v>
      </c>
      <c r="AG16" s="4">
        <f t="shared" si="156"/>
        <v>33.793103448275865</v>
      </c>
      <c r="AH16" s="19">
        <v>19.100000000000001</v>
      </c>
      <c r="AI16" s="4">
        <f t="shared" si="157"/>
        <v>34.352517985611513</v>
      </c>
      <c r="AJ16" s="19">
        <v>22.7</v>
      </c>
      <c r="AK16" s="4">
        <f t="shared" si="158"/>
        <v>36.612903225806448</v>
      </c>
      <c r="AL16" s="19">
        <v>20.399999999999999</v>
      </c>
      <c r="AM16" s="4">
        <f t="shared" si="159"/>
        <v>34.285714285714285</v>
      </c>
      <c r="AN16" s="19">
        <v>9.1999999999999993</v>
      </c>
      <c r="AO16" s="4">
        <f t="shared" si="160"/>
        <v>14.959349593495933</v>
      </c>
      <c r="AP16" s="19">
        <v>21</v>
      </c>
      <c r="AQ16" s="4">
        <f t="shared" si="161"/>
        <v>32.863849765258216</v>
      </c>
      <c r="AR16" s="19">
        <v>26.2</v>
      </c>
      <c r="AS16" s="4">
        <f t="shared" si="162"/>
        <v>45.172413793103452</v>
      </c>
      <c r="AT16" s="19">
        <v>19.8</v>
      </c>
      <c r="AU16" s="4">
        <f t="shared" si="163"/>
        <v>37.642585551330797</v>
      </c>
      <c r="AV16" s="19">
        <v>15.6</v>
      </c>
      <c r="AW16" s="4">
        <f t="shared" si="164"/>
        <v>27.906976744186046</v>
      </c>
      <c r="AX16" s="19">
        <v>14.3</v>
      </c>
      <c r="AY16" s="4">
        <f t="shared" si="165"/>
        <v>24.570446735395187</v>
      </c>
      <c r="AZ16" s="19">
        <v>21.5</v>
      </c>
      <c r="BA16" s="4">
        <f t="shared" si="166"/>
        <v>37.197231833910038</v>
      </c>
      <c r="BB16" s="19">
        <v>27.1</v>
      </c>
      <c r="BC16" s="4">
        <f t="shared" si="167"/>
        <v>46.324786324786324</v>
      </c>
      <c r="BD16" s="19">
        <v>14.9</v>
      </c>
      <c r="BE16" s="4">
        <f t="shared" si="168"/>
        <v>24.227642276422763</v>
      </c>
      <c r="BF16" s="19">
        <v>14.3</v>
      </c>
      <c r="BG16" s="4">
        <f t="shared" si="169"/>
        <v>21.122599704579027</v>
      </c>
      <c r="BH16" s="19">
        <v>31.6</v>
      </c>
      <c r="BI16" s="4">
        <f t="shared" si="170"/>
        <v>47.376311844077961</v>
      </c>
      <c r="BK16" s="57" t="s">
        <v>29</v>
      </c>
      <c r="BL16" s="30">
        <f t="shared" si="16"/>
        <v>30</v>
      </c>
      <c r="BM16" s="31">
        <f t="shared" si="17"/>
        <v>9.1999999999999993</v>
      </c>
      <c r="BN16" s="32" t="str">
        <f t="shared" si="18"/>
        <v>–</v>
      </c>
      <c r="BO16" s="33">
        <f t="shared" si="19"/>
        <v>31.6</v>
      </c>
      <c r="BP16" s="34">
        <f t="shared" si="20"/>
        <v>14.959349593495933</v>
      </c>
      <c r="BQ16" s="35" t="str">
        <f t="shared" si="41"/>
        <v>–</v>
      </c>
      <c r="BR16" s="36">
        <f t="shared" si="21"/>
        <v>51.006711409395969</v>
      </c>
      <c r="BS16" s="37">
        <f t="shared" si="22"/>
        <v>20.186666666666667</v>
      </c>
      <c r="BT16" s="38">
        <f t="shared" si="42"/>
        <v>33.760719917751672</v>
      </c>
      <c r="BU16" s="32">
        <f t="shared" si="23"/>
        <v>5.4419021353360195</v>
      </c>
      <c r="BV16" s="39">
        <f t="shared" si="43"/>
        <v>8.9290036550901508</v>
      </c>
      <c r="BW16" s="32">
        <f t="shared" si="24"/>
        <v>24.8</v>
      </c>
      <c r="BX16" s="35">
        <f t="shared" si="44"/>
        <v>40.522875816993462</v>
      </c>
    </row>
    <row r="17" spans="1:76" ht="16.5" customHeight="1" x14ac:dyDescent="0.2">
      <c r="A17" s="10" t="s">
        <v>58</v>
      </c>
      <c r="B17" s="19">
        <v>136.80000000000001</v>
      </c>
      <c r="C17" s="4">
        <f t="shared" si="141"/>
        <v>223.52941176470588</v>
      </c>
      <c r="D17" s="19">
        <v>164</v>
      </c>
      <c r="E17" s="4">
        <f t="shared" si="142"/>
        <v>257.86163522012578</v>
      </c>
      <c r="F17" s="19">
        <v>159.5</v>
      </c>
      <c r="G17" s="4">
        <f t="shared" si="143"/>
        <v>258.92857142857144</v>
      </c>
      <c r="H17" s="19">
        <v>139.19999999999999</v>
      </c>
      <c r="I17" s="4">
        <f t="shared" si="144"/>
        <v>237.13798977853489</v>
      </c>
      <c r="J17" s="19">
        <v>169.3</v>
      </c>
      <c r="K17" s="4">
        <f t="shared" si="145"/>
        <v>293.41421143847487</v>
      </c>
      <c r="L17" s="19"/>
      <c r="M17" s="4" t="str">
        <f t="shared" si="146"/>
        <v/>
      </c>
      <c r="N17" s="19">
        <v>174.8</v>
      </c>
      <c r="O17" s="4">
        <f t="shared" si="147"/>
        <v>244.47552447552448</v>
      </c>
      <c r="P17" s="19">
        <v>176.7</v>
      </c>
      <c r="Q17" s="4">
        <f t="shared" si="148"/>
        <v>329.66417910447757</v>
      </c>
      <c r="R17" s="19">
        <v>133.69999999999999</v>
      </c>
      <c r="S17" s="4">
        <f t="shared" si="149"/>
        <v>239.60573476702507</v>
      </c>
      <c r="T17" s="19">
        <v>162.1</v>
      </c>
      <c r="U17" s="4">
        <f t="shared" si="150"/>
        <v>271.97986577181206</v>
      </c>
      <c r="V17" s="19">
        <v>124.5</v>
      </c>
      <c r="W17" s="4">
        <f t="shared" si="151"/>
        <v>183.35787923416788</v>
      </c>
      <c r="X17" s="19">
        <v>148.6</v>
      </c>
      <c r="Y17" s="4">
        <f t="shared" si="152"/>
        <v>237.00159489633171</v>
      </c>
      <c r="Z17" s="19">
        <v>121.9</v>
      </c>
      <c r="AA17" s="4">
        <f t="shared" si="153"/>
        <v>213.85964912280704</v>
      </c>
      <c r="AB17" s="19">
        <v>129.30000000000001</v>
      </c>
      <c r="AC17" s="4">
        <f t="shared" si="154"/>
        <v>242.58911819887433</v>
      </c>
      <c r="AD17" s="19">
        <v>142.6</v>
      </c>
      <c r="AE17" s="4">
        <f t="shared" si="155"/>
        <v>249.30069930069928</v>
      </c>
      <c r="AF17" s="19">
        <v>120.1</v>
      </c>
      <c r="AG17" s="4">
        <f t="shared" si="156"/>
        <v>207.06896551724139</v>
      </c>
      <c r="AH17" s="19">
        <v>160.30000000000001</v>
      </c>
      <c r="AI17" s="4">
        <f t="shared" si="157"/>
        <v>288.30935251798564</v>
      </c>
      <c r="AJ17" s="19">
        <v>169.7</v>
      </c>
      <c r="AK17" s="4">
        <f t="shared" si="158"/>
        <v>273.70967741935482</v>
      </c>
      <c r="AL17" s="19">
        <v>120</v>
      </c>
      <c r="AM17" s="4">
        <f t="shared" si="159"/>
        <v>201.68067226890756</v>
      </c>
      <c r="AN17" s="19">
        <v>155.1</v>
      </c>
      <c r="AO17" s="4">
        <f t="shared" si="160"/>
        <v>252.19512195121951</v>
      </c>
      <c r="AP17" s="19">
        <v>192.8</v>
      </c>
      <c r="AQ17" s="4">
        <f t="shared" si="161"/>
        <v>301.72143974960875</v>
      </c>
      <c r="AR17" s="19">
        <v>131.19999999999999</v>
      </c>
      <c r="AS17" s="4">
        <f t="shared" si="162"/>
        <v>226.2068965517241</v>
      </c>
      <c r="AT17" s="19">
        <v>148.80000000000001</v>
      </c>
      <c r="AU17" s="4">
        <f t="shared" si="163"/>
        <v>282.88973384030419</v>
      </c>
      <c r="AV17" s="19">
        <v>143.80000000000001</v>
      </c>
      <c r="AW17" s="4">
        <f t="shared" si="164"/>
        <v>257.24508050089446</v>
      </c>
      <c r="AX17" s="19"/>
      <c r="AY17" s="4" t="str">
        <f t="shared" si="165"/>
        <v/>
      </c>
      <c r="AZ17" s="19">
        <v>167.7</v>
      </c>
      <c r="BA17" s="4">
        <f t="shared" si="166"/>
        <v>290.13840830449828</v>
      </c>
      <c r="BB17" s="19"/>
      <c r="BC17" s="4" t="str">
        <f t="shared" si="167"/>
        <v/>
      </c>
      <c r="BD17" s="19"/>
      <c r="BE17" s="4" t="str">
        <f t="shared" si="168"/>
        <v/>
      </c>
      <c r="BF17" s="19">
        <v>170.7</v>
      </c>
      <c r="BG17" s="4">
        <f t="shared" si="169"/>
        <v>252.1418020679468</v>
      </c>
      <c r="BH17" s="19">
        <v>168.3</v>
      </c>
      <c r="BI17" s="4">
        <f t="shared" si="170"/>
        <v>252.32383808095952</v>
      </c>
      <c r="BK17" s="57" t="s">
        <v>30</v>
      </c>
      <c r="BL17" s="30">
        <f t="shared" si="16"/>
        <v>26</v>
      </c>
      <c r="BM17" s="31">
        <f t="shared" si="17"/>
        <v>120</v>
      </c>
      <c r="BN17" s="32" t="str">
        <f t="shared" si="18"/>
        <v>–</v>
      </c>
      <c r="BO17" s="33">
        <f t="shared" si="19"/>
        <v>192.8</v>
      </c>
      <c r="BP17" s="34">
        <f t="shared" si="20"/>
        <v>183.35787923416788</v>
      </c>
      <c r="BQ17" s="35" t="str">
        <f t="shared" si="41"/>
        <v>–</v>
      </c>
      <c r="BR17" s="36">
        <f t="shared" si="21"/>
        <v>329.66417910447757</v>
      </c>
      <c r="BS17" s="37">
        <f t="shared" si="22"/>
        <v>151.21153846153845</v>
      </c>
      <c r="BT17" s="38">
        <f t="shared" si="42"/>
        <v>252.62834820279917</v>
      </c>
      <c r="BU17" s="32">
        <f t="shared" si="23"/>
        <v>20.19166812173934</v>
      </c>
      <c r="BV17" s="39">
        <f t="shared" si="43"/>
        <v>33.383516855448669</v>
      </c>
      <c r="BW17" s="32">
        <f t="shared" si="24"/>
        <v>136.80000000000001</v>
      </c>
      <c r="BX17" s="35">
        <f t="shared" si="44"/>
        <v>223.52941176470588</v>
      </c>
    </row>
    <row r="18" spans="1:76" ht="16.5" customHeight="1" x14ac:dyDescent="0.2">
      <c r="A18" s="10" t="s">
        <v>5</v>
      </c>
      <c r="B18" s="19">
        <v>4.0999999999999996</v>
      </c>
      <c r="C18" s="4">
        <f t="shared" si="141"/>
        <v>6.6993464052287583</v>
      </c>
      <c r="D18" s="19">
        <v>4.4000000000000004</v>
      </c>
      <c r="E18" s="4">
        <f t="shared" si="142"/>
        <v>6.9182389937106921</v>
      </c>
      <c r="F18" s="19">
        <v>5</v>
      </c>
      <c r="G18" s="4">
        <f t="shared" si="143"/>
        <v>8.1168831168831161</v>
      </c>
      <c r="H18" s="19"/>
      <c r="I18" s="4" t="str">
        <f t="shared" si="144"/>
        <v/>
      </c>
      <c r="J18" s="19">
        <v>5.4</v>
      </c>
      <c r="K18" s="4">
        <f t="shared" si="145"/>
        <v>9.3587521663778173</v>
      </c>
      <c r="L18" s="19">
        <v>5.2</v>
      </c>
      <c r="M18" s="4">
        <f t="shared" si="146"/>
        <v>8.6092715231788084</v>
      </c>
      <c r="N18" s="19">
        <v>4.3</v>
      </c>
      <c r="O18" s="4">
        <f t="shared" si="147"/>
        <v>6.0139860139860142</v>
      </c>
      <c r="P18" s="19"/>
      <c r="Q18" s="4" t="str">
        <f t="shared" si="148"/>
        <v/>
      </c>
      <c r="R18" s="19"/>
      <c r="S18" s="4" t="str">
        <f t="shared" si="149"/>
        <v/>
      </c>
      <c r="T18" s="19">
        <v>4.2</v>
      </c>
      <c r="U18" s="4">
        <f t="shared" si="150"/>
        <v>7.0469798657718119</v>
      </c>
      <c r="V18" s="19">
        <v>4.7</v>
      </c>
      <c r="W18" s="4">
        <f t="shared" si="151"/>
        <v>6.9219440353460966</v>
      </c>
      <c r="X18" s="19">
        <v>3.5</v>
      </c>
      <c r="Y18" s="4">
        <f t="shared" si="152"/>
        <v>5.5821371610845292</v>
      </c>
      <c r="Z18" s="19">
        <v>4.0999999999999996</v>
      </c>
      <c r="AA18" s="4">
        <f t="shared" si="153"/>
        <v>7.1929824561403493</v>
      </c>
      <c r="AB18" s="19">
        <v>3.2</v>
      </c>
      <c r="AC18" s="4">
        <f t="shared" si="154"/>
        <v>6.0037523452157604</v>
      </c>
      <c r="AD18" s="19">
        <v>4.2</v>
      </c>
      <c r="AE18" s="4">
        <f t="shared" si="155"/>
        <v>7.3426573426573425</v>
      </c>
      <c r="AF18" s="19">
        <v>3.4</v>
      </c>
      <c r="AG18" s="4">
        <f t="shared" si="156"/>
        <v>5.8620689655172411</v>
      </c>
      <c r="AH18" s="19">
        <v>4.2</v>
      </c>
      <c r="AI18" s="4">
        <f t="shared" si="157"/>
        <v>7.5539568345323742</v>
      </c>
      <c r="AJ18" s="19">
        <v>3.8</v>
      </c>
      <c r="AK18" s="4">
        <f t="shared" si="158"/>
        <v>6.129032258064516</v>
      </c>
      <c r="AL18" s="19">
        <v>3.4</v>
      </c>
      <c r="AM18" s="4">
        <f t="shared" si="159"/>
        <v>5.7142857142857144</v>
      </c>
      <c r="AN18" s="19">
        <v>3.7</v>
      </c>
      <c r="AO18" s="4">
        <f t="shared" si="160"/>
        <v>6.0162601626016263</v>
      </c>
      <c r="AP18" s="19">
        <v>3.8</v>
      </c>
      <c r="AQ18" s="4">
        <f t="shared" si="161"/>
        <v>5.9467918622848197</v>
      </c>
      <c r="AR18" s="19">
        <v>4</v>
      </c>
      <c r="AS18" s="4">
        <f t="shared" si="162"/>
        <v>6.8965517241379306</v>
      </c>
      <c r="AT18" s="19">
        <v>4.3</v>
      </c>
      <c r="AU18" s="4">
        <f t="shared" si="163"/>
        <v>8.1749049429657781</v>
      </c>
      <c r="AV18" s="19">
        <v>3.6</v>
      </c>
      <c r="AW18" s="4">
        <f t="shared" si="164"/>
        <v>6.4400715563506266</v>
      </c>
      <c r="AX18" s="19">
        <v>4.0999999999999996</v>
      </c>
      <c r="AY18" s="4">
        <f t="shared" si="165"/>
        <v>7.0446735395188993</v>
      </c>
      <c r="AZ18" s="19">
        <v>4</v>
      </c>
      <c r="BA18" s="4">
        <f t="shared" si="166"/>
        <v>6.9204152249134951</v>
      </c>
      <c r="BB18" s="19"/>
      <c r="BC18" s="4" t="str">
        <f t="shared" si="167"/>
        <v/>
      </c>
      <c r="BD18" s="19">
        <v>4.7</v>
      </c>
      <c r="BE18" s="4">
        <f t="shared" si="168"/>
        <v>7.6422764227642288</v>
      </c>
      <c r="BF18" s="19">
        <v>5</v>
      </c>
      <c r="BG18" s="4">
        <f t="shared" si="169"/>
        <v>7.3855243722304289</v>
      </c>
      <c r="BH18" s="19">
        <v>3.9</v>
      </c>
      <c r="BI18" s="4">
        <f t="shared" si="170"/>
        <v>5.8470764617691149</v>
      </c>
      <c r="BK18" s="57" t="s">
        <v>5</v>
      </c>
      <c r="BL18" s="30">
        <f t="shared" si="16"/>
        <v>26</v>
      </c>
      <c r="BM18" s="31">
        <f t="shared" si="17"/>
        <v>3.2</v>
      </c>
      <c r="BN18" s="32" t="str">
        <f t="shared" si="18"/>
        <v>–</v>
      </c>
      <c r="BO18" s="33">
        <f t="shared" si="19"/>
        <v>5.4</v>
      </c>
      <c r="BP18" s="34">
        <f t="shared" si="20"/>
        <v>5.5821371610845292</v>
      </c>
      <c r="BQ18" s="35" t="str">
        <f t="shared" si="41"/>
        <v>–</v>
      </c>
      <c r="BR18" s="36">
        <f t="shared" si="21"/>
        <v>9.3587521663778173</v>
      </c>
      <c r="BS18" s="37">
        <f t="shared" si="22"/>
        <v>4.1615384615384619</v>
      </c>
      <c r="BT18" s="38">
        <f t="shared" si="42"/>
        <v>6.8992623641353026</v>
      </c>
      <c r="BU18" s="32">
        <f t="shared" si="23"/>
        <v>0.57066762520887615</v>
      </c>
      <c r="BV18" s="39">
        <f t="shared" si="43"/>
        <v>0.96053885191365995</v>
      </c>
      <c r="BW18" s="32">
        <f t="shared" si="24"/>
        <v>4.0999999999999996</v>
      </c>
      <c r="BX18" s="35">
        <f t="shared" si="44"/>
        <v>6.6993464052287583</v>
      </c>
    </row>
    <row r="19" spans="1:76" ht="16.5" customHeight="1" x14ac:dyDescent="0.2">
      <c r="A19" s="10" t="s">
        <v>6</v>
      </c>
      <c r="B19" s="19">
        <v>7.6</v>
      </c>
      <c r="C19" s="4">
        <f t="shared" si="141"/>
        <v>12.41830065359477</v>
      </c>
      <c r="D19" s="19">
        <v>6</v>
      </c>
      <c r="E19" s="4">
        <f t="shared" si="142"/>
        <v>9.4339622641509422</v>
      </c>
      <c r="F19" s="19">
        <v>6.8</v>
      </c>
      <c r="G19" s="4">
        <f t="shared" si="143"/>
        <v>11.038961038961039</v>
      </c>
      <c r="H19" s="19">
        <v>6.4</v>
      </c>
      <c r="I19" s="4">
        <f t="shared" si="144"/>
        <v>10.90289608177172</v>
      </c>
      <c r="J19" s="19">
        <v>6.9</v>
      </c>
      <c r="K19" s="4">
        <f t="shared" si="145"/>
        <v>11.95840554592721</v>
      </c>
      <c r="L19" s="19">
        <v>6.4</v>
      </c>
      <c r="M19" s="4">
        <f t="shared" si="146"/>
        <v>10.596026490066226</v>
      </c>
      <c r="N19" s="19">
        <v>6.5</v>
      </c>
      <c r="O19" s="4">
        <f t="shared" si="147"/>
        <v>9.0909090909090917</v>
      </c>
      <c r="P19" s="19">
        <v>5.9</v>
      </c>
      <c r="Q19" s="4">
        <f t="shared" si="148"/>
        <v>11.007462686567164</v>
      </c>
      <c r="R19" s="19">
        <v>6.2</v>
      </c>
      <c r="S19" s="4">
        <f t="shared" si="149"/>
        <v>11.111111111111112</v>
      </c>
      <c r="T19" s="19">
        <v>7</v>
      </c>
      <c r="U19" s="4">
        <f t="shared" si="150"/>
        <v>11.74496644295302</v>
      </c>
      <c r="V19" s="19">
        <v>6.2</v>
      </c>
      <c r="W19" s="4">
        <f t="shared" si="151"/>
        <v>9.1310751104565533</v>
      </c>
      <c r="X19" s="19">
        <v>6</v>
      </c>
      <c r="Y19" s="4">
        <f t="shared" si="152"/>
        <v>9.5693779904306222</v>
      </c>
      <c r="Z19" s="19">
        <v>6</v>
      </c>
      <c r="AA19" s="4">
        <f t="shared" si="153"/>
        <v>10.526315789473683</v>
      </c>
      <c r="AB19" s="19">
        <v>5.9</v>
      </c>
      <c r="AC19" s="4">
        <f t="shared" si="154"/>
        <v>11.069418386491559</v>
      </c>
      <c r="AD19" s="19">
        <v>6.3</v>
      </c>
      <c r="AE19" s="4">
        <f t="shared" si="155"/>
        <v>11.013986013986013</v>
      </c>
      <c r="AF19" s="19">
        <v>5.9</v>
      </c>
      <c r="AG19" s="4">
        <f t="shared" si="156"/>
        <v>10.172413793103448</v>
      </c>
      <c r="AH19" s="19">
        <v>6.3</v>
      </c>
      <c r="AI19" s="4">
        <f t="shared" si="157"/>
        <v>11.330935251798561</v>
      </c>
      <c r="AJ19" s="19">
        <v>6.9</v>
      </c>
      <c r="AK19" s="4">
        <f t="shared" si="158"/>
        <v>11.129032258064516</v>
      </c>
      <c r="AL19" s="19">
        <v>5.8</v>
      </c>
      <c r="AM19" s="4">
        <f t="shared" si="159"/>
        <v>9.7478991596638664</v>
      </c>
      <c r="AN19" s="19">
        <v>5.2</v>
      </c>
      <c r="AO19" s="4">
        <f t="shared" si="160"/>
        <v>8.4552845528455283</v>
      </c>
      <c r="AP19" s="19">
        <v>6.1</v>
      </c>
      <c r="AQ19" s="4">
        <f t="shared" si="161"/>
        <v>9.5461658841940515</v>
      </c>
      <c r="AR19" s="19">
        <v>6.2</v>
      </c>
      <c r="AS19" s="4">
        <f t="shared" si="162"/>
        <v>10.689655172413794</v>
      </c>
      <c r="AT19" s="19">
        <v>5.6</v>
      </c>
      <c r="AU19" s="4">
        <f t="shared" si="163"/>
        <v>10.646387832699618</v>
      </c>
      <c r="AV19" s="19">
        <v>5.6</v>
      </c>
      <c r="AW19" s="4">
        <f t="shared" si="164"/>
        <v>10.017889087656528</v>
      </c>
      <c r="AX19" s="19">
        <v>6.9</v>
      </c>
      <c r="AY19" s="4">
        <f t="shared" si="165"/>
        <v>11.855670103092782</v>
      </c>
      <c r="AZ19" s="19"/>
      <c r="BA19" s="4" t="str">
        <f t="shared" si="166"/>
        <v/>
      </c>
      <c r="BB19" s="19">
        <v>5</v>
      </c>
      <c r="BC19" s="4">
        <f t="shared" si="167"/>
        <v>8.5470085470085468</v>
      </c>
      <c r="BD19" s="19">
        <v>6.8</v>
      </c>
      <c r="BE19" s="4">
        <f t="shared" si="168"/>
        <v>11.056910569105691</v>
      </c>
      <c r="BF19" s="19">
        <v>6.6</v>
      </c>
      <c r="BG19" s="4">
        <f t="shared" si="169"/>
        <v>9.7488921713441652</v>
      </c>
      <c r="BH19" s="19">
        <v>5.9</v>
      </c>
      <c r="BI19" s="4">
        <f t="shared" si="170"/>
        <v>8.8455772113943016</v>
      </c>
      <c r="BK19" s="57" t="s">
        <v>6</v>
      </c>
      <c r="BL19" s="30">
        <f t="shared" si="16"/>
        <v>29</v>
      </c>
      <c r="BM19" s="31">
        <f t="shared" si="17"/>
        <v>5</v>
      </c>
      <c r="BN19" s="32" t="str">
        <f t="shared" si="18"/>
        <v>–</v>
      </c>
      <c r="BO19" s="33">
        <f t="shared" si="19"/>
        <v>7.6</v>
      </c>
      <c r="BP19" s="34">
        <f t="shared" si="20"/>
        <v>8.4552845528455283</v>
      </c>
      <c r="BQ19" s="35" t="str">
        <f t="shared" si="41"/>
        <v>–</v>
      </c>
      <c r="BR19" s="36">
        <f t="shared" si="21"/>
        <v>12.41830065359477</v>
      </c>
      <c r="BS19" s="37">
        <f t="shared" si="22"/>
        <v>6.2379310344827585</v>
      </c>
      <c r="BT19" s="38">
        <f t="shared" si="42"/>
        <v>10.427686079008142</v>
      </c>
      <c r="BU19" s="32">
        <f t="shared" si="23"/>
        <v>0.56405027201447733</v>
      </c>
      <c r="BV19" s="39">
        <f t="shared" si="43"/>
        <v>1.05478927795762</v>
      </c>
      <c r="BW19" s="32">
        <f t="shared" si="24"/>
        <v>7.6</v>
      </c>
      <c r="BX19" s="35">
        <f t="shared" si="44"/>
        <v>12.41830065359477</v>
      </c>
    </row>
    <row r="20" spans="1:76" ht="16.5" customHeight="1" x14ac:dyDescent="0.2">
      <c r="A20" s="10" t="s">
        <v>7</v>
      </c>
      <c r="B20" s="19">
        <v>7</v>
      </c>
      <c r="C20" s="4" t="s">
        <v>3</v>
      </c>
      <c r="D20" s="19">
        <v>5</v>
      </c>
      <c r="E20" s="4" t="s">
        <v>3</v>
      </c>
      <c r="F20" s="19">
        <v>6</v>
      </c>
      <c r="G20" s="4" t="s">
        <v>3</v>
      </c>
      <c r="H20" s="19">
        <v>8</v>
      </c>
      <c r="I20" s="4" t="s">
        <v>3</v>
      </c>
      <c r="J20" s="19">
        <v>6</v>
      </c>
      <c r="K20" s="4" t="s">
        <v>3</v>
      </c>
      <c r="L20" s="19">
        <v>6</v>
      </c>
      <c r="M20" s="4" t="s">
        <v>3</v>
      </c>
      <c r="N20" s="19">
        <v>6</v>
      </c>
      <c r="O20" s="4" t="s">
        <v>3</v>
      </c>
      <c r="P20" s="19">
        <v>10</v>
      </c>
      <c r="Q20" s="4" t="s">
        <v>3</v>
      </c>
      <c r="R20" s="19">
        <v>6</v>
      </c>
      <c r="S20" s="4" t="s">
        <v>3</v>
      </c>
      <c r="T20" s="19">
        <v>12</v>
      </c>
      <c r="U20" s="4" t="s">
        <v>3</v>
      </c>
      <c r="V20" s="19">
        <v>7</v>
      </c>
      <c r="W20" s="4" t="s">
        <v>3</v>
      </c>
      <c r="X20" s="19">
        <v>6</v>
      </c>
      <c r="Y20" s="4" t="s">
        <v>3</v>
      </c>
      <c r="Z20" s="19">
        <v>6</v>
      </c>
      <c r="AA20" s="4" t="s">
        <v>3</v>
      </c>
      <c r="AB20" s="19">
        <v>6</v>
      </c>
      <c r="AC20" s="4" t="s">
        <v>3</v>
      </c>
      <c r="AD20" s="19">
        <v>7</v>
      </c>
      <c r="AE20" s="4" t="s">
        <v>3</v>
      </c>
      <c r="AF20" s="19">
        <v>8</v>
      </c>
      <c r="AG20" s="4" t="s">
        <v>3</v>
      </c>
      <c r="AH20" s="19">
        <v>6</v>
      </c>
      <c r="AI20" s="4" t="s">
        <v>3</v>
      </c>
      <c r="AJ20" s="19">
        <v>5</v>
      </c>
      <c r="AK20" s="4" t="s">
        <v>3</v>
      </c>
      <c r="AL20" s="19">
        <v>6</v>
      </c>
      <c r="AM20" s="4" t="s">
        <v>3</v>
      </c>
      <c r="AN20" s="19">
        <v>10</v>
      </c>
      <c r="AO20" s="4" t="s">
        <v>3</v>
      </c>
      <c r="AP20" s="19">
        <v>6</v>
      </c>
      <c r="AQ20" s="4" t="s">
        <v>3</v>
      </c>
      <c r="AR20" s="19">
        <v>6</v>
      </c>
      <c r="AS20" s="4" t="s">
        <v>3</v>
      </c>
      <c r="AT20" s="19">
        <v>8</v>
      </c>
      <c r="AU20" s="4" t="s">
        <v>3</v>
      </c>
      <c r="AV20" s="19">
        <v>10</v>
      </c>
      <c r="AW20" s="4" t="s">
        <v>3</v>
      </c>
      <c r="AX20" s="19">
        <v>7</v>
      </c>
      <c r="AY20" s="4" t="s">
        <v>3</v>
      </c>
      <c r="AZ20" s="19">
        <v>7</v>
      </c>
      <c r="BA20" s="4" t="s">
        <v>3</v>
      </c>
      <c r="BB20" s="19">
        <v>7</v>
      </c>
      <c r="BC20" s="4" t="s">
        <v>3</v>
      </c>
      <c r="BD20" s="19">
        <v>7</v>
      </c>
      <c r="BE20" s="4" t="s">
        <v>3</v>
      </c>
      <c r="BF20" s="19">
        <v>6</v>
      </c>
      <c r="BG20" s="4" t="s">
        <v>3</v>
      </c>
      <c r="BH20" s="19">
        <v>5</v>
      </c>
      <c r="BI20" s="4" t="s">
        <v>3</v>
      </c>
      <c r="BK20" s="57" t="s">
        <v>7</v>
      </c>
      <c r="BL20" s="30">
        <f t="shared" si="16"/>
        <v>30</v>
      </c>
      <c r="BM20" s="21">
        <f t="shared" si="17"/>
        <v>5</v>
      </c>
      <c r="BN20" s="22" t="str">
        <f t="shared" si="18"/>
        <v>–</v>
      </c>
      <c r="BO20" s="23">
        <f t="shared" si="19"/>
        <v>12</v>
      </c>
      <c r="BP20" s="24" t="str">
        <f t="shared" si="20"/>
        <v/>
      </c>
      <c r="BQ20" s="6" t="s">
        <v>3</v>
      </c>
      <c r="BR20" s="26" t="str">
        <f t="shared" si="21"/>
        <v/>
      </c>
      <c r="BS20" s="37">
        <f t="shared" si="22"/>
        <v>6.9333333333333336</v>
      </c>
      <c r="BT20" s="28" t="s">
        <v>3</v>
      </c>
      <c r="BU20" s="32">
        <f t="shared" si="23"/>
        <v>1.6595249285580929</v>
      </c>
      <c r="BV20" s="29" t="s">
        <v>3</v>
      </c>
      <c r="BW20" s="22">
        <f t="shared" si="24"/>
        <v>7</v>
      </c>
      <c r="BX20" s="25" t="s">
        <v>3</v>
      </c>
    </row>
    <row r="21" spans="1:76" ht="16.5" customHeight="1" x14ac:dyDescent="0.2">
      <c r="A21" s="15" t="s">
        <v>12</v>
      </c>
      <c r="B21" s="17"/>
      <c r="C21" s="3"/>
      <c r="D21" s="17"/>
      <c r="E21" s="3"/>
      <c r="F21" s="17"/>
      <c r="G21" s="3"/>
      <c r="H21" s="17"/>
      <c r="I21" s="3"/>
      <c r="J21" s="17"/>
      <c r="K21" s="3"/>
      <c r="L21" s="17"/>
      <c r="M21" s="3"/>
      <c r="N21" s="17"/>
      <c r="O21" s="3"/>
      <c r="P21" s="17"/>
      <c r="Q21" s="3"/>
      <c r="R21" s="17"/>
      <c r="S21" s="3"/>
      <c r="T21" s="17"/>
      <c r="U21" s="3"/>
      <c r="V21" s="17"/>
      <c r="W21" s="3"/>
      <c r="X21" s="17"/>
      <c r="Y21" s="3"/>
      <c r="Z21" s="17"/>
      <c r="AA21" s="3"/>
      <c r="AB21" s="17"/>
      <c r="AC21" s="3"/>
      <c r="AD21" s="17"/>
      <c r="AE21" s="3"/>
      <c r="AF21" s="17"/>
      <c r="AG21" s="3"/>
      <c r="AH21" s="17"/>
      <c r="AI21" s="3"/>
      <c r="AJ21" s="17"/>
      <c r="AK21" s="3"/>
      <c r="AL21" s="17"/>
      <c r="AM21" s="3"/>
      <c r="AN21" s="17"/>
      <c r="AO21" s="3"/>
      <c r="AP21" s="17"/>
      <c r="AQ21" s="3"/>
      <c r="AR21" s="17"/>
      <c r="AS21" s="3"/>
      <c r="AT21" s="17"/>
      <c r="AU21" s="3"/>
      <c r="AV21" s="17"/>
      <c r="AW21" s="3"/>
      <c r="AX21" s="17"/>
      <c r="AY21" s="3"/>
      <c r="AZ21" s="17"/>
      <c r="BA21" s="3"/>
      <c r="BB21" s="17"/>
      <c r="BC21" s="3"/>
      <c r="BD21" s="17"/>
      <c r="BE21" s="3"/>
      <c r="BF21" s="17"/>
      <c r="BG21" s="3"/>
      <c r="BH21" s="17"/>
      <c r="BI21" s="3"/>
      <c r="BK21" s="56" t="s">
        <v>12</v>
      </c>
      <c r="BL21" s="30"/>
      <c r="BM21" s="31"/>
      <c r="BN21" s="32"/>
      <c r="BO21" s="33"/>
      <c r="BP21" s="34"/>
      <c r="BQ21" s="35"/>
      <c r="BR21" s="36"/>
      <c r="BS21" s="37"/>
      <c r="BT21" s="38"/>
      <c r="BU21" s="32"/>
      <c r="BV21" s="39"/>
      <c r="BW21" s="32"/>
      <c r="BX21" s="35"/>
    </row>
    <row r="22" spans="1:76" ht="16.5" customHeight="1" x14ac:dyDescent="0.2">
      <c r="A22" s="10" t="s">
        <v>24</v>
      </c>
      <c r="B22" s="19">
        <v>24.1</v>
      </c>
      <c r="C22" s="4">
        <f>IF(AND((B22&gt;0),(B$4&gt;0)),(B22/B$4*100),"")</f>
        <v>39.37908496732026</v>
      </c>
      <c r="D22" s="19">
        <v>19.7</v>
      </c>
      <c r="E22" s="4">
        <f>IF(AND((D22&gt;0),(D$4&gt;0)),(D22/D$4*100),"")</f>
        <v>30.974842767295595</v>
      </c>
      <c r="F22" s="19">
        <v>23.4</v>
      </c>
      <c r="G22" s="4">
        <f>IF(AND((F22&gt;0),(F$4&gt;0)),(F22/F$4*100),"")</f>
        <v>37.987012987012989</v>
      </c>
      <c r="H22" s="19">
        <v>23.8</v>
      </c>
      <c r="I22" s="4">
        <f>IF(AND((H22&gt;0),(H$4&gt;0)),(H22/H$4*100),"")</f>
        <v>40.545144804088586</v>
      </c>
      <c r="J22" s="19">
        <v>21</v>
      </c>
      <c r="K22" s="4">
        <f>IF(AND((J22&gt;0),(J$4&gt;0)),(J22/J$4*100),"")</f>
        <v>36.395147313691503</v>
      </c>
      <c r="L22" s="19">
        <v>20.5</v>
      </c>
      <c r="M22" s="4">
        <f>IF(AND((L22&gt;0),(L$4&gt;0)),(L22/L$4*100),"")</f>
        <v>33.940397350993379</v>
      </c>
      <c r="N22" s="19">
        <v>25.3</v>
      </c>
      <c r="O22" s="4">
        <f>IF(AND((N22&gt;0),(N$4&gt;0)),(N22/N$4*100),"")</f>
        <v>35.384615384615387</v>
      </c>
      <c r="P22" s="19">
        <v>21.1</v>
      </c>
      <c r="Q22" s="4">
        <f>IF(AND((P22&gt;0),(P$4&gt;0)),(P22/P$4*100),"")</f>
        <v>39.365671641791046</v>
      </c>
      <c r="R22" s="19">
        <v>23.4</v>
      </c>
      <c r="S22" s="4">
        <f>IF(AND((R22&gt;0),(R$4&gt;0)),(R22/R$4*100),"")</f>
        <v>41.935483870967744</v>
      </c>
      <c r="T22" s="19">
        <v>23.5</v>
      </c>
      <c r="U22" s="4">
        <f>IF(AND((T22&gt;0),(T$4&gt;0)),(T22/T$4*100),"")</f>
        <v>39.429530201342281</v>
      </c>
      <c r="V22" s="19">
        <v>22.9</v>
      </c>
      <c r="W22" s="4">
        <f>IF(AND((V22&gt;0),(V$4&gt;0)),(V22/V$4*100),"")</f>
        <v>33.726067746686297</v>
      </c>
      <c r="X22" s="19">
        <v>22.3</v>
      </c>
      <c r="Y22" s="4">
        <f>IF(AND((X22&gt;0),(X$4&gt;0)),(X22/X$4*100),"")</f>
        <v>35.566188197767147</v>
      </c>
      <c r="Z22" s="19">
        <v>20.9</v>
      </c>
      <c r="AA22" s="4">
        <f>IF(AND((Z22&gt;0),(Z$4&gt;0)),(Z22/Z$4*100),"")</f>
        <v>36.666666666666664</v>
      </c>
      <c r="AB22" s="19">
        <v>17</v>
      </c>
      <c r="AC22" s="4">
        <f>IF(AND((AB22&gt;0),(AB$4&gt;0)),(AB22/AB$4*100),"")</f>
        <v>31.894934333958723</v>
      </c>
      <c r="AD22" s="19">
        <v>19.100000000000001</v>
      </c>
      <c r="AE22" s="4">
        <f t="shared" ref="AE22" si="171">IF(AND((AD22&gt;0),(AD$4&gt;0)),(AD22/AD$4*100),"")</f>
        <v>33.391608391608393</v>
      </c>
      <c r="AF22" s="19">
        <v>23.3</v>
      </c>
      <c r="AG22" s="4">
        <f t="shared" ref="AG22" si="172">IF(AND((AF22&gt;0),(AF$4&gt;0)),(AF22/AF$4*100),"")</f>
        <v>40.172413793103452</v>
      </c>
      <c r="AH22" s="19">
        <v>21</v>
      </c>
      <c r="AI22" s="4">
        <f t="shared" ref="AI22" si="173">IF(AND((AH22&gt;0),(AH$4&gt;0)),(AH22/AH$4*100),"")</f>
        <v>37.769784172661872</v>
      </c>
      <c r="AJ22" s="19">
        <v>22.5</v>
      </c>
      <c r="AK22" s="4">
        <f t="shared" ref="AK22" si="174">IF(AND((AJ22&gt;0),(AJ$4&gt;0)),(AJ22/AJ$4*100),"")</f>
        <v>36.29032258064516</v>
      </c>
      <c r="AL22" s="19">
        <v>20</v>
      </c>
      <c r="AM22" s="4">
        <f t="shared" ref="AM22" si="175">IF(AND((AL22&gt;0),(AL$4&gt;0)),(AL22/AL$4*100),"")</f>
        <v>33.613445378151262</v>
      </c>
      <c r="AN22" s="19">
        <v>22.2</v>
      </c>
      <c r="AO22" s="4">
        <f t="shared" ref="AO22" si="176">IF(AND((AN22&gt;0),(AN$4&gt;0)),(AN22/AN$4*100),"")</f>
        <v>36.097560975609753</v>
      </c>
      <c r="AP22" s="19">
        <v>20.7</v>
      </c>
      <c r="AQ22" s="4">
        <f t="shared" ref="AQ22" si="177">IF(AND((AP22&gt;0),(AP$4&gt;0)),(AP22/AP$4*100),"")</f>
        <v>32.394366197183103</v>
      </c>
      <c r="AR22" s="19">
        <v>23.2</v>
      </c>
      <c r="AS22" s="4">
        <f t="shared" ref="AS22" si="178">IF(AND((AR22&gt;0),(AR$4&gt;0)),(AR22/AR$4*100),"")</f>
        <v>40</v>
      </c>
      <c r="AT22" s="19">
        <v>21.1</v>
      </c>
      <c r="AU22" s="4">
        <f t="shared" ref="AU22" si="179">IF(AND((AT22&gt;0),(AT$4&gt;0)),(AT22/AT$4*100),"")</f>
        <v>40.114068441064646</v>
      </c>
      <c r="AV22" s="19">
        <v>22.1</v>
      </c>
      <c r="AW22" s="4">
        <f t="shared" ref="AW22" si="180">IF(AND((AV22&gt;0),(AV$4&gt;0)),(AV22/AV$4*100),"")</f>
        <v>39.534883720930239</v>
      </c>
      <c r="AX22" s="19">
        <v>20.6</v>
      </c>
      <c r="AY22" s="4">
        <f t="shared" ref="AY22" si="181">IF(AND((AX22&gt;0),(AX$4&gt;0)),(AX22/AX$4*100),"")</f>
        <v>35.395189003436428</v>
      </c>
      <c r="AZ22" s="19">
        <v>20.3</v>
      </c>
      <c r="BA22" s="4">
        <f t="shared" ref="BA22" si="182">IF(AND((AZ22&gt;0),(AZ$4&gt;0)),(AZ22/AZ$4*100),"")</f>
        <v>35.121107266435992</v>
      </c>
      <c r="BB22" s="19">
        <v>24.5</v>
      </c>
      <c r="BC22" s="4">
        <f t="shared" ref="BC22" si="183">IF(AND((BB22&gt;0),(BB$4&gt;0)),(BB22/BB$4*100),"")</f>
        <v>41.880341880341881</v>
      </c>
      <c r="BD22" s="19">
        <v>20.6</v>
      </c>
      <c r="BE22" s="4">
        <f t="shared" ref="BE22" si="184">IF(AND((BD22&gt;0),(BD$4&gt;0)),(BD22/BD$4*100),"")</f>
        <v>33.495934959349597</v>
      </c>
      <c r="BF22" s="19">
        <v>22.9</v>
      </c>
      <c r="BG22" s="4">
        <f t="shared" ref="BG22" si="185">IF(AND((BF22&gt;0),(BF$4&gt;0)),(BF22/BF$4*100),"")</f>
        <v>33.825701624815359</v>
      </c>
      <c r="BH22" s="19">
        <v>22.2</v>
      </c>
      <c r="BI22" s="4">
        <f t="shared" ref="BI22" si="186">IF(AND((BH22&gt;0),(BH$4&gt;0)),(BH22/BH$4*100),"")</f>
        <v>33.283358320839582</v>
      </c>
      <c r="BK22" s="57" t="s">
        <v>24</v>
      </c>
      <c r="BL22" s="30">
        <f t="shared" si="16"/>
        <v>30</v>
      </c>
      <c r="BM22" s="31">
        <f t="shared" si="17"/>
        <v>17</v>
      </c>
      <c r="BN22" s="32" t="str">
        <f t="shared" si="18"/>
        <v>–</v>
      </c>
      <c r="BO22" s="33">
        <f t="shared" si="19"/>
        <v>25.3</v>
      </c>
      <c r="BP22" s="34">
        <f t="shared" si="20"/>
        <v>30.974842767295595</v>
      </c>
      <c r="BQ22" s="35" t="str">
        <f t="shared" si="41"/>
        <v>–</v>
      </c>
      <c r="BR22" s="36">
        <f t="shared" si="21"/>
        <v>41.935483870967744</v>
      </c>
      <c r="BS22" s="37">
        <f t="shared" si="22"/>
        <v>21.84</v>
      </c>
      <c r="BT22" s="38">
        <f t="shared" si="42"/>
        <v>36.519029164679154</v>
      </c>
      <c r="BU22" s="32">
        <f t="shared" si="23"/>
        <v>1.7970473867833388</v>
      </c>
      <c r="BV22" s="39">
        <f t="shared" si="43"/>
        <v>3.1326810125105924</v>
      </c>
      <c r="BW22" s="32">
        <f t="shared" si="24"/>
        <v>24.1</v>
      </c>
      <c r="BX22" s="35">
        <f t="shared" si="44"/>
        <v>39.37908496732026</v>
      </c>
    </row>
    <row r="23" spans="1:76" ht="16.5" customHeight="1" x14ac:dyDescent="0.2">
      <c r="A23" s="10" t="s">
        <v>25</v>
      </c>
      <c r="B23" s="19">
        <v>1.4</v>
      </c>
      <c r="C23" s="4">
        <f>IF(AND((B23&gt;0),(B$4&gt;0)),(B23/B$4*100),"")</f>
        <v>2.2875816993464051</v>
      </c>
      <c r="D23" s="19"/>
      <c r="E23" s="4" t="str">
        <f>IF(AND((D23&gt;0),(D$4&gt;0)),(D23/D$4*100),"")</f>
        <v/>
      </c>
      <c r="F23" s="19"/>
      <c r="G23" s="4" t="str">
        <f>IF(AND((F23&gt;0),(F$4&gt;0)),(F23/F$4*100),"")</f>
        <v/>
      </c>
      <c r="H23" s="19"/>
      <c r="I23" s="4" t="str">
        <f>IF(AND((H23&gt;0),(H$4&gt;0)),(H23/H$4*100),"")</f>
        <v/>
      </c>
      <c r="J23" s="19"/>
      <c r="K23" s="4" t="str">
        <f>IF(AND((J23&gt;0),(J$4&gt;0)),(J23/J$4*100),"")</f>
        <v/>
      </c>
      <c r="L23" s="19"/>
      <c r="M23" s="4" t="str">
        <f>IF(AND((L23&gt;0),(L$4&gt;0)),(L23/L$4*100),"")</f>
        <v/>
      </c>
      <c r="N23" s="19">
        <v>1.1000000000000001</v>
      </c>
      <c r="O23" s="4">
        <f>IF(AND((N23&gt;0),(N$4&gt;0)),(N23/N$4*100),"")</f>
        <v>1.5384615384615385</v>
      </c>
      <c r="P23" s="19"/>
      <c r="Q23" s="4" t="str">
        <f>IF(AND((P23&gt;0),(P$4&gt;0)),(P23/P$4*100),"")</f>
        <v/>
      </c>
      <c r="R23" s="19">
        <v>1.1000000000000001</v>
      </c>
      <c r="S23" s="4">
        <f>IF(AND((R23&gt;0),(R$4&gt;0)),(R23/R$4*100),"")</f>
        <v>1.9713261648745521</v>
      </c>
      <c r="T23" s="19"/>
      <c r="U23" s="4" t="str">
        <f>IF(AND((T23&gt;0),(T$4&gt;0)),(T23/T$4*100),"")</f>
        <v/>
      </c>
      <c r="V23" s="19">
        <v>1.1000000000000001</v>
      </c>
      <c r="W23" s="4">
        <f>IF(AND((V23&gt;0),(V$4&gt;0)),(V23/V$4*100),"")</f>
        <v>1.6200294550810017</v>
      </c>
      <c r="X23" s="19">
        <v>1.3</v>
      </c>
      <c r="Y23" s="4">
        <f>IF(AND((X23&gt;0),(X$4&gt;0)),(X23/X$4*100),"")</f>
        <v>2.073365231259968</v>
      </c>
      <c r="Z23" s="19"/>
      <c r="AA23" s="4" t="str">
        <f>IF(AND((Z23&gt;0),(Z$4&gt;0)),(Z23/Z$4*100),"")</f>
        <v/>
      </c>
      <c r="AB23" s="19"/>
      <c r="AC23" s="4" t="str">
        <f>IF(AND((AB23&gt;0),(AB$4&gt;0)),(AB23/AB$4*100),"")</f>
        <v/>
      </c>
      <c r="AD23" s="19"/>
      <c r="AE23" s="4" t="str">
        <f t="shared" ref="AE23" si="187">IF(AND((AD23&gt;0),(AD$4&gt;0)),(AD23/AD$4*100),"")</f>
        <v/>
      </c>
      <c r="AF23" s="19">
        <v>1</v>
      </c>
      <c r="AG23" s="4">
        <f t="shared" ref="AG23" si="188">IF(AND((AF23&gt;0),(AF$4&gt;0)),(AF23/AF$4*100),"")</f>
        <v>1.7241379310344827</v>
      </c>
      <c r="AH23" s="19">
        <v>1.4</v>
      </c>
      <c r="AI23" s="4">
        <f t="shared" ref="AI23" si="189">IF(AND((AH23&gt;0),(AH$4&gt;0)),(AH23/AH$4*100),"")</f>
        <v>2.5179856115107908</v>
      </c>
      <c r="AJ23" s="19"/>
      <c r="AK23" s="4" t="str">
        <f t="shared" ref="AK23" si="190">IF(AND((AJ23&gt;0),(AJ$4&gt;0)),(AJ23/AJ$4*100),"")</f>
        <v/>
      </c>
      <c r="AL23" s="19">
        <v>1.2</v>
      </c>
      <c r="AM23" s="4">
        <f t="shared" ref="AM23" si="191">IF(AND((AL23&gt;0),(AL$4&gt;0)),(AL23/AL$4*100),"")</f>
        <v>2.0168067226890756</v>
      </c>
      <c r="AN23" s="19">
        <v>0.8</v>
      </c>
      <c r="AO23" s="4">
        <f t="shared" ref="AO23" si="192">IF(AND((AN23&gt;0),(AN$4&gt;0)),(AN23/AN$4*100),"")</f>
        <v>1.3008130081300813</v>
      </c>
      <c r="AP23" s="19"/>
      <c r="AQ23" s="4" t="str">
        <f t="shared" ref="AQ23" si="193">IF(AND((AP23&gt;0),(AP$4&gt;0)),(AP23/AP$4*100),"")</f>
        <v/>
      </c>
      <c r="AR23" s="19">
        <v>1.6</v>
      </c>
      <c r="AS23" s="4">
        <f t="shared" ref="AS23" si="194">IF(AND((AR23&gt;0),(AR$4&gt;0)),(AR23/AR$4*100),"")</f>
        <v>2.7586206896551726</v>
      </c>
      <c r="AT23" s="19">
        <v>1.1000000000000001</v>
      </c>
      <c r="AU23" s="4">
        <f t="shared" ref="AU23" si="195">IF(AND((AT23&gt;0),(AT$4&gt;0)),(AT23/AT$4*100),"")</f>
        <v>2.0912547528517114</v>
      </c>
      <c r="AV23" s="19"/>
      <c r="AW23" s="4" t="str">
        <f t="shared" ref="AW23" si="196">IF(AND((AV23&gt;0),(AV$4&gt;0)),(AV23/AV$4*100),"")</f>
        <v/>
      </c>
      <c r="AX23" s="19">
        <v>1</v>
      </c>
      <c r="AY23" s="4">
        <f t="shared" ref="AY23" si="197">IF(AND((AX23&gt;0),(AX$4&gt;0)),(AX23/AX$4*100),"")</f>
        <v>1.7182130584192439</v>
      </c>
      <c r="AZ23" s="19">
        <v>1.6</v>
      </c>
      <c r="BA23" s="4">
        <f t="shared" ref="BA23" si="198">IF(AND((AZ23&gt;0),(AZ$4&gt;0)),(AZ23/AZ$4*100),"")</f>
        <v>2.7681660899653981</v>
      </c>
      <c r="BB23" s="19"/>
      <c r="BC23" s="4" t="str">
        <f t="shared" ref="BC23" si="199">IF(AND((BB23&gt;0),(BB$4&gt;0)),(BB23/BB$4*100),"")</f>
        <v/>
      </c>
      <c r="BD23" s="19"/>
      <c r="BE23" s="4" t="str">
        <f t="shared" ref="BE23" si="200">IF(AND((BD23&gt;0),(BD$4&gt;0)),(BD23/BD$4*100),"")</f>
        <v/>
      </c>
      <c r="BF23" s="19"/>
      <c r="BG23" s="4" t="str">
        <f t="shared" ref="BG23" si="201">IF(AND((BF23&gt;0),(BF$4&gt;0)),(BF23/BF$4*100),"")</f>
        <v/>
      </c>
      <c r="BH23" s="19"/>
      <c r="BI23" s="4" t="str">
        <f t="shared" ref="BI23" si="202">IF(AND((BH23&gt;0),(BH$4&gt;0)),(BH23/BH$4*100),"")</f>
        <v/>
      </c>
      <c r="BK23" s="57" t="s">
        <v>25</v>
      </c>
      <c r="BL23" s="30">
        <f t="shared" si="16"/>
        <v>13</v>
      </c>
      <c r="BM23" s="31">
        <f t="shared" si="17"/>
        <v>0.8</v>
      </c>
      <c r="BN23" s="32" t="str">
        <f t="shared" si="18"/>
        <v>–</v>
      </c>
      <c r="BO23" s="33">
        <f t="shared" si="19"/>
        <v>1.6</v>
      </c>
      <c r="BP23" s="34">
        <f t="shared" si="20"/>
        <v>1.3008130081300813</v>
      </c>
      <c r="BQ23" s="35" t="str">
        <f t="shared" si="41"/>
        <v>–</v>
      </c>
      <c r="BR23" s="36">
        <f t="shared" si="21"/>
        <v>2.7681660899653981</v>
      </c>
      <c r="BS23" s="37">
        <f t="shared" si="22"/>
        <v>1.2076923076923076</v>
      </c>
      <c r="BT23" s="38">
        <f t="shared" si="42"/>
        <v>2.0297509194830323</v>
      </c>
      <c r="BU23" s="32">
        <f t="shared" si="23"/>
        <v>0.23965787580611106</v>
      </c>
      <c r="BV23" s="39">
        <f t="shared" si="43"/>
        <v>0.45840906184639446</v>
      </c>
      <c r="BW23" s="32">
        <f t="shared" si="24"/>
        <v>1.4</v>
      </c>
      <c r="BX23" s="35">
        <f t="shared" si="44"/>
        <v>2.2875816993464051</v>
      </c>
    </row>
    <row r="24" spans="1:76" ht="16.5" customHeight="1" x14ac:dyDescent="0.2">
      <c r="A24" s="10" t="s">
        <v>26</v>
      </c>
      <c r="B24" s="68">
        <f>IF(AND((B23&gt;0),(B22&gt;0)),(B23/B22),"")</f>
        <v>5.8091286307053937E-2</v>
      </c>
      <c r="C24" s="4" t="s">
        <v>3</v>
      </c>
      <c r="D24" s="68" t="str">
        <f>IF(AND((D23&gt;0),(D22&gt;0)),(D23/D22),"")</f>
        <v/>
      </c>
      <c r="E24" s="4" t="s">
        <v>3</v>
      </c>
      <c r="F24" s="68" t="str">
        <f>IF(AND((F23&gt;0),(F22&gt;0)),(F23/F22),"")</f>
        <v/>
      </c>
      <c r="G24" s="4" t="s">
        <v>3</v>
      </c>
      <c r="H24" s="68" t="str">
        <f>IF(AND((H23&gt;0),(H22&gt;0)),(H23/H22),"")</f>
        <v/>
      </c>
      <c r="I24" s="4" t="s">
        <v>3</v>
      </c>
      <c r="J24" s="68" t="str">
        <f>IF(AND((J23&gt;0),(J22&gt;0)),(J23/J22),"")</f>
        <v/>
      </c>
      <c r="K24" s="4" t="s">
        <v>3</v>
      </c>
      <c r="L24" s="68" t="str">
        <f>IF(AND((L23&gt;0),(L22&gt;0)),(L23/L22),"")</f>
        <v/>
      </c>
      <c r="M24" s="4" t="s">
        <v>3</v>
      </c>
      <c r="N24" s="68">
        <f>IF(AND((N23&gt;0),(N22&gt;0)),(N23/N22),"")</f>
        <v>4.3478260869565223E-2</v>
      </c>
      <c r="O24" s="4" t="s">
        <v>3</v>
      </c>
      <c r="P24" s="68" t="str">
        <f>IF(AND((P23&gt;0),(P22&gt;0)),(P23/P22),"")</f>
        <v/>
      </c>
      <c r="Q24" s="4" t="s">
        <v>3</v>
      </c>
      <c r="R24" s="68">
        <f>IF(AND((R23&gt;0),(R22&gt;0)),(R23/R22),"")</f>
        <v>4.7008547008547015E-2</v>
      </c>
      <c r="S24" s="4" t="s">
        <v>3</v>
      </c>
      <c r="T24" s="68" t="str">
        <f>IF(AND((T23&gt;0),(T22&gt;0)),(T23/T22),"")</f>
        <v/>
      </c>
      <c r="U24" s="4" t="s">
        <v>3</v>
      </c>
      <c r="V24" s="68">
        <f>IF(AND((V23&gt;0),(V22&gt;0)),(V23/V22),"")</f>
        <v>4.8034934497816602E-2</v>
      </c>
      <c r="W24" s="4" t="s">
        <v>3</v>
      </c>
      <c r="X24" s="68">
        <f>IF(AND((X23&gt;0),(X22&gt;0)),(X23/X22),"")</f>
        <v>5.829596412556054E-2</v>
      </c>
      <c r="Y24" s="4" t="s">
        <v>3</v>
      </c>
      <c r="Z24" s="68" t="str">
        <f>IF(AND((Z23&gt;0),(Z22&gt;0)),(Z23/Z22),"")</f>
        <v/>
      </c>
      <c r="AA24" s="4" t="s">
        <v>3</v>
      </c>
      <c r="AB24" s="68" t="str">
        <f>IF(AND((AB23&gt;0),(AB22&gt;0)),(AB23/AB22),"")</f>
        <v/>
      </c>
      <c r="AC24" s="4" t="s">
        <v>3</v>
      </c>
      <c r="AD24" s="68" t="str">
        <f t="shared" ref="AD24" si="203">IF(AND((AD23&gt;0),(AD22&gt;0)),(AD23/AD22),"")</f>
        <v/>
      </c>
      <c r="AE24" s="4" t="s">
        <v>3</v>
      </c>
      <c r="AF24" s="68">
        <f t="shared" ref="AF24" si="204">IF(AND((AF23&gt;0),(AF22&gt;0)),(AF23/AF22),"")</f>
        <v>4.2918454935622317E-2</v>
      </c>
      <c r="AG24" s="4" t="s">
        <v>3</v>
      </c>
      <c r="AH24" s="68">
        <f t="shared" ref="AH24" si="205">IF(AND((AH23&gt;0),(AH22&gt;0)),(AH23/AH22),"")</f>
        <v>6.6666666666666666E-2</v>
      </c>
      <c r="AI24" s="4" t="s">
        <v>3</v>
      </c>
      <c r="AJ24" s="68" t="str">
        <f t="shared" ref="AJ24" si="206">IF(AND((AJ23&gt;0),(AJ22&gt;0)),(AJ23/AJ22),"")</f>
        <v/>
      </c>
      <c r="AK24" s="4" t="s">
        <v>3</v>
      </c>
      <c r="AL24" s="68">
        <f t="shared" ref="AL24" si="207">IF(AND((AL23&gt;0),(AL22&gt;0)),(AL23/AL22),"")</f>
        <v>0.06</v>
      </c>
      <c r="AM24" s="4" t="s">
        <v>3</v>
      </c>
      <c r="AN24" s="68">
        <f t="shared" ref="AN24" si="208">IF(AND((AN23&gt;0),(AN22&gt;0)),(AN23/AN22),"")</f>
        <v>3.6036036036036036E-2</v>
      </c>
      <c r="AO24" s="4" t="s">
        <v>3</v>
      </c>
      <c r="AP24" s="68" t="str">
        <f t="shared" ref="AP24" si="209">IF(AND((AP23&gt;0),(AP22&gt;0)),(AP23/AP22),"")</f>
        <v/>
      </c>
      <c r="AQ24" s="4" t="s">
        <v>3</v>
      </c>
      <c r="AR24" s="68">
        <f t="shared" ref="AR24" si="210">IF(AND((AR23&gt;0),(AR22&gt;0)),(AR23/AR22),"")</f>
        <v>6.8965517241379309E-2</v>
      </c>
      <c r="AS24" s="4" t="s">
        <v>3</v>
      </c>
      <c r="AT24" s="68">
        <f t="shared" ref="AT24" si="211">IF(AND((AT23&gt;0),(AT22&gt;0)),(AT23/AT22),"")</f>
        <v>5.2132701421800952E-2</v>
      </c>
      <c r="AU24" s="4" t="s">
        <v>3</v>
      </c>
      <c r="AV24" s="68" t="str">
        <f t="shared" ref="AV24" si="212">IF(AND((AV23&gt;0),(AV22&gt;0)),(AV23/AV22),"")</f>
        <v/>
      </c>
      <c r="AW24" s="4" t="s">
        <v>3</v>
      </c>
      <c r="AX24" s="68">
        <f t="shared" ref="AX24" si="213">IF(AND((AX23&gt;0),(AX22&gt;0)),(AX23/AX22),"")</f>
        <v>4.8543689320388349E-2</v>
      </c>
      <c r="AY24" s="4" t="s">
        <v>3</v>
      </c>
      <c r="AZ24" s="68">
        <f t="shared" ref="AZ24" si="214">IF(AND((AZ23&gt;0),(AZ22&gt;0)),(AZ23/AZ22),"")</f>
        <v>7.8817733990147784E-2</v>
      </c>
      <c r="BA24" s="4" t="s">
        <v>3</v>
      </c>
      <c r="BB24" s="68" t="str">
        <f t="shared" ref="BB24" si="215">IF(AND((BB23&gt;0),(BB22&gt;0)),(BB23/BB22),"")</f>
        <v/>
      </c>
      <c r="BC24" s="4" t="s">
        <v>3</v>
      </c>
      <c r="BD24" s="68" t="str">
        <f t="shared" ref="BD24" si="216">IF(AND((BD23&gt;0),(BD22&gt;0)),(BD23/BD22),"")</f>
        <v/>
      </c>
      <c r="BE24" s="4" t="s">
        <v>3</v>
      </c>
      <c r="BF24" s="68" t="str">
        <f t="shared" ref="BF24" si="217">IF(AND((BF23&gt;0),(BF22&gt;0)),(BF23/BF22),"")</f>
        <v/>
      </c>
      <c r="BG24" s="4" t="s">
        <v>3</v>
      </c>
      <c r="BH24" s="68" t="str">
        <f t="shared" ref="BH24" si="218">IF(AND((BH23&gt;0),(BH22&gt;0)),(BH23/BH22),"")</f>
        <v/>
      </c>
      <c r="BI24" s="4" t="s">
        <v>3</v>
      </c>
      <c r="BK24" s="57" t="s">
        <v>26</v>
      </c>
      <c r="BL24" s="30">
        <f t="shared" si="16"/>
        <v>13</v>
      </c>
      <c r="BM24" s="40">
        <f t="shared" si="17"/>
        <v>3.6036036036036036E-2</v>
      </c>
      <c r="BN24" s="22" t="str">
        <f t="shared" si="18"/>
        <v>–</v>
      </c>
      <c r="BO24" s="41">
        <f t="shared" si="19"/>
        <v>7.8817733990147784E-2</v>
      </c>
      <c r="BP24" s="24" t="str">
        <f t="shared" si="20"/>
        <v/>
      </c>
      <c r="BQ24" s="6" t="s">
        <v>3</v>
      </c>
      <c r="BR24" s="26" t="str">
        <f t="shared" si="21"/>
        <v/>
      </c>
      <c r="BS24" s="42">
        <f t="shared" si="22"/>
        <v>5.4537676340044978E-2</v>
      </c>
      <c r="BT24" s="28" t="s">
        <v>3</v>
      </c>
      <c r="BU24" s="43">
        <f t="shared" si="23"/>
        <v>1.2047471881378231E-2</v>
      </c>
      <c r="BV24" s="29" t="s">
        <v>3</v>
      </c>
      <c r="BW24" s="43">
        <v>0.06</v>
      </c>
      <c r="BX24" s="25" t="s">
        <v>3</v>
      </c>
    </row>
    <row r="25" spans="1:76" ht="16.5" customHeight="1" x14ac:dyDescent="0.2">
      <c r="A25" s="15" t="s">
        <v>13</v>
      </c>
      <c r="B25" s="17"/>
      <c r="C25" s="3"/>
      <c r="D25" s="17"/>
      <c r="E25" s="3"/>
      <c r="F25" s="17"/>
      <c r="G25" s="3"/>
      <c r="H25" s="17"/>
      <c r="I25" s="3"/>
      <c r="J25" s="17"/>
      <c r="K25" s="3"/>
      <c r="L25" s="17"/>
      <c r="M25" s="3"/>
      <c r="N25" s="17"/>
      <c r="O25" s="3"/>
      <c r="P25" s="17"/>
      <c r="Q25" s="3"/>
      <c r="R25" s="17"/>
      <c r="S25" s="3"/>
      <c r="T25" s="17"/>
      <c r="U25" s="3"/>
      <c r="V25" s="17"/>
      <c r="W25" s="3"/>
      <c r="X25" s="17"/>
      <c r="Y25" s="3"/>
      <c r="Z25" s="17"/>
      <c r="AA25" s="3"/>
      <c r="AB25" s="17"/>
      <c r="AC25" s="3"/>
      <c r="AD25" s="17"/>
      <c r="AE25" s="3"/>
      <c r="AF25" s="17"/>
      <c r="AG25" s="3"/>
      <c r="AH25" s="17"/>
      <c r="AI25" s="3"/>
      <c r="AJ25" s="17"/>
      <c r="AK25" s="3"/>
      <c r="AL25" s="17"/>
      <c r="AM25" s="3"/>
      <c r="AN25" s="17"/>
      <c r="AO25" s="3"/>
      <c r="AP25" s="17"/>
      <c r="AQ25" s="3"/>
      <c r="AR25" s="17"/>
      <c r="AS25" s="3"/>
      <c r="AT25" s="17"/>
      <c r="AU25" s="3"/>
      <c r="AV25" s="17"/>
      <c r="AW25" s="3"/>
      <c r="AX25" s="17"/>
      <c r="AY25" s="3"/>
      <c r="AZ25" s="17"/>
      <c r="BA25" s="3"/>
      <c r="BB25" s="17"/>
      <c r="BC25" s="3"/>
      <c r="BD25" s="17"/>
      <c r="BE25" s="3"/>
      <c r="BF25" s="17"/>
      <c r="BG25" s="3"/>
      <c r="BH25" s="17"/>
      <c r="BI25" s="3"/>
      <c r="BK25" s="56" t="s">
        <v>13</v>
      </c>
      <c r="BL25" s="30"/>
      <c r="BM25" s="21"/>
      <c r="BN25" s="22"/>
      <c r="BO25" s="23"/>
      <c r="BP25" s="24"/>
      <c r="BQ25" s="25"/>
      <c r="BR25" s="26"/>
      <c r="BS25" s="27"/>
      <c r="BT25" s="28"/>
      <c r="BU25" s="22"/>
      <c r="BV25" s="29"/>
      <c r="BW25" s="22"/>
      <c r="BX25" s="25"/>
    </row>
    <row r="26" spans="1:76" ht="16.5" customHeight="1" x14ac:dyDescent="0.2">
      <c r="A26" s="10" t="s">
        <v>24</v>
      </c>
      <c r="B26" s="19">
        <v>22.6</v>
      </c>
      <c r="C26" s="4">
        <f>IF(AND((B26&gt;0),(B$4&gt;0)),(B26/B$4*100),"")</f>
        <v>36.928104575163403</v>
      </c>
      <c r="D26" s="19">
        <v>19.3</v>
      </c>
      <c r="E26" s="4">
        <f>IF(AND((D26&gt;0),(D$4&gt;0)),(D26/D$4*100),"")</f>
        <v>30.345911949685533</v>
      </c>
      <c r="F26" s="19">
        <v>21.7</v>
      </c>
      <c r="G26" s="4">
        <f>IF(AND((F26&gt;0),(F$4&gt;0)),(F26/F$4*100),"")</f>
        <v>35.227272727272727</v>
      </c>
      <c r="H26" s="19">
        <v>23</v>
      </c>
      <c r="I26" s="4">
        <f>IF(AND((H26&gt;0),(H$4&gt;0)),(H26/H$4*100),"")</f>
        <v>39.182282793867117</v>
      </c>
      <c r="J26" s="19">
        <v>22.7</v>
      </c>
      <c r="K26" s="4">
        <f>IF(AND((J26&gt;0),(J$4&gt;0)),(J26/J$4*100),"")</f>
        <v>39.341421143847484</v>
      </c>
      <c r="L26" s="19">
        <v>22.5</v>
      </c>
      <c r="M26" s="4">
        <f>IF(AND((L26&gt;0),(L$4&gt;0)),(L26/L$4*100),"")</f>
        <v>37.251655629139073</v>
      </c>
      <c r="N26" s="19">
        <v>24.1</v>
      </c>
      <c r="O26" s="4">
        <f>IF(AND((N26&gt;0),(N$4&gt;0)),(N26/N$4*100),"")</f>
        <v>33.706293706293714</v>
      </c>
      <c r="P26" s="19">
        <v>21.1</v>
      </c>
      <c r="Q26" s="4">
        <f>IF(AND((P26&gt;0),(P$4&gt;0)),(P26/P$4*100),"")</f>
        <v>39.365671641791046</v>
      </c>
      <c r="R26" s="19">
        <v>22</v>
      </c>
      <c r="S26" s="4">
        <f>IF(AND((R26&gt;0),(R$4&gt;0)),(R26/R$4*100),"")</f>
        <v>39.426523297491038</v>
      </c>
      <c r="T26" s="19">
        <v>23.4</v>
      </c>
      <c r="U26" s="4">
        <f>IF(AND((T26&gt;0),(T$4&gt;0)),(T26/T$4*100),"")</f>
        <v>39.261744966442954</v>
      </c>
      <c r="V26" s="19">
        <v>22.8</v>
      </c>
      <c r="W26" s="4">
        <f>IF(AND((V26&gt;0),(V$4&gt;0)),(V26/V$4*100),"")</f>
        <v>33.578792341678934</v>
      </c>
      <c r="X26" s="19">
        <v>22.9</v>
      </c>
      <c r="Y26" s="4">
        <f>IF(AND((X26&gt;0),(X$4&gt;0)),(X26/X$4*100),"")</f>
        <v>36.523125996810201</v>
      </c>
      <c r="Z26" s="19">
        <v>18.8</v>
      </c>
      <c r="AA26" s="4">
        <f>IF(AND((Z26&gt;0),(Z$4&gt;0)),(Z26/Z$4*100),"")</f>
        <v>32.982456140350877</v>
      </c>
      <c r="AB26" s="19">
        <v>18.600000000000001</v>
      </c>
      <c r="AC26" s="4">
        <f>IF(AND((AB26&gt;0),(AB$4&gt;0)),(AB26/AB$4*100),"")</f>
        <v>34.896810506566609</v>
      </c>
      <c r="AD26" s="19">
        <v>18.399999999999999</v>
      </c>
      <c r="AE26" s="4">
        <f t="shared" ref="AE26" si="219">IF(AND((AD26&gt;0),(AD$4&gt;0)),(AD26/AD$4*100),"")</f>
        <v>32.167832167832159</v>
      </c>
      <c r="AF26" s="19">
        <v>19.8</v>
      </c>
      <c r="AG26" s="4">
        <f t="shared" ref="AG26" si="220">IF(AND((AF26&gt;0),(AF$4&gt;0)),(AF26/AF$4*100),"")</f>
        <v>34.137931034482762</v>
      </c>
      <c r="AH26" s="19">
        <v>19.899999999999999</v>
      </c>
      <c r="AI26" s="4">
        <f t="shared" ref="AI26" si="221">IF(AND((AH26&gt;0),(AH$4&gt;0)),(AH26/AH$4*100),"")</f>
        <v>35.791366906474813</v>
      </c>
      <c r="AJ26" s="19">
        <v>23.4</v>
      </c>
      <c r="AK26" s="4">
        <f t="shared" ref="AK26" si="222">IF(AND((AJ26&gt;0),(AJ$4&gt;0)),(AJ26/AJ$4*100),"")</f>
        <v>37.741935483870961</v>
      </c>
      <c r="AL26" s="19">
        <v>18.3</v>
      </c>
      <c r="AM26" s="4">
        <f t="shared" ref="AM26" si="223">IF(AND((AL26&gt;0),(AL$4&gt;0)),(AL26/AL$4*100),"")</f>
        <v>30.756302521008404</v>
      </c>
      <c r="AN26" s="19">
        <v>23.2</v>
      </c>
      <c r="AO26" s="4">
        <f t="shared" ref="AO26" si="224">IF(AND((AN26&gt;0),(AN$4&gt;0)),(AN26/AN$4*100),"")</f>
        <v>37.723577235772353</v>
      </c>
      <c r="AP26" s="19">
        <v>23.9</v>
      </c>
      <c r="AQ26" s="4">
        <f t="shared" ref="AQ26" si="225">IF(AND((AP26&gt;0),(AP$4&gt;0)),(AP26/AP$4*100),"")</f>
        <v>37.402190923317683</v>
      </c>
      <c r="AR26" s="19">
        <v>22.9</v>
      </c>
      <c r="AS26" s="4">
        <f t="shared" ref="AS26" si="226">IF(AND((AR26&gt;0),(AR$4&gt;0)),(AR26/AR$4*100),"")</f>
        <v>39.482758620689651</v>
      </c>
      <c r="AT26" s="19">
        <v>20.5</v>
      </c>
      <c r="AU26" s="4">
        <f t="shared" ref="AU26" si="227">IF(AND((AT26&gt;0),(AT$4&gt;0)),(AT26/AT$4*100),"")</f>
        <v>38.973384030418252</v>
      </c>
      <c r="AV26" s="19">
        <v>20.100000000000001</v>
      </c>
      <c r="AW26" s="4">
        <f t="shared" ref="AW26" si="228">IF(AND((AV26&gt;0),(AV$4&gt;0)),(AV26/AV$4*100),"")</f>
        <v>35.957066189624328</v>
      </c>
      <c r="AX26" s="19">
        <v>22.1</v>
      </c>
      <c r="AY26" s="4">
        <f t="shared" ref="AY26" si="229">IF(AND((AX26&gt;0),(AX$4&gt;0)),(AX26/AX$4*100),"")</f>
        <v>37.972508591065292</v>
      </c>
      <c r="AZ26" s="19">
        <v>19.5</v>
      </c>
      <c r="BA26" s="4">
        <f t="shared" ref="BA26" si="230">IF(AND((AZ26&gt;0),(AZ$4&gt;0)),(AZ26/AZ$4*100),"")</f>
        <v>33.737024221453289</v>
      </c>
      <c r="BB26" s="19">
        <v>24.1</v>
      </c>
      <c r="BC26" s="4">
        <f t="shared" ref="BC26" si="231">IF(AND((BB26&gt;0),(BB$4&gt;0)),(BB26/BB$4*100),"")</f>
        <v>41.196581196581199</v>
      </c>
      <c r="BD26" s="19">
        <v>19.399999999999999</v>
      </c>
      <c r="BE26" s="4">
        <f t="shared" ref="BE26" si="232">IF(AND((BD26&gt;0),(BD$4&gt;0)),(BD26/BD$4*100),"")</f>
        <v>31.54471544715447</v>
      </c>
      <c r="BF26" s="19">
        <v>21.5</v>
      </c>
      <c r="BG26" s="4">
        <f t="shared" ref="BG26" si="233">IF(AND((BF26&gt;0),(BF$4&gt;0)),(BF26/BF$4*100),"")</f>
        <v>31.757754800590842</v>
      </c>
      <c r="BH26" s="19">
        <v>23.4</v>
      </c>
      <c r="BI26" s="4">
        <f t="shared" ref="BI26" si="234">IF(AND((BH26&gt;0),(BH$4&gt;0)),(BH26/BH$4*100),"")</f>
        <v>35.082458770614686</v>
      </c>
      <c r="BK26" s="57" t="s">
        <v>24</v>
      </c>
      <c r="BL26" s="30">
        <f t="shared" si="16"/>
        <v>30</v>
      </c>
      <c r="BM26" s="31">
        <f t="shared" si="17"/>
        <v>18.3</v>
      </c>
      <c r="BN26" s="32" t="str">
        <f t="shared" si="18"/>
        <v>–</v>
      </c>
      <c r="BO26" s="33">
        <f t="shared" si="19"/>
        <v>24.1</v>
      </c>
      <c r="BP26" s="34">
        <f t="shared" si="20"/>
        <v>30.345911949685533</v>
      </c>
      <c r="BQ26" s="35" t="str">
        <f t="shared" si="41"/>
        <v>–</v>
      </c>
      <c r="BR26" s="36">
        <f t="shared" si="21"/>
        <v>41.196581196581199</v>
      </c>
      <c r="BS26" s="37">
        <f t="shared" si="22"/>
        <v>21.529999999999998</v>
      </c>
      <c r="BT26" s="38">
        <f t="shared" si="42"/>
        <v>35.981448518578397</v>
      </c>
      <c r="BU26" s="32">
        <f t="shared" si="23"/>
        <v>1.8800495224585312</v>
      </c>
      <c r="BV26" s="39">
        <f t="shared" si="43"/>
        <v>3.0002509669897881</v>
      </c>
      <c r="BW26" s="32">
        <f t="shared" si="24"/>
        <v>22.6</v>
      </c>
      <c r="BX26" s="35">
        <f t="shared" si="44"/>
        <v>36.928104575163403</v>
      </c>
    </row>
    <row r="27" spans="1:76" ht="16.5" customHeight="1" x14ac:dyDescent="0.2">
      <c r="A27" s="10" t="s">
        <v>25</v>
      </c>
      <c r="B27" s="19">
        <v>1.3</v>
      </c>
      <c r="C27" s="4">
        <f>IF(AND((B27&gt;0),(B$4&gt;0)),(B27/B$4*100),"")</f>
        <v>2.1241830065359477</v>
      </c>
      <c r="D27" s="19"/>
      <c r="E27" s="4" t="str">
        <f>IF(AND((D27&gt;0),(D$4&gt;0)),(D27/D$4*100),"")</f>
        <v/>
      </c>
      <c r="F27" s="19">
        <v>1.2</v>
      </c>
      <c r="G27" s="4">
        <f>IF(AND((F27&gt;0),(F$4&gt;0)),(F27/F$4*100),"")</f>
        <v>1.948051948051948</v>
      </c>
      <c r="H27" s="19">
        <v>1.1000000000000001</v>
      </c>
      <c r="I27" s="4">
        <f>IF(AND((H27&gt;0),(H$4&gt;0)),(H27/H$4*100),"")</f>
        <v>1.8739352640545146</v>
      </c>
      <c r="J27" s="19">
        <v>1.2</v>
      </c>
      <c r="K27" s="4">
        <f>IF(AND((J27&gt;0),(J$4&gt;0)),(J27/J$4*100),"")</f>
        <v>2.0797227036395145</v>
      </c>
      <c r="L27" s="19">
        <v>1.1000000000000001</v>
      </c>
      <c r="M27" s="4">
        <f>IF(AND((L27&gt;0),(L$4&gt;0)),(L27/L$4*100),"")</f>
        <v>1.8211920529801326</v>
      </c>
      <c r="N27" s="19">
        <v>1.2</v>
      </c>
      <c r="O27" s="4">
        <f>IF(AND((N27&gt;0),(N$4&gt;0)),(N27/N$4*100),"")</f>
        <v>1.6783216783216783</v>
      </c>
      <c r="P27" s="19"/>
      <c r="Q27" s="4" t="str">
        <f>IF(AND((P27&gt;0),(P$4&gt;0)),(P27/P$4*100),"")</f>
        <v/>
      </c>
      <c r="R27" s="19">
        <v>1.7</v>
      </c>
      <c r="S27" s="4">
        <f>IF(AND((R27&gt;0),(R$4&gt;0)),(R27/R$4*100),"")</f>
        <v>3.0465949820788532</v>
      </c>
      <c r="T27" s="19"/>
      <c r="U27" s="4" t="str">
        <f>IF(AND((T27&gt;0),(T$4&gt;0)),(T27/T$4*100),"")</f>
        <v/>
      </c>
      <c r="V27" s="19">
        <v>0.9</v>
      </c>
      <c r="W27" s="4">
        <f>IF(AND((V27&gt;0),(V$4&gt;0)),(V27/V$4*100),"")</f>
        <v>1.3254786450662739</v>
      </c>
      <c r="X27" s="19">
        <v>0.9</v>
      </c>
      <c r="Y27" s="4">
        <f>IF(AND((X27&gt;0),(X$4&gt;0)),(X27/X$4*100),"")</f>
        <v>1.4354066985645932</v>
      </c>
      <c r="Z27" s="19"/>
      <c r="AA27" s="4" t="str">
        <f>IF(AND((Z27&gt;0),(Z$4&gt;0)),(Z27/Z$4*100),"")</f>
        <v/>
      </c>
      <c r="AB27" s="19">
        <v>0.9</v>
      </c>
      <c r="AC27" s="4">
        <f>IF(AND((AB27&gt;0),(AB$4&gt;0)),(AB27/AB$4*100),"")</f>
        <v>1.6885553470919326</v>
      </c>
      <c r="AD27" s="19"/>
      <c r="AE27" s="4" t="str">
        <f t="shared" ref="AE27" si="235">IF(AND((AD27&gt;0),(AD$4&gt;0)),(AD27/AD$4*100),"")</f>
        <v/>
      </c>
      <c r="AF27" s="19"/>
      <c r="AG27" s="4" t="str">
        <f t="shared" ref="AG27" si="236">IF(AND((AF27&gt;0),(AF$4&gt;0)),(AF27/AF$4*100),"")</f>
        <v/>
      </c>
      <c r="AH27" s="19">
        <v>1</v>
      </c>
      <c r="AI27" s="4">
        <f t="shared" ref="AI27" si="237">IF(AND((AH27&gt;0),(AH$4&gt;0)),(AH27/AH$4*100),"")</f>
        <v>1.7985611510791366</v>
      </c>
      <c r="AJ27" s="19"/>
      <c r="AK27" s="4" t="str">
        <f t="shared" ref="AK27" si="238">IF(AND((AJ27&gt;0),(AJ$4&gt;0)),(AJ27/AJ$4*100),"")</f>
        <v/>
      </c>
      <c r="AL27" s="19"/>
      <c r="AM27" s="4" t="str">
        <f t="shared" ref="AM27" si="239">IF(AND((AL27&gt;0),(AL$4&gt;0)),(AL27/AL$4*100),"")</f>
        <v/>
      </c>
      <c r="AN27" s="19"/>
      <c r="AO27" s="4" t="str">
        <f t="shared" ref="AO27" si="240">IF(AND((AN27&gt;0),(AN$4&gt;0)),(AN27/AN$4*100),"")</f>
        <v/>
      </c>
      <c r="AP27" s="19">
        <v>1.3</v>
      </c>
      <c r="AQ27" s="4">
        <f t="shared" ref="AQ27" si="241">IF(AND((AP27&gt;0),(AP$4&gt;0)),(AP27/AP$4*100),"")</f>
        <v>2.0344287949921753</v>
      </c>
      <c r="AR27" s="19">
        <v>1.5</v>
      </c>
      <c r="AS27" s="4">
        <f t="shared" ref="AS27" si="242">IF(AND((AR27&gt;0),(AR$4&gt;0)),(AR27/AR$4*100),"")</f>
        <v>2.5862068965517242</v>
      </c>
      <c r="AT27" s="19">
        <v>0.7</v>
      </c>
      <c r="AU27" s="4">
        <f t="shared" ref="AU27" si="243">IF(AND((AT27&gt;0),(AT$4&gt;0)),(AT27/AT$4*100),"")</f>
        <v>1.3307984790874523</v>
      </c>
      <c r="AV27" s="19">
        <v>1.2</v>
      </c>
      <c r="AW27" s="4">
        <f t="shared" ref="AW27" si="244">IF(AND((AV27&gt;0),(AV$4&gt;0)),(AV27/AV$4*100),"")</f>
        <v>2.1466905187835419</v>
      </c>
      <c r="AX27" s="19"/>
      <c r="AY27" s="4" t="str">
        <f t="shared" ref="AY27" si="245">IF(AND((AX27&gt;0),(AX$4&gt;0)),(AX27/AX$4*100),"")</f>
        <v/>
      </c>
      <c r="AZ27" s="19">
        <v>1.1000000000000001</v>
      </c>
      <c r="BA27" s="4">
        <f t="shared" ref="BA27" si="246">IF(AND((AZ27&gt;0),(AZ$4&gt;0)),(AZ27/AZ$4*100),"")</f>
        <v>1.9031141868512114</v>
      </c>
      <c r="BB27" s="19">
        <v>1.6</v>
      </c>
      <c r="BC27" s="4">
        <f t="shared" ref="BC27" si="247">IF(AND((BB27&gt;0),(BB$4&gt;0)),(BB27/BB$4*100),"")</f>
        <v>2.7350427350427351</v>
      </c>
      <c r="BD27" s="19"/>
      <c r="BE27" s="4" t="str">
        <f t="shared" ref="BE27" si="248">IF(AND((BD27&gt;0),(BD$4&gt;0)),(BD27/BD$4*100),"")</f>
        <v/>
      </c>
      <c r="BF27" s="19">
        <v>1.3</v>
      </c>
      <c r="BG27" s="4">
        <f t="shared" ref="BG27" si="249">IF(AND((BF27&gt;0),(BF$4&gt;0)),(BF27/BF$4*100),"")</f>
        <v>1.9202363367799113</v>
      </c>
      <c r="BH27" s="19">
        <v>1</v>
      </c>
      <c r="BI27" s="4">
        <f t="shared" ref="BI27" si="250">IF(AND((BH27&gt;0),(BH$4&gt;0)),(BH27/BH$4*100),"")</f>
        <v>1.4992503748125936</v>
      </c>
      <c r="BK27" s="57" t="s">
        <v>25</v>
      </c>
      <c r="BL27" s="30">
        <f t="shared" si="16"/>
        <v>19</v>
      </c>
      <c r="BM27" s="31">
        <f t="shared" si="17"/>
        <v>0.7</v>
      </c>
      <c r="BN27" s="32" t="str">
        <f t="shared" si="18"/>
        <v>–</v>
      </c>
      <c r="BO27" s="33">
        <f t="shared" si="19"/>
        <v>1.7</v>
      </c>
      <c r="BP27" s="34">
        <f t="shared" si="20"/>
        <v>1.3254786450662739</v>
      </c>
      <c r="BQ27" s="35" t="str">
        <f t="shared" si="41"/>
        <v>–</v>
      </c>
      <c r="BR27" s="36">
        <f t="shared" si="21"/>
        <v>3.0465949820788532</v>
      </c>
      <c r="BS27" s="37">
        <f t="shared" si="22"/>
        <v>1.1684210526315792</v>
      </c>
      <c r="BT27" s="38">
        <f t="shared" si="42"/>
        <v>1.9460932526508348</v>
      </c>
      <c r="BU27" s="32">
        <f t="shared" si="23"/>
        <v>0.25177730808294957</v>
      </c>
      <c r="BV27" s="39">
        <f t="shared" si="43"/>
        <v>0.45632866543714889</v>
      </c>
      <c r="BW27" s="32">
        <f t="shared" si="24"/>
        <v>1.3</v>
      </c>
      <c r="BX27" s="35">
        <f t="shared" si="44"/>
        <v>2.1241830065359477</v>
      </c>
    </row>
    <row r="28" spans="1:76" ht="16.5" customHeight="1" x14ac:dyDescent="0.2">
      <c r="A28" s="10" t="s">
        <v>26</v>
      </c>
      <c r="B28" s="68">
        <f>IF(AND((B27&gt;0),(B26&gt;0)),(B27/B26),"")</f>
        <v>5.7522123893805309E-2</v>
      </c>
      <c r="C28" s="4" t="s">
        <v>3</v>
      </c>
      <c r="D28" s="68" t="str">
        <f>IF(AND((D27&gt;0),(D26&gt;0)),(D27/D26),"")</f>
        <v/>
      </c>
      <c r="E28" s="4" t="s">
        <v>3</v>
      </c>
      <c r="F28" s="68">
        <f>IF(AND((F27&gt;0),(F26&gt;0)),(F27/F26),"")</f>
        <v>5.5299539170506909E-2</v>
      </c>
      <c r="G28" s="4" t="s">
        <v>3</v>
      </c>
      <c r="H28" s="68">
        <f>IF(AND((H27&gt;0),(H26&gt;0)),(H27/H26),"")</f>
        <v>4.7826086956521741E-2</v>
      </c>
      <c r="I28" s="4" t="s">
        <v>3</v>
      </c>
      <c r="J28" s="68">
        <f>IF(AND((J27&gt;0),(J26&gt;0)),(J27/J26),"")</f>
        <v>5.2863436123348019E-2</v>
      </c>
      <c r="K28" s="4" t="s">
        <v>3</v>
      </c>
      <c r="L28" s="68">
        <f>IF(AND((L27&gt;0),(L26&gt;0)),(L27/L26),"")</f>
        <v>4.8888888888888891E-2</v>
      </c>
      <c r="M28" s="4" t="s">
        <v>3</v>
      </c>
      <c r="N28" s="68">
        <f>IF(AND((N27&gt;0),(N26&gt;0)),(N27/N26),"")</f>
        <v>4.9792531120331947E-2</v>
      </c>
      <c r="O28" s="4" t="s">
        <v>3</v>
      </c>
      <c r="P28" s="68" t="str">
        <f>IF(AND((P27&gt;0),(P26&gt;0)),(P27/P26),"")</f>
        <v/>
      </c>
      <c r="Q28" s="4" t="s">
        <v>3</v>
      </c>
      <c r="R28" s="68">
        <f>IF(AND((R27&gt;0),(R26&gt;0)),(R27/R26),"")</f>
        <v>7.7272727272727271E-2</v>
      </c>
      <c r="S28" s="4" t="s">
        <v>3</v>
      </c>
      <c r="T28" s="68" t="str">
        <f>IF(AND((T27&gt;0),(T26&gt;0)),(T27/T26),"")</f>
        <v/>
      </c>
      <c r="U28" s="4" t="s">
        <v>3</v>
      </c>
      <c r="V28" s="68">
        <f>IF(AND((V27&gt;0),(V26&gt;0)),(V27/V26),"")</f>
        <v>3.9473684210526314E-2</v>
      </c>
      <c r="W28" s="4" t="s">
        <v>3</v>
      </c>
      <c r="X28" s="68">
        <f>IF(AND((X27&gt;0),(X26&gt;0)),(X27/X26),"")</f>
        <v>3.9301310043668124E-2</v>
      </c>
      <c r="Y28" s="4" t="s">
        <v>3</v>
      </c>
      <c r="Z28" s="68" t="str">
        <f>IF(AND((Z27&gt;0),(Z26&gt;0)),(Z27/Z26),"")</f>
        <v/>
      </c>
      <c r="AA28" s="4" t="s">
        <v>3</v>
      </c>
      <c r="AB28" s="68">
        <f>IF(AND((AB27&gt;0),(AB26&gt;0)),(AB27/AB26),"")</f>
        <v>4.8387096774193547E-2</v>
      </c>
      <c r="AC28" s="4" t="s">
        <v>3</v>
      </c>
      <c r="AD28" s="68" t="str">
        <f t="shared" ref="AD28" si="251">IF(AND((AD27&gt;0),(AD26&gt;0)),(AD27/AD26),"")</f>
        <v/>
      </c>
      <c r="AE28" s="4" t="s">
        <v>3</v>
      </c>
      <c r="AF28" s="68" t="str">
        <f t="shared" ref="AF28" si="252">IF(AND((AF27&gt;0),(AF26&gt;0)),(AF27/AF26),"")</f>
        <v/>
      </c>
      <c r="AG28" s="4" t="s">
        <v>3</v>
      </c>
      <c r="AH28" s="68">
        <f t="shared" ref="AH28" si="253">IF(AND((AH27&gt;0),(AH26&gt;0)),(AH27/AH26),"")</f>
        <v>5.0251256281407038E-2</v>
      </c>
      <c r="AI28" s="4" t="s">
        <v>3</v>
      </c>
      <c r="AJ28" s="68" t="str">
        <f t="shared" ref="AJ28" si="254">IF(AND((AJ27&gt;0),(AJ26&gt;0)),(AJ27/AJ26),"")</f>
        <v/>
      </c>
      <c r="AK28" s="4" t="s">
        <v>3</v>
      </c>
      <c r="AL28" s="68" t="str">
        <f t="shared" ref="AL28" si="255">IF(AND((AL27&gt;0),(AL26&gt;0)),(AL27/AL26),"")</f>
        <v/>
      </c>
      <c r="AM28" s="4" t="s">
        <v>3</v>
      </c>
      <c r="AN28" s="68" t="str">
        <f t="shared" ref="AN28" si="256">IF(AND((AN27&gt;0),(AN26&gt;0)),(AN27/AN26),"")</f>
        <v/>
      </c>
      <c r="AO28" s="4" t="s">
        <v>3</v>
      </c>
      <c r="AP28" s="68">
        <f t="shared" ref="AP28" si="257">IF(AND((AP27&gt;0),(AP26&gt;0)),(AP27/AP26),"")</f>
        <v>5.4393305439330547E-2</v>
      </c>
      <c r="AQ28" s="4" t="s">
        <v>3</v>
      </c>
      <c r="AR28" s="68">
        <f t="shared" ref="AR28" si="258">IF(AND((AR27&gt;0),(AR26&gt;0)),(AR27/AR26),"")</f>
        <v>6.5502183406113537E-2</v>
      </c>
      <c r="AS28" s="4" t="s">
        <v>3</v>
      </c>
      <c r="AT28" s="68">
        <f t="shared" ref="AT28" si="259">IF(AND((AT27&gt;0),(AT26&gt;0)),(AT27/AT26),"")</f>
        <v>3.414634146341463E-2</v>
      </c>
      <c r="AU28" s="4" t="s">
        <v>3</v>
      </c>
      <c r="AV28" s="68">
        <f t="shared" ref="AV28" si="260">IF(AND((AV27&gt;0),(AV26&gt;0)),(AV27/AV26),"")</f>
        <v>5.9701492537313425E-2</v>
      </c>
      <c r="AW28" s="4" t="s">
        <v>3</v>
      </c>
      <c r="AX28" s="68" t="str">
        <f t="shared" ref="AX28" si="261">IF(AND((AX27&gt;0),(AX26&gt;0)),(AX27/AX26),"")</f>
        <v/>
      </c>
      <c r="AY28" s="4" t="s">
        <v>3</v>
      </c>
      <c r="AZ28" s="68">
        <f t="shared" ref="AZ28" si="262">IF(AND((AZ27&gt;0),(AZ26&gt;0)),(AZ27/AZ26),"")</f>
        <v>5.6410256410256418E-2</v>
      </c>
      <c r="BA28" s="4" t="s">
        <v>3</v>
      </c>
      <c r="BB28" s="68">
        <f t="shared" ref="BB28" si="263">IF(AND((BB27&gt;0),(BB26&gt;0)),(BB27/BB26),"")</f>
        <v>6.6390041493775934E-2</v>
      </c>
      <c r="BC28" s="4" t="s">
        <v>3</v>
      </c>
      <c r="BD28" s="68" t="str">
        <f t="shared" ref="BD28" si="264">IF(AND((BD27&gt;0),(BD26&gt;0)),(BD27/BD26),"")</f>
        <v/>
      </c>
      <c r="BE28" s="4" t="s">
        <v>3</v>
      </c>
      <c r="BF28" s="68">
        <f t="shared" ref="BF28" si="265">IF(AND((BF27&gt;0),(BF26&gt;0)),(BF27/BF26),"")</f>
        <v>6.0465116279069767E-2</v>
      </c>
      <c r="BG28" s="4" t="s">
        <v>3</v>
      </c>
      <c r="BH28" s="68">
        <f t="shared" ref="BH28" si="266">IF(AND((BH27&gt;0),(BH26&gt;0)),(BH27/BH26),"")</f>
        <v>4.2735042735042736E-2</v>
      </c>
      <c r="BI28" s="4" t="s">
        <v>3</v>
      </c>
      <c r="BK28" s="57" t="s">
        <v>26</v>
      </c>
      <c r="BL28" s="30">
        <f t="shared" si="16"/>
        <v>19</v>
      </c>
      <c r="BM28" s="40">
        <f t="shared" si="17"/>
        <v>3.414634146341463E-2</v>
      </c>
      <c r="BN28" s="22" t="str">
        <f t="shared" si="18"/>
        <v>–</v>
      </c>
      <c r="BO28" s="41">
        <f t="shared" si="19"/>
        <v>7.7272727272727271E-2</v>
      </c>
      <c r="BP28" s="24" t="str">
        <f t="shared" si="20"/>
        <v/>
      </c>
      <c r="BQ28" s="6" t="s">
        <v>3</v>
      </c>
      <c r="BR28" s="26" t="str">
        <f t="shared" si="21"/>
        <v/>
      </c>
      <c r="BS28" s="42">
        <f t="shared" si="22"/>
        <v>5.298012950001274E-2</v>
      </c>
      <c r="BT28" s="28" t="s">
        <v>3</v>
      </c>
      <c r="BU28" s="43">
        <f t="shared" si="23"/>
        <v>1.0485330715888067E-2</v>
      </c>
      <c r="BV28" s="29" t="s">
        <v>3</v>
      </c>
      <c r="BW28" s="43">
        <v>0.06</v>
      </c>
      <c r="BX28" s="25" t="s">
        <v>3</v>
      </c>
    </row>
    <row r="29" spans="1:76" ht="16.5" customHeight="1" x14ac:dyDescent="0.2">
      <c r="A29" s="15" t="s">
        <v>14</v>
      </c>
      <c r="B29" s="17"/>
      <c r="C29" s="3"/>
      <c r="D29" s="17"/>
      <c r="E29" s="3"/>
      <c r="F29" s="17"/>
      <c r="G29" s="3"/>
      <c r="H29" s="17"/>
      <c r="I29" s="3"/>
      <c r="J29" s="17"/>
      <c r="K29" s="3"/>
      <c r="L29" s="17"/>
      <c r="M29" s="3"/>
      <c r="N29" s="17"/>
      <c r="O29" s="3"/>
      <c r="P29" s="17"/>
      <c r="Q29" s="3"/>
      <c r="R29" s="17"/>
      <c r="S29" s="3"/>
      <c r="T29" s="17"/>
      <c r="U29" s="3"/>
      <c r="V29" s="17"/>
      <c r="W29" s="3"/>
      <c r="X29" s="17"/>
      <c r="Y29" s="3"/>
      <c r="Z29" s="17"/>
      <c r="AA29" s="3"/>
      <c r="AB29" s="17"/>
      <c r="AC29" s="3"/>
      <c r="AD29" s="17"/>
      <c r="AE29" s="3"/>
      <c r="AF29" s="17"/>
      <c r="AG29" s="3"/>
      <c r="AH29" s="17"/>
      <c r="AI29" s="3"/>
      <c r="AJ29" s="17"/>
      <c r="AK29" s="3"/>
      <c r="AL29" s="17"/>
      <c r="AM29" s="3"/>
      <c r="AN29" s="17"/>
      <c r="AO29" s="3"/>
      <c r="AP29" s="17"/>
      <c r="AQ29" s="3"/>
      <c r="AR29" s="17"/>
      <c r="AS29" s="3"/>
      <c r="AT29" s="17"/>
      <c r="AU29" s="3"/>
      <c r="AV29" s="17"/>
      <c r="AW29" s="3"/>
      <c r="AX29" s="17"/>
      <c r="AY29" s="3"/>
      <c r="AZ29" s="17"/>
      <c r="BA29" s="3"/>
      <c r="BB29" s="17"/>
      <c r="BC29" s="3"/>
      <c r="BD29" s="17"/>
      <c r="BE29" s="3"/>
      <c r="BF29" s="17"/>
      <c r="BG29" s="3"/>
      <c r="BH29" s="17"/>
      <c r="BI29" s="3"/>
      <c r="BK29" s="56" t="s">
        <v>14</v>
      </c>
      <c r="BL29" s="30"/>
      <c r="BM29" s="21"/>
      <c r="BN29" s="22"/>
      <c r="BO29" s="23"/>
      <c r="BP29" s="24"/>
      <c r="BQ29" s="25"/>
      <c r="BR29" s="26"/>
      <c r="BS29" s="27"/>
      <c r="BT29" s="28"/>
      <c r="BU29" s="22"/>
      <c r="BV29" s="29"/>
      <c r="BW29" s="22"/>
      <c r="BX29" s="25"/>
    </row>
    <row r="30" spans="1:76" ht="16.5" customHeight="1" x14ac:dyDescent="0.2">
      <c r="A30" s="10" t="s">
        <v>24</v>
      </c>
      <c r="B30" s="19">
        <v>22.8</v>
      </c>
      <c r="C30" s="4">
        <f>IF(AND((B30&gt;0),(B$4&gt;0)),(B30/B$4*100),"")</f>
        <v>37.254901960784316</v>
      </c>
      <c r="D30" s="19">
        <v>20.100000000000001</v>
      </c>
      <c r="E30" s="4">
        <f>IF(AND((D30&gt;0),(D$4&gt;0)),(D30/D$4*100),"")</f>
        <v>31.603773584905664</v>
      </c>
      <c r="F30" s="19">
        <v>21.4</v>
      </c>
      <c r="G30" s="4">
        <f>IF(AND((F30&gt;0),(F$4&gt;0)),(F30/F$4*100),"")</f>
        <v>34.740259740259738</v>
      </c>
      <c r="H30" s="19">
        <v>22.4</v>
      </c>
      <c r="I30" s="4">
        <f>IF(AND((H30&gt;0),(H$4&gt;0)),(H30/H$4*100),"")</f>
        <v>38.160136286201016</v>
      </c>
      <c r="J30" s="19">
        <v>20.6</v>
      </c>
      <c r="K30" s="4">
        <f>IF(AND((J30&gt;0),(J$4&gt;0)),(J30/J$4*100),"")</f>
        <v>35.701906412478337</v>
      </c>
      <c r="L30" s="19">
        <v>21.3</v>
      </c>
      <c r="M30" s="4">
        <f>IF(AND((L30&gt;0),(L$4&gt;0)),(L30/L$4*100),"")</f>
        <v>35.264900662251655</v>
      </c>
      <c r="N30" s="19">
        <v>24</v>
      </c>
      <c r="O30" s="4">
        <f>IF(AND((N30&gt;0),(N$4&gt;0)),(N30/N$4*100),"")</f>
        <v>33.566433566433567</v>
      </c>
      <c r="P30" s="19">
        <v>21.2</v>
      </c>
      <c r="Q30" s="4">
        <f>IF(AND((P30&gt;0),(P$4&gt;0)),(P30/P$4*100),"")</f>
        <v>39.552238805970148</v>
      </c>
      <c r="R30" s="19">
        <v>21.7</v>
      </c>
      <c r="S30" s="4">
        <f>IF(AND((R30&gt;0),(R$4&gt;0)),(R30/R$4*100),"")</f>
        <v>38.888888888888893</v>
      </c>
      <c r="T30" s="19">
        <v>21.1</v>
      </c>
      <c r="U30" s="4">
        <f>IF(AND((T30&gt;0),(T$4&gt;0)),(T30/T$4*100),"")</f>
        <v>35.402684563758392</v>
      </c>
      <c r="V30" s="19">
        <v>22.8</v>
      </c>
      <c r="W30" s="4">
        <f>IF(AND((V30&gt;0),(V$4&gt;0)),(V30/V$4*100),"")</f>
        <v>33.578792341678934</v>
      </c>
      <c r="X30" s="19">
        <v>20.9</v>
      </c>
      <c r="Y30" s="4">
        <f>IF(AND((X30&gt;0),(X$4&gt;0)),(X30/X$4*100),"")</f>
        <v>33.333333333333329</v>
      </c>
      <c r="Z30" s="19">
        <v>21.8</v>
      </c>
      <c r="AA30" s="4">
        <f>IF(AND((Z30&gt;0),(Z$4&gt;0)),(Z30/Z$4*100),"")</f>
        <v>38.245614035087719</v>
      </c>
      <c r="AB30" s="19">
        <v>16.3</v>
      </c>
      <c r="AC30" s="4">
        <f>IF(AND((AB30&gt;0),(AB$4&gt;0)),(AB30/AB$4*100),"")</f>
        <v>30.581613508442778</v>
      </c>
      <c r="AD30" s="19">
        <v>19.5</v>
      </c>
      <c r="AE30" s="4">
        <f t="shared" ref="AE30" si="267">IF(AND((AD30&gt;0),(AD$4&gt;0)),(AD30/AD$4*100),"")</f>
        <v>34.090909090909086</v>
      </c>
      <c r="AF30" s="19">
        <v>21.4</v>
      </c>
      <c r="AG30" s="4">
        <f t="shared" ref="AG30" si="268">IF(AND((AF30&gt;0),(AF$4&gt;0)),(AF30/AF$4*100),"")</f>
        <v>36.896551724137929</v>
      </c>
      <c r="AH30" s="19">
        <v>19</v>
      </c>
      <c r="AI30" s="4">
        <f t="shared" ref="AI30" si="269">IF(AND((AH30&gt;0),(AH$4&gt;0)),(AH30/AH$4*100),"")</f>
        <v>34.172661870503596</v>
      </c>
      <c r="AJ30" s="19">
        <v>23.2</v>
      </c>
      <c r="AK30" s="4">
        <f t="shared" ref="AK30" si="270">IF(AND((AJ30&gt;0),(AJ$4&gt;0)),(AJ30/AJ$4*100),"")</f>
        <v>37.41935483870968</v>
      </c>
      <c r="AL30" s="19">
        <v>18.399999999999999</v>
      </c>
      <c r="AM30" s="4">
        <f t="shared" ref="AM30" si="271">IF(AND((AL30&gt;0),(AL$4&gt;0)),(AL30/AL$4*100),"")</f>
        <v>30.924369747899156</v>
      </c>
      <c r="AN30" s="19">
        <v>21.8</v>
      </c>
      <c r="AO30" s="4">
        <f t="shared" ref="AO30" si="272">IF(AND((AN30&gt;0),(AN$4&gt;0)),(AN30/AN$4*100),"")</f>
        <v>35.447154471544721</v>
      </c>
      <c r="AP30" s="19">
        <v>23.1</v>
      </c>
      <c r="AQ30" s="4">
        <f t="shared" ref="AQ30" si="273">IF(AND((AP30&gt;0),(AP$4&gt;0)),(AP30/AP$4*100),"")</f>
        <v>36.15023474178404</v>
      </c>
      <c r="AR30" s="19">
        <v>23</v>
      </c>
      <c r="AS30" s="4">
        <f t="shared" ref="AS30" si="274">IF(AND((AR30&gt;0),(AR$4&gt;0)),(AR30/AR$4*100),"")</f>
        <v>39.655172413793103</v>
      </c>
      <c r="AT30" s="19">
        <v>20</v>
      </c>
      <c r="AU30" s="4">
        <f t="shared" ref="AU30" si="275">IF(AND((AT30&gt;0),(AT$4&gt;0)),(AT30/AT$4*100),"")</f>
        <v>38.022813688212928</v>
      </c>
      <c r="AV30" s="19">
        <v>20</v>
      </c>
      <c r="AW30" s="4">
        <f t="shared" ref="AW30" si="276">IF(AND((AV30&gt;0),(AV$4&gt;0)),(AV30/AV$4*100),"")</f>
        <v>35.778175313059037</v>
      </c>
      <c r="AX30" s="19">
        <v>18.899999999999999</v>
      </c>
      <c r="AY30" s="4">
        <f t="shared" ref="AY30" si="277">IF(AND((AX30&gt;0),(AX$4&gt;0)),(AX30/AX$4*100),"")</f>
        <v>32.47422680412371</v>
      </c>
      <c r="AZ30" s="19">
        <v>19.2</v>
      </c>
      <c r="BA30" s="4">
        <f t="shared" ref="BA30" si="278">IF(AND((AZ30&gt;0),(AZ$4&gt;0)),(AZ30/AZ$4*100),"")</f>
        <v>33.217993079584772</v>
      </c>
      <c r="BB30" s="19">
        <v>21.2</v>
      </c>
      <c r="BC30" s="4">
        <f t="shared" ref="BC30" si="279">IF(AND((BB30&gt;0),(BB$4&gt;0)),(BB30/BB$4*100),"")</f>
        <v>36.239316239316238</v>
      </c>
      <c r="BD30" s="19">
        <v>18.2</v>
      </c>
      <c r="BE30" s="4">
        <f t="shared" ref="BE30" si="280">IF(AND((BD30&gt;0),(BD$4&gt;0)),(BD30/BD$4*100),"")</f>
        <v>29.593495934959346</v>
      </c>
      <c r="BF30" s="19">
        <v>21.3</v>
      </c>
      <c r="BG30" s="4">
        <f t="shared" ref="BG30" si="281">IF(AND((BF30&gt;0),(BF$4&gt;0)),(BF30/BF$4*100),"")</f>
        <v>31.462333825701627</v>
      </c>
      <c r="BH30" s="19">
        <v>23.1</v>
      </c>
      <c r="BI30" s="4">
        <f t="shared" ref="BI30" si="282">IF(AND((BH30&gt;0),(BH$4&gt;0)),(BH30/BH$4*100),"")</f>
        <v>34.632683658170919</v>
      </c>
      <c r="BK30" s="57" t="s">
        <v>24</v>
      </c>
      <c r="BL30" s="30">
        <f t="shared" si="16"/>
        <v>30</v>
      </c>
      <c r="BM30" s="31">
        <f t="shared" si="17"/>
        <v>16.3</v>
      </c>
      <c r="BN30" s="32" t="str">
        <f t="shared" si="18"/>
        <v>–</v>
      </c>
      <c r="BO30" s="33">
        <f t="shared" si="19"/>
        <v>24</v>
      </c>
      <c r="BP30" s="34">
        <f t="shared" si="20"/>
        <v>29.593495934959346</v>
      </c>
      <c r="BQ30" s="35" t="str">
        <f t="shared" si="41"/>
        <v>–</v>
      </c>
      <c r="BR30" s="36">
        <f t="shared" si="21"/>
        <v>39.655172413793103</v>
      </c>
      <c r="BS30" s="37">
        <f t="shared" si="22"/>
        <v>20.990000000000006</v>
      </c>
      <c r="BT30" s="38">
        <f t="shared" si="42"/>
        <v>35.068430837762818</v>
      </c>
      <c r="BU30" s="32">
        <f t="shared" si="23"/>
        <v>1.771683399754459</v>
      </c>
      <c r="BV30" s="39">
        <f t="shared" si="43"/>
        <v>2.7132644703492108</v>
      </c>
      <c r="BW30" s="32">
        <f t="shared" si="24"/>
        <v>22.8</v>
      </c>
      <c r="BX30" s="35">
        <f t="shared" si="44"/>
        <v>37.254901960784316</v>
      </c>
    </row>
    <row r="31" spans="1:76" ht="16.5" customHeight="1" x14ac:dyDescent="0.2">
      <c r="A31" s="10" t="s">
        <v>25</v>
      </c>
      <c r="B31" s="19">
        <v>1.3</v>
      </c>
      <c r="C31" s="4">
        <f>IF(AND((B31&gt;0),(B$4&gt;0)),(B31/B$4*100),"")</f>
        <v>2.1241830065359477</v>
      </c>
      <c r="D31" s="19">
        <v>1.4</v>
      </c>
      <c r="E31" s="4">
        <f>IF(AND((D31&gt;0),(D$4&gt;0)),(D31/D$4*100),"")</f>
        <v>2.2012578616352201</v>
      </c>
      <c r="F31" s="19">
        <v>1.5</v>
      </c>
      <c r="G31" s="4">
        <f>IF(AND((F31&gt;0),(F$4&gt;0)),(F31/F$4*100),"")</f>
        <v>2.4350649350649354</v>
      </c>
      <c r="H31" s="19">
        <v>1.4</v>
      </c>
      <c r="I31" s="4">
        <f>IF(AND((H31&gt;0),(H$4&gt;0)),(H31/H$4*100),"")</f>
        <v>2.3850085178875635</v>
      </c>
      <c r="J31" s="19"/>
      <c r="K31" s="4" t="str">
        <f>IF(AND((J31&gt;0),(J$4&gt;0)),(J31/J$4*100),"")</f>
        <v/>
      </c>
      <c r="L31" s="19"/>
      <c r="M31" s="4" t="str">
        <f>IF(AND((L31&gt;0),(L$4&gt;0)),(L31/L$4*100),"")</f>
        <v/>
      </c>
      <c r="N31" s="19">
        <v>1.2</v>
      </c>
      <c r="O31" s="4">
        <f>IF(AND((N31&gt;0),(N$4&gt;0)),(N31/N$4*100),"")</f>
        <v>1.6783216783216783</v>
      </c>
      <c r="P31" s="19">
        <v>1.2</v>
      </c>
      <c r="Q31" s="4">
        <f>IF(AND((P31&gt;0),(P$4&gt;0)),(P31/P$4*100),"")</f>
        <v>2.2388059701492535</v>
      </c>
      <c r="R31" s="19">
        <v>1.3</v>
      </c>
      <c r="S31" s="4">
        <f>IF(AND((R31&gt;0),(R$4&gt;0)),(R31/R$4*100),"")</f>
        <v>2.3297491039426523</v>
      </c>
      <c r="T31" s="19"/>
      <c r="U31" s="4" t="str">
        <f>IF(AND((T31&gt;0),(T$4&gt;0)),(T31/T$4*100),"")</f>
        <v/>
      </c>
      <c r="V31" s="19">
        <v>1.1000000000000001</v>
      </c>
      <c r="W31" s="4">
        <f>IF(AND((V31&gt;0),(V$4&gt;0)),(V31/V$4*100),"")</f>
        <v>1.6200294550810017</v>
      </c>
      <c r="X31" s="19"/>
      <c r="Y31" s="4" t="str">
        <f>IF(AND((X31&gt;0),(X$4&gt;0)),(X31/X$4*100),"")</f>
        <v/>
      </c>
      <c r="Z31" s="19"/>
      <c r="AA31" s="4" t="str">
        <f>IF(AND((Z31&gt;0),(Z$4&gt;0)),(Z31/Z$4*100),"")</f>
        <v/>
      </c>
      <c r="AB31" s="19"/>
      <c r="AC31" s="4" t="str">
        <f>IF(AND((AB31&gt;0),(AB$4&gt;0)),(AB31/AB$4*100),"")</f>
        <v/>
      </c>
      <c r="AD31" s="19">
        <v>1.3</v>
      </c>
      <c r="AE31" s="4">
        <f t="shared" ref="AE31" si="283">IF(AND((AD31&gt;0),(AD$4&gt;0)),(AD31/AD$4*100),"")</f>
        <v>2.2727272727272729</v>
      </c>
      <c r="AF31" s="19"/>
      <c r="AG31" s="4" t="str">
        <f t="shared" ref="AG31" si="284">IF(AND((AF31&gt;0),(AF$4&gt;0)),(AF31/AF$4*100),"")</f>
        <v/>
      </c>
      <c r="AH31" s="19">
        <v>0.8</v>
      </c>
      <c r="AI31" s="4">
        <f t="shared" ref="AI31" si="285">IF(AND((AH31&gt;0),(AH$4&gt;0)),(AH31/AH$4*100),"")</f>
        <v>1.4388489208633095</v>
      </c>
      <c r="AJ31" s="19">
        <v>1.5</v>
      </c>
      <c r="AK31" s="4">
        <f t="shared" ref="AK31" si="286">IF(AND((AJ31&gt;0),(AJ$4&gt;0)),(AJ31/AJ$4*100),"")</f>
        <v>2.4193548387096775</v>
      </c>
      <c r="AL31" s="19">
        <v>1.5</v>
      </c>
      <c r="AM31" s="4">
        <f t="shared" ref="AM31" si="287">IF(AND((AL31&gt;0),(AL$4&gt;0)),(AL31/AL$4*100),"")</f>
        <v>2.5210084033613445</v>
      </c>
      <c r="AN31" s="19">
        <v>1</v>
      </c>
      <c r="AO31" s="4">
        <f t="shared" ref="AO31" si="288">IF(AND((AN31&gt;0),(AN$4&gt;0)),(AN31/AN$4*100),"")</f>
        <v>1.6260162601626018</v>
      </c>
      <c r="AP31" s="19">
        <v>1.2</v>
      </c>
      <c r="AQ31" s="4">
        <f t="shared" ref="AQ31" si="289">IF(AND((AP31&gt;0),(AP$4&gt;0)),(AP31/AP$4*100),"")</f>
        <v>1.8779342723004695</v>
      </c>
      <c r="AR31" s="19">
        <v>1.5</v>
      </c>
      <c r="AS31" s="4">
        <f t="shared" ref="AS31" si="290">IF(AND((AR31&gt;0),(AR$4&gt;0)),(AR31/AR$4*100),"")</f>
        <v>2.5862068965517242</v>
      </c>
      <c r="AT31" s="19">
        <v>1.1000000000000001</v>
      </c>
      <c r="AU31" s="4">
        <f t="shared" ref="AU31" si="291">IF(AND((AT31&gt;0),(AT$4&gt;0)),(AT31/AT$4*100),"")</f>
        <v>2.0912547528517114</v>
      </c>
      <c r="AV31" s="19">
        <v>1.1000000000000001</v>
      </c>
      <c r="AW31" s="4">
        <f t="shared" ref="AW31" si="292">IF(AND((AV31&gt;0),(AV$4&gt;0)),(AV31/AV$4*100),"")</f>
        <v>1.9677996422182469</v>
      </c>
      <c r="AX31" s="19"/>
      <c r="AY31" s="4" t="str">
        <f t="shared" ref="AY31" si="293">IF(AND((AX31&gt;0),(AX$4&gt;0)),(AX31/AX$4*100),"")</f>
        <v/>
      </c>
      <c r="AZ31" s="19"/>
      <c r="BA31" s="4" t="str">
        <f t="shared" ref="BA31" si="294">IF(AND((AZ31&gt;0),(AZ$4&gt;0)),(AZ31/AZ$4*100),"")</f>
        <v/>
      </c>
      <c r="BB31" s="19">
        <v>1</v>
      </c>
      <c r="BC31" s="4">
        <f t="shared" ref="BC31" si="295">IF(AND((BB31&gt;0),(BB$4&gt;0)),(BB31/BB$4*100),"")</f>
        <v>1.7094017094017095</v>
      </c>
      <c r="BD31" s="19"/>
      <c r="BE31" s="4" t="str">
        <f t="shared" ref="BE31" si="296">IF(AND((BD31&gt;0),(BD$4&gt;0)),(BD31/BD$4*100),"")</f>
        <v/>
      </c>
      <c r="BF31" s="19">
        <v>1.1000000000000001</v>
      </c>
      <c r="BG31" s="4">
        <f t="shared" ref="BG31" si="297">IF(AND((BF31&gt;0),(BF$4&gt;0)),(BF31/BF$4*100),"")</f>
        <v>1.6248153618906944</v>
      </c>
      <c r="BH31" s="19">
        <v>1.2</v>
      </c>
      <c r="BI31" s="4">
        <f t="shared" ref="BI31" si="298">IF(AND((BH31&gt;0),(BH$4&gt;0)),(BH31/BH$4*100),"")</f>
        <v>1.7991004497751124</v>
      </c>
      <c r="BK31" s="57" t="s">
        <v>25</v>
      </c>
      <c r="BL31" s="30">
        <f t="shared" si="16"/>
        <v>20</v>
      </c>
      <c r="BM31" s="31">
        <f t="shared" si="17"/>
        <v>0.8</v>
      </c>
      <c r="BN31" s="32" t="str">
        <f t="shared" si="18"/>
        <v>–</v>
      </c>
      <c r="BO31" s="33">
        <f t="shared" si="19"/>
        <v>1.5</v>
      </c>
      <c r="BP31" s="34">
        <f t="shared" si="20"/>
        <v>1.4388489208633095</v>
      </c>
      <c r="BQ31" s="35" t="str">
        <f t="shared" si="41"/>
        <v>–</v>
      </c>
      <c r="BR31" s="36">
        <f t="shared" si="21"/>
        <v>2.5862068965517242</v>
      </c>
      <c r="BS31" s="37">
        <f t="shared" si="22"/>
        <v>1.2350000000000001</v>
      </c>
      <c r="BT31" s="38">
        <f t="shared" si="42"/>
        <v>2.0473444654716064</v>
      </c>
      <c r="BU31" s="32">
        <f t="shared" si="23"/>
        <v>0.19540780569443897</v>
      </c>
      <c r="BV31" s="39">
        <f t="shared" si="43"/>
        <v>0.35334072548620343</v>
      </c>
      <c r="BW31" s="32">
        <f t="shared" si="24"/>
        <v>1.3</v>
      </c>
      <c r="BX31" s="35">
        <f t="shared" si="44"/>
        <v>2.1241830065359477</v>
      </c>
    </row>
    <row r="32" spans="1:76" ht="16.5" customHeight="1" x14ac:dyDescent="0.2">
      <c r="A32" s="10" t="s">
        <v>26</v>
      </c>
      <c r="B32" s="68">
        <f>IF(AND((B31&gt;0),(B30&gt;0)),(B31/B30),"")</f>
        <v>5.701754385964912E-2</v>
      </c>
      <c r="C32" s="4" t="s">
        <v>3</v>
      </c>
      <c r="D32" s="68">
        <f>IF(AND((D31&gt;0),(D30&gt;0)),(D31/D30),"")</f>
        <v>6.9651741293532327E-2</v>
      </c>
      <c r="E32" s="4" t="s">
        <v>3</v>
      </c>
      <c r="F32" s="68">
        <f>IF(AND((F31&gt;0),(F30&gt;0)),(F31/F30),"")</f>
        <v>7.0093457943925241E-2</v>
      </c>
      <c r="G32" s="4" t="s">
        <v>3</v>
      </c>
      <c r="H32" s="68">
        <f>IF(AND((H31&gt;0),(H30&gt;0)),(H31/H30),"")</f>
        <v>6.25E-2</v>
      </c>
      <c r="I32" s="4" t="s">
        <v>3</v>
      </c>
      <c r="J32" s="68" t="str">
        <f>IF(AND((J31&gt;0),(J30&gt;0)),(J31/J30),"")</f>
        <v/>
      </c>
      <c r="K32" s="4" t="s">
        <v>3</v>
      </c>
      <c r="L32" s="68" t="str">
        <f>IF(AND((L31&gt;0),(L30&gt;0)),(L31/L30),"")</f>
        <v/>
      </c>
      <c r="M32" s="4" t="s">
        <v>3</v>
      </c>
      <c r="N32" s="68">
        <f>IF(AND((N31&gt;0),(N30&gt;0)),(N31/N30),"")</f>
        <v>4.9999999999999996E-2</v>
      </c>
      <c r="O32" s="4" t="s">
        <v>3</v>
      </c>
      <c r="P32" s="68">
        <f>IF(AND((P31&gt;0),(P30&gt;0)),(P31/P30),"")</f>
        <v>5.6603773584905662E-2</v>
      </c>
      <c r="Q32" s="4" t="s">
        <v>3</v>
      </c>
      <c r="R32" s="68">
        <f>IF(AND((R31&gt;0),(R30&gt;0)),(R31/R30),"")</f>
        <v>5.9907834101382493E-2</v>
      </c>
      <c r="S32" s="4" t="s">
        <v>3</v>
      </c>
      <c r="T32" s="68" t="str">
        <f>IF(AND((T31&gt;0),(T30&gt;0)),(T31/T30),"")</f>
        <v/>
      </c>
      <c r="U32" s="4" t="s">
        <v>3</v>
      </c>
      <c r="V32" s="68">
        <f>IF(AND((V31&gt;0),(V30&gt;0)),(V31/V30),"")</f>
        <v>4.8245614035087724E-2</v>
      </c>
      <c r="W32" s="4" t="s">
        <v>3</v>
      </c>
      <c r="X32" s="68" t="str">
        <f>IF(AND((X31&gt;0),(X30&gt;0)),(X31/X30),"")</f>
        <v/>
      </c>
      <c r="Y32" s="4" t="s">
        <v>3</v>
      </c>
      <c r="Z32" s="68" t="str">
        <f>IF(AND((Z31&gt;0),(Z30&gt;0)),(Z31/Z30),"")</f>
        <v/>
      </c>
      <c r="AA32" s="4" t="s">
        <v>3</v>
      </c>
      <c r="AB32" s="68" t="str">
        <f>IF(AND((AB31&gt;0),(AB30&gt;0)),(AB31/AB30),"")</f>
        <v/>
      </c>
      <c r="AC32" s="4" t="s">
        <v>3</v>
      </c>
      <c r="AD32" s="68">
        <f t="shared" ref="AD32" si="299">IF(AND((AD31&gt;0),(AD30&gt;0)),(AD31/AD30),"")</f>
        <v>6.6666666666666666E-2</v>
      </c>
      <c r="AE32" s="4" t="s">
        <v>3</v>
      </c>
      <c r="AF32" s="68" t="str">
        <f t="shared" ref="AF32" si="300">IF(AND((AF31&gt;0),(AF30&gt;0)),(AF31/AF30),"")</f>
        <v/>
      </c>
      <c r="AG32" s="4" t="s">
        <v>3</v>
      </c>
      <c r="AH32" s="68">
        <f t="shared" ref="AH32" si="301">IF(AND((AH31&gt;0),(AH30&gt;0)),(AH31/AH30),"")</f>
        <v>4.2105263157894736E-2</v>
      </c>
      <c r="AI32" s="4" t="s">
        <v>3</v>
      </c>
      <c r="AJ32" s="68">
        <f t="shared" ref="AJ32" si="302">IF(AND((AJ31&gt;0),(AJ30&gt;0)),(AJ31/AJ30),"")</f>
        <v>6.4655172413793108E-2</v>
      </c>
      <c r="AK32" s="4" t="s">
        <v>3</v>
      </c>
      <c r="AL32" s="68">
        <f t="shared" ref="AL32" si="303">IF(AND((AL31&gt;0),(AL30&gt;0)),(AL31/AL30),"")</f>
        <v>8.1521739130434784E-2</v>
      </c>
      <c r="AM32" s="4" t="s">
        <v>3</v>
      </c>
      <c r="AN32" s="68">
        <f t="shared" ref="AN32" si="304">IF(AND((AN31&gt;0),(AN30&gt;0)),(AN31/AN30),"")</f>
        <v>4.5871559633027519E-2</v>
      </c>
      <c r="AO32" s="4" t="s">
        <v>3</v>
      </c>
      <c r="AP32" s="68">
        <f t="shared" ref="AP32" si="305">IF(AND((AP31&gt;0),(AP30&gt;0)),(AP31/AP30),"")</f>
        <v>5.1948051948051945E-2</v>
      </c>
      <c r="AQ32" s="4" t="s">
        <v>3</v>
      </c>
      <c r="AR32" s="68">
        <f t="shared" ref="AR32" si="306">IF(AND((AR31&gt;0),(AR30&gt;0)),(AR31/AR30),"")</f>
        <v>6.5217391304347824E-2</v>
      </c>
      <c r="AS32" s="4" t="s">
        <v>3</v>
      </c>
      <c r="AT32" s="68">
        <f t="shared" ref="AT32" si="307">IF(AND((AT31&gt;0),(AT30&gt;0)),(AT31/AT30),"")</f>
        <v>5.5000000000000007E-2</v>
      </c>
      <c r="AU32" s="4" t="s">
        <v>3</v>
      </c>
      <c r="AV32" s="68">
        <f t="shared" ref="AV32" si="308">IF(AND((AV31&gt;0),(AV30&gt;0)),(AV31/AV30),"")</f>
        <v>5.5000000000000007E-2</v>
      </c>
      <c r="AW32" s="4" t="s">
        <v>3</v>
      </c>
      <c r="AX32" s="68" t="str">
        <f t="shared" ref="AX32" si="309">IF(AND((AX31&gt;0),(AX30&gt;0)),(AX31/AX30),"")</f>
        <v/>
      </c>
      <c r="AY32" s="4" t="s">
        <v>3</v>
      </c>
      <c r="AZ32" s="68" t="str">
        <f t="shared" ref="AZ32" si="310">IF(AND((AZ31&gt;0),(AZ30&gt;0)),(AZ31/AZ30),"")</f>
        <v/>
      </c>
      <c r="BA32" s="4" t="s">
        <v>3</v>
      </c>
      <c r="BB32" s="68">
        <f t="shared" ref="BB32" si="311">IF(AND((BB31&gt;0),(BB30&gt;0)),(BB31/BB30),"")</f>
        <v>4.716981132075472E-2</v>
      </c>
      <c r="BC32" s="4" t="s">
        <v>3</v>
      </c>
      <c r="BD32" s="68" t="str">
        <f t="shared" ref="BD32" si="312">IF(AND((BD31&gt;0),(BD30&gt;0)),(BD31/BD30),"")</f>
        <v/>
      </c>
      <c r="BE32" s="4" t="s">
        <v>3</v>
      </c>
      <c r="BF32" s="68">
        <f t="shared" ref="BF32" si="313">IF(AND((BF31&gt;0),(BF30&gt;0)),(BF31/BF30),"")</f>
        <v>5.1643192488262914E-2</v>
      </c>
      <c r="BG32" s="4" t="s">
        <v>3</v>
      </c>
      <c r="BH32" s="68">
        <f t="shared" ref="BH32" si="314">IF(AND((BH31&gt;0),(BH30&gt;0)),(BH31/BH30),"")</f>
        <v>5.1948051948051945E-2</v>
      </c>
      <c r="BI32" s="4" t="s">
        <v>3</v>
      </c>
      <c r="BK32" s="57" t="s">
        <v>26</v>
      </c>
      <c r="BL32" s="30">
        <f t="shared" si="16"/>
        <v>20</v>
      </c>
      <c r="BM32" s="40">
        <f t="shared" si="17"/>
        <v>4.2105263157894736E-2</v>
      </c>
      <c r="BN32" s="22" t="str">
        <f t="shared" si="18"/>
        <v>–</v>
      </c>
      <c r="BO32" s="41">
        <f t="shared" si="19"/>
        <v>8.1521739130434784E-2</v>
      </c>
      <c r="BP32" s="24" t="str">
        <f t="shared" si="20"/>
        <v/>
      </c>
      <c r="BQ32" s="6" t="s">
        <v>3</v>
      </c>
      <c r="BR32" s="26" t="str">
        <f t="shared" si="21"/>
        <v/>
      </c>
      <c r="BS32" s="42">
        <f t="shared" si="22"/>
        <v>5.7638343241488442E-2</v>
      </c>
      <c r="BT32" s="28" t="s">
        <v>3</v>
      </c>
      <c r="BU32" s="43">
        <f t="shared" si="23"/>
        <v>9.8376630642116325E-3</v>
      </c>
      <c r="BV32" s="29" t="s">
        <v>3</v>
      </c>
      <c r="BW32" s="43">
        <v>0.06</v>
      </c>
      <c r="BX32" s="25" t="s">
        <v>3</v>
      </c>
    </row>
    <row r="33" spans="1:76" ht="16.5" customHeight="1" x14ac:dyDescent="0.2">
      <c r="A33" s="15" t="s">
        <v>15</v>
      </c>
      <c r="B33" s="17"/>
      <c r="C33" s="3"/>
      <c r="D33" s="17"/>
      <c r="E33" s="3"/>
      <c r="F33" s="17"/>
      <c r="G33" s="3"/>
      <c r="H33" s="17"/>
      <c r="I33" s="3"/>
      <c r="J33" s="17"/>
      <c r="K33" s="3"/>
      <c r="L33" s="17"/>
      <c r="M33" s="3"/>
      <c r="N33" s="17"/>
      <c r="O33" s="3"/>
      <c r="P33" s="17"/>
      <c r="Q33" s="3"/>
      <c r="R33" s="17"/>
      <c r="S33" s="3"/>
      <c r="T33" s="17"/>
      <c r="U33" s="3"/>
      <c r="V33" s="17"/>
      <c r="W33" s="3"/>
      <c r="X33" s="17"/>
      <c r="Y33" s="3"/>
      <c r="Z33" s="17"/>
      <c r="AA33" s="3"/>
      <c r="AB33" s="17"/>
      <c r="AC33" s="3"/>
      <c r="AD33" s="17"/>
      <c r="AE33" s="3"/>
      <c r="AF33" s="17"/>
      <c r="AG33" s="3"/>
      <c r="AH33" s="17"/>
      <c r="AI33" s="3"/>
      <c r="AJ33" s="17"/>
      <c r="AK33" s="3"/>
      <c r="AL33" s="17"/>
      <c r="AM33" s="3"/>
      <c r="AN33" s="17"/>
      <c r="AO33" s="3"/>
      <c r="AP33" s="17"/>
      <c r="AQ33" s="3"/>
      <c r="AR33" s="17"/>
      <c r="AS33" s="3"/>
      <c r="AT33" s="17"/>
      <c r="AU33" s="3"/>
      <c r="AV33" s="17"/>
      <c r="AW33" s="3"/>
      <c r="AX33" s="17"/>
      <c r="AY33" s="3"/>
      <c r="AZ33" s="17"/>
      <c r="BA33" s="3"/>
      <c r="BB33" s="17"/>
      <c r="BC33" s="3"/>
      <c r="BD33" s="17"/>
      <c r="BE33" s="3"/>
      <c r="BF33" s="17"/>
      <c r="BG33" s="3"/>
      <c r="BH33" s="17"/>
      <c r="BI33" s="3"/>
      <c r="BK33" s="56" t="s">
        <v>15</v>
      </c>
      <c r="BL33" s="30"/>
      <c r="BM33" s="21"/>
      <c r="BN33" s="22"/>
      <c r="BO33" s="23"/>
      <c r="BP33" s="24"/>
      <c r="BQ33" s="25"/>
      <c r="BR33" s="26"/>
      <c r="BS33" s="27"/>
      <c r="BT33" s="28"/>
      <c r="BU33" s="22"/>
      <c r="BV33" s="29"/>
      <c r="BW33" s="22"/>
      <c r="BX33" s="25"/>
    </row>
    <row r="34" spans="1:76" ht="16.5" customHeight="1" x14ac:dyDescent="0.2">
      <c r="A34" s="10" t="s">
        <v>24</v>
      </c>
      <c r="B34" s="19">
        <v>26.4</v>
      </c>
      <c r="C34" s="4">
        <f>IF(AND((B34&gt;0),(B$4&gt;0)),(B34/B$4*100),"")</f>
        <v>43.13725490196078</v>
      </c>
      <c r="D34" s="19">
        <v>25.7</v>
      </c>
      <c r="E34" s="4">
        <f>IF(AND((D34&gt;0),(D$4&gt;0)),(D34/D$4*100),"")</f>
        <v>40.408805031446541</v>
      </c>
      <c r="F34" s="19">
        <v>27.7</v>
      </c>
      <c r="G34" s="4">
        <f>IF(AND((F34&gt;0),(F$4&gt;0)),(F34/F$4*100),"")</f>
        <v>44.967532467532465</v>
      </c>
      <c r="H34" s="19">
        <v>28.1</v>
      </c>
      <c r="I34" s="4">
        <f>IF(AND((H34&gt;0),(H$4&gt;0)),(H34/H$4*100),"")</f>
        <v>47.87052810902896</v>
      </c>
      <c r="J34" s="19">
        <v>28.9</v>
      </c>
      <c r="K34" s="4">
        <f>IF(AND((J34&gt;0),(J$4&gt;0)),(J34/J$4*100),"")</f>
        <v>50.086655112651648</v>
      </c>
      <c r="L34" s="19">
        <v>23.5</v>
      </c>
      <c r="M34" s="4">
        <f>IF(AND((L34&gt;0),(L$4&gt;0)),(L34/L$4*100),"")</f>
        <v>38.907284768211916</v>
      </c>
      <c r="N34" s="19">
        <v>29.7</v>
      </c>
      <c r="O34" s="4">
        <f>IF(AND((N34&gt;0),(N$4&gt;0)),(N34/N$4*100),"")</f>
        <v>41.538461538461533</v>
      </c>
      <c r="P34" s="19">
        <v>24.4</v>
      </c>
      <c r="Q34" s="4">
        <f>IF(AND((P34&gt;0),(P$4&gt;0)),(P34/P$4*100),"")</f>
        <v>45.522388059701491</v>
      </c>
      <c r="R34" s="19">
        <v>29.5</v>
      </c>
      <c r="S34" s="4">
        <f>IF(AND((R34&gt;0),(R$4&gt;0)),(R34/R$4*100),"")</f>
        <v>52.867383512544805</v>
      </c>
      <c r="T34" s="19">
        <v>32.1</v>
      </c>
      <c r="U34" s="4">
        <f>IF(AND((T34&gt;0),(T$4&gt;0)),(T34/T$4*100),"")</f>
        <v>53.85906040268457</v>
      </c>
      <c r="V34" s="19">
        <v>30.3</v>
      </c>
      <c r="W34" s="4">
        <f>IF(AND((V34&gt;0),(V$4&gt;0)),(V34/V$4*100),"")</f>
        <v>44.62444771723122</v>
      </c>
      <c r="X34" s="19">
        <v>24.8</v>
      </c>
      <c r="Y34" s="4">
        <f>IF(AND((X34&gt;0),(X$4&gt;0)),(X34/X$4*100),"")</f>
        <v>39.553429027113232</v>
      </c>
      <c r="Z34" s="19">
        <v>27.2</v>
      </c>
      <c r="AA34" s="4">
        <f>IF(AND((Z34&gt;0),(Z$4&gt;0)),(Z34/Z$4*100),"")</f>
        <v>47.719298245614034</v>
      </c>
      <c r="AB34" s="19">
        <v>24</v>
      </c>
      <c r="AC34" s="4">
        <f>IF(AND((AB34&gt;0),(AB$4&gt;0)),(AB34/AB$4*100),"")</f>
        <v>45.028142589118204</v>
      </c>
      <c r="AD34" s="19">
        <v>22.4</v>
      </c>
      <c r="AE34" s="4">
        <f t="shared" ref="AE34" si="315">IF(AND((AD34&gt;0),(AD$4&gt;0)),(AD34/AD$4*100),"")</f>
        <v>39.160839160839153</v>
      </c>
      <c r="AF34" s="19">
        <v>22.1</v>
      </c>
      <c r="AG34" s="4">
        <f t="shared" ref="AG34" si="316">IF(AND((AF34&gt;0),(AF$4&gt;0)),(AF34/AF$4*100),"")</f>
        <v>38.103448275862071</v>
      </c>
      <c r="AH34" s="19">
        <v>25.7</v>
      </c>
      <c r="AI34" s="4">
        <f t="shared" ref="AI34" si="317">IF(AND((AH34&gt;0),(AH$4&gt;0)),(AH34/AH$4*100),"")</f>
        <v>46.223021582733807</v>
      </c>
      <c r="AJ34" s="19">
        <v>25.2</v>
      </c>
      <c r="AK34" s="4">
        <f t="shared" ref="AK34" si="318">IF(AND((AJ34&gt;0),(AJ$4&gt;0)),(AJ34/AJ$4*100),"")</f>
        <v>40.645161290322577</v>
      </c>
      <c r="AL34" s="19">
        <v>22.3</v>
      </c>
      <c r="AM34" s="4">
        <f t="shared" ref="AM34" si="319">IF(AND((AL34&gt;0),(AL$4&gt;0)),(AL34/AL$4*100),"")</f>
        <v>37.478991596638657</v>
      </c>
      <c r="AN34" s="19">
        <v>25.8</v>
      </c>
      <c r="AO34" s="4">
        <f t="shared" ref="AO34" si="320">IF(AND((AN34&gt;0),(AN$4&gt;0)),(AN34/AN$4*100),"")</f>
        <v>41.951219512195124</v>
      </c>
      <c r="AP34" s="19">
        <v>30.3</v>
      </c>
      <c r="AQ34" s="4">
        <f t="shared" ref="AQ34" si="321">IF(AND((AP34&gt;0),(AP$4&gt;0)),(AP34/AP$4*100),"")</f>
        <v>47.417840375586856</v>
      </c>
      <c r="AR34" s="19">
        <v>29.5</v>
      </c>
      <c r="AS34" s="4">
        <f t="shared" ref="AS34" si="322">IF(AND((AR34&gt;0),(AR$4&gt;0)),(AR34/AR$4*100),"")</f>
        <v>50.862068965517238</v>
      </c>
      <c r="AT34" s="19">
        <v>27.6</v>
      </c>
      <c r="AU34" s="4">
        <f t="shared" ref="AU34" si="323">IF(AND((AT34&gt;0),(AT$4&gt;0)),(AT34/AT$4*100),"")</f>
        <v>52.471482889733842</v>
      </c>
      <c r="AV34" s="19">
        <v>26.9</v>
      </c>
      <c r="AW34" s="4">
        <f t="shared" ref="AW34" si="324">IF(AND((AV34&gt;0),(AV$4&gt;0)),(AV34/AV$4*100),"")</f>
        <v>48.121645796064399</v>
      </c>
      <c r="AX34" s="19">
        <v>21.9</v>
      </c>
      <c r="AY34" s="4">
        <f t="shared" ref="AY34" si="325">IF(AND((AX34&gt;0),(AX$4&gt;0)),(AX34/AX$4*100),"")</f>
        <v>37.628865979381438</v>
      </c>
      <c r="AZ34" s="19">
        <v>22.9</v>
      </c>
      <c r="BA34" s="4">
        <f t="shared" ref="BA34" si="326">IF(AND((AZ34&gt;0),(AZ$4&gt;0)),(AZ34/AZ$4*100),"")</f>
        <v>39.61937716262976</v>
      </c>
      <c r="BB34" s="19">
        <v>29.3</v>
      </c>
      <c r="BC34" s="4">
        <f t="shared" ref="BC34" si="327">IF(AND((BB34&gt;0),(BB$4&gt;0)),(BB34/BB$4*100),"")</f>
        <v>50.085470085470085</v>
      </c>
      <c r="BD34" s="19">
        <v>23.4</v>
      </c>
      <c r="BE34" s="4">
        <f t="shared" ref="BE34" si="328">IF(AND((BD34&gt;0),(BD$4&gt;0)),(BD34/BD$4*100),"")</f>
        <v>38.048780487804876</v>
      </c>
      <c r="BF34" s="19">
        <v>25.1</v>
      </c>
      <c r="BG34" s="4">
        <f t="shared" ref="BG34" si="329">IF(AND((BF34&gt;0),(BF$4&gt;0)),(BF34/BF$4*100),"")</f>
        <v>37.075332348596753</v>
      </c>
      <c r="BH34" s="19">
        <v>30</v>
      </c>
      <c r="BI34" s="4">
        <f t="shared" ref="BI34" si="330">IF(AND((BH34&gt;0),(BH$4&gt;0)),(BH34/BH$4*100),"")</f>
        <v>44.977511244377808</v>
      </c>
      <c r="BK34" s="57" t="s">
        <v>24</v>
      </c>
      <c r="BL34" s="30">
        <f t="shared" si="16"/>
        <v>30</v>
      </c>
      <c r="BM34" s="31">
        <f t="shared" si="17"/>
        <v>21.9</v>
      </c>
      <c r="BN34" s="32" t="str">
        <f t="shared" si="18"/>
        <v>–</v>
      </c>
      <c r="BO34" s="33">
        <f t="shared" si="19"/>
        <v>32.1</v>
      </c>
      <c r="BP34" s="34">
        <f t="shared" si="20"/>
        <v>37.075332348596753</v>
      </c>
      <c r="BQ34" s="35" t="str">
        <f t="shared" si="41"/>
        <v>–</v>
      </c>
      <c r="BR34" s="36">
        <f t="shared" si="21"/>
        <v>53.85906040268457</v>
      </c>
      <c r="BS34" s="37">
        <f t="shared" si="22"/>
        <v>26.423333333333328</v>
      </c>
      <c r="BT34" s="38">
        <f t="shared" si="42"/>
        <v>44.198724274568526</v>
      </c>
      <c r="BU34" s="32">
        <f t="shared" si="23"/>
        <v>2.9097556874967871</v>
      </c>
      <c r="BV34" s="39">
        <f t="shared" si="43"/>
        <v>5.1205570319185378</v>
      </c>
      <c r="BW34" s="32">
        <f t="shared" si="24"/>
        <v>26.4</v>
      </c>
      <c r="BX34" s="35">
        <f t="shared" si="44"/>
        <v>43.13725490196078</v>
      </c>
    </row>
    <row r="35" spans="1:76" ht="16.5" customHeight="1" x14ac:dyDescent="0.2">
      <c r="A35" s="10" t="s">
        <v>25</v>
      </c>
      <c r="B35" s="19"/>
      <c r="C35" s="4" t="str">
        <f>IF(AND((B35&gt;0),(B$4&gt;0)),(B35/B$4*100),"")</f>
        <v/>
      </c>
      <c r="D35" s="19"/>
      <c r="E35" s="4" t="str">
        <f>IF(AND((D35&gt;0),(D$4&gt;0)),(D35/D$4*100),"")</f>
        <v/>
      </c>
      <c r="F35" s="19"/>
      <c r="G35" s="4" t="str">
        <f>IF(AND((F35&gt;0),(F$4&gt;0)),(F35/F$4*100),"")</f>
        <v/>
      </c>
      <c r="H35" s="19"/>
      <c r="I35" s="4" t="str">
        <f>IF(AND((H35&gt;0),(H$4&gt;0)),(H35/H$4*100),"")</f>
        <v/>
      </c>
      <c r="J35" s="19"/>
      <c r="K35" s="4" t="str">
        <f>IF(AND((J35&gt;0),(J$4&gt;0)),(J35/J$4*100),"")</f>
        <v/>
      </c>
      <c r="L35" s="19"/>
      <c r="M35" s="4" t="str">
        <f>IF(AND((L35&gt;0),(L$4&gt;0)),(L35/L$4*100),"")</f>
        <v/>
      </c>
      <c r="N35" s="19"/>
      <c r="O35" s="4" t="str">
        <f>IF(AND((N35&gt;0),(N$4&gt;0)),(N35/N$4*100),"")</f>
        <v/>
      </c>
      <c r="P35" s="19"/>
      <c r="Q35" s="4" t="str">
        <f>IF(AND((P35&gt;0),(P$4&gt;0)),(P35/P$4*100),"")</f>
        <v/>
      </c>
      <c r="R35" s="19"/>
      <c r="S35" s="4" t="str">
        <f>IF(AND((R35&gt;0),(R$4&gt;0)),(R35/R$4*100),"")</f>
        <v/>
      </c>
      <c r="T35" s="19"/>
      <c r="U35" s="4" t="str">
        <f>IF(AND((T35&gt;0),(T$4&gt;0)),(T35/T$4*100),"")</f>
        <v/>
      </c>
      <c r="V35" s="19"/>
      <c r="W35" s="4" t="str">
        <f>IF(AND((V35&gt;0),(V$4&gt;0)),(V35/V$4*100),"")</f>
        <v/>
      </c>
      <c r="X35" s="19"/>
      <c r="Y35" s="4" t="str">
        <f>IF(AND((X35&gt;0),(X$4&gt;0)),(X35/X$4*100),"")</f>
        <v/>
      </c>
      <c r="Z35" s="19"/>
      <c r="AA35" s="4" t="str">
        <f>IF(AND((Z35&gt;0),(Z$4&gt;0)),(Z35/Z$4*100),"")</f>
        <v/>
      </c>
      <c r="AB35" s="19">
        <v>1</v>
      </c>
      <c r="AC35" s="4">
        <f>IF(AND((AB35&gt;0),(AB$4&gt;0)),(AB35/AB$4*100),"")</f>
        <v>1.876172607879925</v>
      </c>
      <c r="AD35" s="19"/>
      <c r="AE35" s="4" t="str">
        <f t="shared" ref="AE35" si="331">IF(AND((AD35&gt;0),(AD$4&gt;0)),(AD35/AD$4*100),"")</f>
        <v/>
      </c>
      <c r="AF35" s="19"/>
      <c r="AG35" s="4" t="str">
        <f t="shared" ref="AG35" si="332">IF(AND((AF35&gt;0),(AF$4&gt;0)),(AF35/AF$4*100),"")</f>
        <v/>
      </c>
      <c r="AH35" s="19"/>
      <c r="AI35" s="4" t="str">
        <f t="shared" ref="AI35" si="333">IF(AND((AH35&gt;0),(AH$4&gt;0)),(AH35/AH$4*100),"")</f>
        <v/>
      </c>
      <c r="AJ35" s="19">
        <v>1.3</v>
      </c>
      <c r="AK35" s="4">
        <f t="shared" ref="AK35" si="334">IF(AND((AJ35&gt;0),(AJ$4&gt;0)),(AJ35/AJ$4*100),"")</f>
        <v>2.0967741935483875</v>
      </c>
      <c r="AL35" s="19"/>
      <c r="AM35" s="4" t="str">
        <f t="shared" ref="AM35" si="335">IF(AND((AL35&gt;0),(AL$4&gt;0)),(AL35/AL$4*100),"")</f>
        <v/>
      </c>
      <c r="AN35" s="19"/>
      <c r="AO35" s="4" t="str">
        <f t="shared" ref="AO35" si="336">IF(AND((AN35&gt;0),(AN$4&gt;0)),(AN35/AN$4*100),"")</f>
        <v/>
      </c>
      <c r="AP35" s="19"/>
      <c r="AQ35" s="4" t="str">
        <f t="shared" ref="AQ35" si="337">IF(AND((AP35&gt;0),(AP$4&gt;0)),(AP35/AP$4*100),"")</f>
        <v/>
      </c>
      <c r="AR35" s="19"/>
      <c r="AS35" s="4" t="str">
        <f t="shared" ref="AS35" si="338">IF(AND((AR35&gt;0),(AR$4&gt;0)),(AR35/AR$4*100),"")</f>
        <v/>
      </c>
      <c r="AT35" s="19"/>
      <c r="AU35" s="4" t="str">
        <f t="shared" ref="AU35" si="339">IF(AND((AT35&gt;0),(AT$4&gt;0)),(AT35/AT$4*100),"")</f>
        <v/>
      </c>
      <c r="AV35" s="19"/>
      <c r="AW35" s="4" t="str">
        <f t="shared" ref="AW35" si="340">IF(AND((AV35&gt;0),(AV$4&gt;0)),(AV35/AV$4*100),"")</f>
        <v/>
      </c>
      <c r="AX35" s="19"/>
      <c r="AY35" s="4" t="str">
        <f t="shared" ref="AY35" si="341">IF(AND((AX35&gt;0),(AX$4&gt;0)),(AX35/AX$4*100),"")</f>
        <v/>
      </c>
      <c r="AZ35" s="19"/>
      <c r="BA35" s="4" t="str">
        <f t="shared" ref="BA35" si="342">IF(AND((AZ35&gt;0),(AZ$4&gt;0)),(AZ35/AZ$4*100),"")</f>
        <v/>
      </c>
      <c r="BB35" s="19"/>
      <c r="BC35" s="4" t="str">
        <f t="shared" ref="BC35" si="343">IF(AND((BB35&gt;0),(BB$4&gt;0)),(BB35/BB$4*100),"")</f>
        <v/>
      </c>
      <c r="BD35" s="19"/>
      <c r="BE35" s="4" t="str">
        <f t="shared" ref="BE35" si="344">IF(AND((BD35&gt;0),(BD$4&gt;0)),(BD35/BD$4*100),"")</f>
        <v/>
      </c>
      <c r="BF35" s="19"/>
      <c r="BG35" s="4" t="str">
        <f t="shared" ref="BG35" si="345">IF(AND((BF35&gt;0),(BF$4&gt;0)),(BF35/BF$4*100),"")</f>
        <v/>
      </c>
      <c r="BH35" s="19"/>
      <c r="BI35" s="4" t="str">
        <f t="shared" ref="BI35" si="346">IF(AND((BH35&gt;0),(BH$4&gt;0)),(BH35/BH$4*100),"")</f>
        <v/>
      </c>
      <c r="BK35" s="57" t="s">
        <v>25</v>
      </c>
      <c r="BL35" s="30">
        <f t="shared" si="16"/>
        <v>2</v>
      </c>
      <c r="BM35" s="31">
        <f t="shared" si="17"/>
        <v>1</v>
      </c>
      <c r="BN35" s="32" t="str">
        <f t="shared" si="18"/>
        <v>–</v>
      </c>
      <c r="BO35" s="33">
        <f t="shared" si="19"/>
        <v>1.3</v>
      </c>
      <c r="BP35" s="34">
        <f t="shared" si="20"/>
        <v>1.876172607879925</v>
      </c>
      <c r="BQ35" s="35" t="str">
        <f t="shared" si="41"/>
        <v>–</v>
      </c>
      <c r="BR35" s="36">
        <f t="shared" si="21"/>
        <v>2.0967741935483875</v>
      </c>
      <c r="BS35" s="37">
        <f t="shared" si="22"/>
        <v>1.1499999999999999</v>
      </c>
      <c r="BT35" s="38">
        <f t="shared" si="42"/>
        <v>1.9864734007141562</v>
      </c>
      <c r="BU35" s="32">
        <f t="shared" si="23"/>
        <v>0.21213203435596617</v>
      </c>
      <c r="BV35" s="39">
        <f t="shared" si="43"/>
        <v>0.15598887716667489</v>
      </c>
      <c r="BW35" s="32" t="str">
        <f t="shared" si="24"/>
        <v>?</v>
      </c>
      <c r="BX35" s="35" t="str">
        <f t="shared" si="44"/>
        <v>?</v>
      </c>
    </row>
    <row r="36" spans="1:76" ht="16.5" customHeight="1" thickBot="1" x14ac:dyDescent="0.25">
      <c r="A36" s="10" t="s">
        <v>26</v>
      </c>
      <c r="B36" s="68" t="str">
        <f>IF(AND((B35&gt;0),(B34&gt;0)),(B35/B34),"")</f>
        <v/>
      </c>
      <c r="C36" s="4" t="s">
        <v>3</v>
      </c>
      <c r="D36" s="68" t="str">
        <f>IF(AND((D35&gt;0),(D34&gt;0)),(D35/D34),"")</f>
        <v/>
      </c>
      <c r="E36" s="4" t="s">
        <v>3</v>
      </c>
      <c r="F36" s="68" t="str">
        <f>IF(AND((F35&gt;0),(F34&gt;0)),(F35/F34),"")</f>
        <v/>
      </c>
      <c r="G36" s="4" t="s">
        <v>3</v>
      </c>
      <c r="H36" s="68" t="str">
        <f>IF(AND((H35&gt;0),(H34&gt;0)),(H35/H34),"")</f>
        <v/>
      </c>
      <c r="I36" s="4" t="s">
        <v>3</v>
      </c>
      <c r="J36" s="68" t="str">
        <f>IF(AND((J35&gt;0),(J34&gt;0)),(J35/J34),"")</f>
        <v/>
      </c>
      <c r="K36" s="4" t="s">
        <v>3</v>
      </c>
      <c r="L36" s="68" t="str">
        <f>IF(AND((L35&gt;0),(L34&gt;0)),(L35/L34),"")</f>
        <v/>
      </c>
      <c r="M36" s="4" t="s">
        <v>3</v>
      </c>
      <c r="N36" s="68" t="str">
        <f>IF(AND((N35&gt;0),(N34&gt;0)),(N35/N34),"")</f>
        <v/>
      </c>
      <c r="O36" s="4" t="s">
        <v>3</v>
      </c>
      <c r="P36" s="68" t="str">
        <f>IF(AND((P35&gt;0),(P34&gt;0)),(P35/P34),"")</f>
        <v/>
      </c>
      <c r="Q36" s="4" t="s">
        <v>3</v>
      </c>
      <c r="R36" s="68" t="str">
        <f>IF(AND((R35&gt;0),(R34&gt;0)),(R35/R34),"")</f>
        <v/>
      </c>
      <c r="S36" s="4" t="s">
        <v>3</v>
      </c>
      <c r="T36" s="68" t="str">
        <f>IF(AND((T35&gt;0),(T34&gt;0)),(T35/T34),"")</f>
        <v/>
      </c>
      <c r="U36" s="4" t="s">
        <v>3</v>
      </c>
      <c r="V36" s="68" t="str">
        <f>IF(AND((V35&gt;0),(V34&gt;0)),(V35/V34),"")</f>
        <v/>
      </c>
      <c r="W36" s="4" t="s">
        <v>3</v>
      </c>
      <c r="X36" s="68" t="str">
        <f>IF(AND((X35&gt;0),(X34&gt;0)),(X35/X34),"")</f>
        <v/>
      </c>
      <c r="Y36" s="4" t="s">
        <v>3</v>
      </c>
      <c r="Z36" s="68" t="str">
        <f>IF(AND((Z35&gt;0),(Z34&gt;0)),(Z35/Z34),"")</f>
        <v/>
      </c>
      <c r="AA36" s="4" t="s">
        <v>3</v>
      </c>
      <c r="AB36" s="68">
        <f>IF(AND((AB35&gt;0),(AB34&gt;0)),(AB35/AB34),"")</f>
        <v>4.1666666666666664E-2</v>
      </c>
      <c r="AC36" s="4" t="s">
        <v>3</v>
      </c>
      <c r="AD36" s="68" t="str">
        <f t="shared" ref="AD36" si="347">IF(AND((AD35&gt;0),(AD34&gt;0)),(AD35/AD34),"")</f>
        <v/>
      </c>
      <c r="AE36" s="4" t="s">
        <v>3</v>
      </c>
      <c r="AF36" s="68" t="str">
        <f t="shared" ref="AF36" si="348">IF(AND((AF35&gt;0),(AF34&gt;0)),(AF35/AF34),"")</f>
        <v/>
      </c>
      <c r="AG36" s="4" t="s">
        <v>3</v>
      </c>
      <c r="AH36" s="68" t="str">
        <f t="shared" ref="AH36" si="349">IF(AND((AH35&gt;0),(AH34&gt;0)),(AH35/AH34),"")</f>
        <v/>
      </c>
      <c r="AI36" s="4" t="s">
        <v>3</v>
      </c>
      <c r="AJ36" s="68">
        <f t="shared" ref="AJ36" si="350">IF(AND((AJ35&gt;0),(AJ34&gt;0)),(AJ35/AJ34),"")</f>
        <v>5.1587301587301591E-2</v>
      </c>
      <c r="AK36" s="4" t="s">
        <v>3</v>
      </c>
      <c r="AL36" s="68" t="str">
        <f t="shared" ref="AL36" si="351">IF(AND((AL35&gt;0),(AL34&gt;0)),(AL35/AL34),"")</f>
        <v/>
      </c>
      <c r="AM36" s="4" t="s">
        <v>3</v>
      </c>
      <c r="AN36" s="68" t="str">
        <f t="shared" ref="AN36" si="352">IF(AND((AN35&gt;0),(AN34&gt;0)),(AN35/AN34),"")</f>
        <v/>
      </c>
      <c r="AO36" s="4" t="s">
        <v>3</v>
      </c>
      <c r="AP36" s="68" t="str">
        <f t="shared" ref="AP36" si="353">IF(AND((AP35&gt;0),(AP34&gt;0)),(AP35/AP34),"")</f>
        <v/>
      </c>
      <c r="AQ36" s="4" t="s">
        <v>3</v>
      </c>
      <c r="AR36" s="68" t="str">
        <f t="shared" ref="AR36" si="354">IF(AND((AR35&gt;0),(AR34&gt;0)),(AR35/AR34),"")</f>
        <v/>
      </c>
      <c r="AS36" s="4" t="s">
        <v>3</v>
      </c>
      <c r="AT36" s="68" t="str">
        <f t="shared" ref="AT36" si="355">IF(AND((AT35&gt;0),(AT34&gt;0)),(AT35/AT34),"")</f>
        <v/>
      </c>
      <c r="AU36" s="4" t="s">
        <v>3</v>
      </c>
      <c r="AV36" s="68" t="str">
        <f t="shared" ref="AV36" si="356">IF(AND((AV35&gt;0),(AV34&gt;0)),(AV35/AV34),"")</f>
        <v/>
      </c>
      <c r="AW36" s="4" t="s">
        <v>3</v>
      </c>
      <c r="AX36" s="68" t="str">
        <f t="shared" ref="AX36" si="357">IF(AND((AX35&gt;0),(AX34&gt;0)),(AX35/AX34),"")</f>
        <v/>
      </c>
      <c r="AY36" s="4" t="s">
        <v>3</v>
      </c>
      <c r="AZ36" s="68" t="str">
        <f t="shared" ref="AZ36" si="358">IF(AND((AZ35&gt;0),(AZ34&gt;0)),(AZ35/AZ34),"")</f>
        <v/>
      </c>
      <c r="BA36" s="4" t="s">
        <v>3</v>
      </c>
      <c r="BB36" s="68" t="str">
        <f t="shared" ref="BB36" si="359">IF(AND((BB35&gt;0),(BB34&gt;0)),(BB35/BB34),"")</f>
        <v/>
      </c>
      <c r="BC36" s="4" t="s">
        <v>3</v>
      </c>
      <c r="BD36" s="68" t="str">
        <f t="shared" ref="BD36" si="360">IF(AND((BD35&gt;0),(BD34&gt;0)),(BD35/BD34),"")</f>
        <v/>
      </c>
      <c r="BE36" s="4" t="s">
        <v>3</v>
      </c>
      <c r="BF36" s="68" t="str">
        <f t="shared" ref="BF36" si="361">IF(AND((BF35&gt;0),(BF34&gt;0)),(BF35/BF34),"")</f>
        <v/>
      </c>
      <c r="BG36" s="4" t="s">
        <v>3</v>
      </c>
      <c r="BH36" s="68" t="str">
        <f t="shared" ref="BH36" si="362">IF(AND((BH35&gt;0),(BH34&gt;0)),(BH35/BH34),"")</f>
        <v/>
      </c>
      <c r="BI36" s="4" t="s">
        <v>3</v>
      </c>
      <c r="BK36" s="58" t="s">
        <v>26</v>
      </c>
      <c r="BL36" s="44">
        <f t="shared" si="16"/>
        <v>2</v>
      </c>
      <c r="BM36" s="45">
        <f t="shared" si="17"/>
        <v>4.1666666666666664E-2</v>
      </c>
      <c r="BN36" s="46" t="str">
        <f t="shared" si="18"/>
        <v>–</v>
      </c>
      <c r="BO36" s="47">
        <f t="shared" si="19"/>
        <v>5.1587301587301591E-2</v>
      </c>
      <c r="BP36" s="48" t="str">
        <f t="shared" si="20"/>
        <v/>
      </c>
      <c r="BQ36" s="49" t="s">
        <v>3</v>
      </c>
      <c r="BR36" s="50" t="str">
        <f t="shared" si="21"/>
        <v/>
      </c>
      <c r="BS36" s="51">
        <f t="shared" si="22"/>
        <v>4.6626984126984128E-2</v>
      </c>
      <c r="BT36" s="52" t="s">
        <v>3</v>
      </c>
      <c r="BU36" s="53">
        <f t="shared" si="23"/>
        <v>7.0149482260570325E-3</v>
      </c>
      <c r="BV36" s="54" t="s">
        <v>3</v>
      </c>
      <c r="BW36" s="46" t="str">
        <f t="shared" si="24"/>
        <v>?</v>
      </c>
      <c r="BX36" s="49" t="s">
        <v>3</v>
      </c>
    </row>
    <row r="37" spans="1:76" s="80" customFormat="1" x14ac:dyDescent="0.2">
      <c r="A37" s="75"/>
      <c r="B37" s="76"/>
      <c r="C37" s="77"/>
      <c r="D37" s="78"/>
      <c r="E37" s="79"/>
      <c r="F37" s="78"/>
      <c r="G37" s="79"/>
      <c r="H37" s="78"/>
      <c r="I37" s="79"/>
      <c r="J37" s="78"/>
      <c r="K37" s="79"/>
      <c r="L37" s="78"/>
      <c r="M37" s="79"/>
      <c r="N37" s="78"/>
      <c r="O37" s="79"/>
      <c r="P37" s="78"/>
      <c r="Q37" s="79"/>
      <c r="R37" s="78"/>
      <c r="S37" s="79"/>
      <c r="T37" s="78"/>
      <c r="U37" s="79"/>
      <c r="V37" s="78"/>
      <c r="W37" s="79"/>
      <c r="X37" s="78"/>
      <c r="Y37" s="79"/>
      <c r="Z37" s="78"/>
      <c r="AA37" s="79"/>
      <c r="AB37" s="78"/>
      <c r="AC37" s="79"/>
      <c r="AD37" s="78"/>
      <c r="AE37" s="79"/>
      <c r="AF37" s="78"/>
      <c r="AG37" s="79"/>
      <c r="AH37" s="78"/>
      <c r="AI37" s="79"/>
      <c r="AJ37" s="78"/>
      <c r="AK37" s="79"/>
      <c r="AL37" s="78"/>
      <c r="AM37" s="79"/>
      <c r="AN37" s="78"/>
      <c r="AO37" s="79"/>
      <c r="AP37" s="78"/>
      <c r="AQ37" s="79"/>
      <c r="AR37" s="78"/>
      <c r="AS37" s="79"/>
      <c r="AT37" s="78"/>
      <c r="AU37" s="79"/>
      <c r="AV37" s="78"/>
      <c r="AW37" s="79"/>
      <c r="AX37" s="78"/>
      <c r="AY37" s="79"/>
      <c r="AZ37" s="78"/>
      <c r="BA37" s="79"/>
      <c r="BB37" s="78"/>
      <c r="BC37" s="79"/>
      <c r="BD37" s="78"/>
      <c r="BE37" s="79"/>
      <c r="BF37" s="78"/>
      <c r="BG37" s="79"/>
      <c r="BH37" s="78"/>
      <c r="BI37" s="79"/>
      <c r="BK37" s="81"/>
      <c r="BL37" s="82"/>
      <c r="BM37" s="83"/>
      <c r="BN37" s="74"/>
      <c r="BO37" s="84"/>
      <c r="BP37" s="85"/>
      <c r="BQ37" s="86"/>
      <c r="BR37" s="87"/>
      <c r="BS37" s="88"/>
      <c r="BT37" s="86"/>
      <c r="BU37" s="88"/>
      <c r="BV37" s="86"/>
      <c r="BW37" s="88"/>
      <c r="BX37" s="86"/>
    </row>
  </sheetData>
  <sheetProtection formatCells="0" formatColumns="0" formatRows="0" insertColumns="0" insertRows="0" deleteColumns="0" deleteRows="0"/>
  <mergeCells count="38">
    <mergeCell ref="BD1:BE1"/>
    <mergeCell ref="Z1:AA1"/>
    <mergeCell ref="AB1:AC1"/>
    <mergeCell ref="AZ1:BA1"/>
    <mergeCell ref="X1:Y1"/>
    <mergeCell ref="V1:W1"/>
    <mergeCell ref="B1:C1"/>
    <mergeCell ref="D1:E1"/>
    <mergeCell ref="F1:G1"/>
    <mergeCell ref="H1:I1"/>
    <mergeCell ref="J1:K1"/>
    <mergeCell ref="L1:M1"/>
    <mergeCell ref="N1:O1"/>
    <mergeCell ref="P1:Q1"/>
    <mergeCell ref="R1:S1"/>
    <mergeCell ref="T1:U1"/>
    <mergeCell ref="BK1:BK2"/>
    <mergeCell ref="BL1:BL2"/>
    <mergeCell ref="AD1:AE1"/>
    <mergeCell ref="AF1:AG1"/>
    <mergeCell ref="AH1:AI1"/>
    <mergeCell ref="AJ1:AK1"/>
    <mergeCell ref="AL1:AM1"/>
    <mergeCell ref="AN1:AO1"/>
    <mergeCell ref="AP1:AQ1"/>
    <mergeCell ref="AR1:AS1"/>
    <mergeCell ref="AT1:AU1"/>
    <mergeCell ref="AV1:AW1"/>
    <mergeCell ref="AX1:AY1"/>
    <mergeCell ref="BF1:BG1"/>
    <mergeCell ref="BH1:BI1"/>
    <mergeCell ref="BB1:BC1"/>
    <mergeCell ref="BS1:BT1"/>
    <mergeCell ref="BU1:BV1"/>
    <mergeCell ref="BW1:BX1"/>
    <mergeCell ref="BM2:BO2"/>
    <mergeCell ref="BP2:BR2"/>
    <mergeCell ref="BM1:BR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6600"/>
  </sheetPr>
  <dimension ref="A1:BV36"/>
  <sheetViews>
    <sheetView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/>
    </sheetView>
  </sheetViews>
  <sheetFormatPr defaultColWidth="9.140625" defaultRowHeight="12.75" x14ac:dyDescent="0.2"/>
  <cols>
    <col min="1" max="1" width="35.42578125" style="6" bestFit="1" customWidth="1"/>
    <col min="2" max="61" width="6.7109375" style="6" customWidth="1"/>
    <col min="62" max="62" width="2.85546875" style="6" customWidth="1"/>
    <col min="63" max="63" width="35.5703125" style="6" bestFit="1" customWidth="1"/>
    <col min="64" max="64" width="3.140625" style="6" bestFit="1" customWidth="1"/>
    <col min="65" max="65" width="6.140625" style="6" customWidth="1"/>
    <col min="66" max="66" width="2.42578125" style="6" customWidth="1"/>
    <col min="67" max="67" width="6.140625" style="6" customWidth="1"/>
    <col min="68" max="68" width="7.5703125" style="6" bestFit="1" customWidth="1"/>
    <col min="69" max="69" width="2.42578125" style="6" customWidth="1"/>
    <col min="70" max="70" width="7.5703125" style="6" bestFit="1" customWidth="1"/>
    <col min="71" max="71" width="7.85546875" style="6" bestFit="1" customWidth="1"/>
    <col min="72" max="72" width="7.5703125" style="6" bestFit="1" customWidth="1"/>
    <col min="73" max="73" width="7.85546875" style="6" bestFit="1" customWidth="1"/>
    <col min="74" max="74" width="7.28515625" style="6" bestFit="1" customWidth="1"/>
    <col min="75" max="16384" width="9.140625" style="6"/>
  </cols>
  <sheetData>
    <row r="1" spans="1:74" ht="16.5" customHeight="1" x14ac:dyDescent="0.2">
      <c r="A1" s="5" t="s">
        <v>10</v>
      </c>
      <c r="B1" s="120">
        <v>1</v>
      </c>
      <c r="C1" s="120"/>
      <c r="D1" s="120">
        <v>2</v>
      </c>
      <c r="E1" s="120"/>
      <c r="F1" s="120">
        <v>3</v>
      </c>
      <c r="G1" s="120"/>
      <c r="H1" s="120">
        <v>4</v>
      </c>
      <c r="I1" s="120"/>
      <c r="J1" s="120">
        <v>5</v>
      </c>
      <c r="K1" s="120"/>
      <c r="L1" s="120">
        <v>6</v>
      </c>
      <c r="M1" s="120"/>
      <c r="N1" s="120">
        <v>7</v>
      </c>
      <c r="O1" s="120"/>
      <c r="P1" s="120">
        <v>8</v>
      </c>
      <c r="Q1" s="120"/>
      <c r="R1" s="120">
        <v>9</v>
      </c>
      <c r="S1" s="120"/>
      <c r="T1" s="120">
        <v>10</v>
      </c>
      <c r="U1" s="120"/>
      <c r="V1" s="120">
        <v>11</v>
      </c>
      <c r="W1" s="120"/>
      <c r="X1" s="119">
        <v>12</v>
      </c>
      <c r="Y1" s="119"/>
      <c r="Z1" s="119">
        <v>13</v>
      </c>
      <c r="AA1" s="119"/>
      <c r="AB1" s="119">
        <v>14</v>
      </c>
      <c r="AC1" s="119"/>
      <c r="AD1" s="119">
        <v>15</v>
      </c>
      <c r="AE1" s="119"/>
      <c r="AF1" s="119">
        <v>16</v>
      </c>
      <c r="AG1" s="119"/>
      <c r="AH1" s="119">
        <v>17</v>
      </c>
      <c r="AI1" s="119"/>
      <c r="AJ1" s="119">
        <v>18</v>
      </c>
      <c r="AK1" s="119"/>
      <c r="AL1" s="119">
        <v>19</v>
      </c>
      <c r="AM1" s="119"/>
      <c r="AN1" s="119">
        <v>20</v>
      </c>
      <c r="AO1" s="119"/>
      <c r="AP1" s="119">
        <v>21</v>
      </c>
      <c r="AQ1" s="119"/>
      <c r="AR1" s="119">
        <v>22</v>
      </c>
      <c r="AS1" s="119"/>
      <c r="AT1" s="119">
        <v>23</v>
      </c>
      <c r="AU1" s="119"/>
      <c r="AV1" s="119">
        <v>24</v>
      </c>
      <c r="AW1" s="119"/>
      <c r="AX1" s="119">
        <v>25</v>
      </c>
      <c r="AY1" s="119"/>
      <c r="AZ1" s="119">
        <v>26</v>
      </c>
      <c r="BA1" s="119"/>
      <c r="BB1" s="119">
        <v>27</v>
      </c>
      <c r="BC1" s="119"/>
      <c r="BD1" s="119">
        <v>28</v>
      </c>
      <c r="BE1" s="119"/>
      <c r="BF1" s="119">
        <v>29</v>
      </c>
      <c r="BG1" s="119"/>
      <c r="BH1" s="119">
        <v>30</v>
      </c>
      <c r="BI1" s="119"/>
      <c r="BK1" s="115" t="s">
        <v>8</v>
      </c>
      <c r="BL1" s="117" t="s">
        <v>2</v>
      </c>
      <c r="BM1" s="109" t="s">
        <v>9</v>
      </c>
      <c r="BN1" s="109"/>
      <c r="BO1" s="109"/>
      <c r="BP1" s="109"/>
      <c r="BQ1" s="109"/>
      <c r="BR1" s="110"/>
      <c r="BS1" s="109" t="s">
        <v>0</v>
      </c>
      <c r="BT1" s="110"/>
      <c r="BU1" s="109" t="s">
        <v>1</v>
      </c>
      <c r="BV1" s="111"/>
    </row>
    <row r="2" spans="1:74" ht="16.5" customHeight="1" x14ac:dyDescent="0.2">
      <c r="A2" s="7" t="s">
        <v>8</v>
      </c>
      <c r="B2" s="8" t="s">
        <v>11</v>
      </c>
      <c r="C2" s="9" t="s">
        <v>33</v>
      </c>
      <c r="D2" s="8" t="s">
        <v>11</v>
      </c>
      <c r="E2" s="9" t="s">
        <v>33</v>
      </c>
      <c r="F2" s="8" t="s">
        <v>11</v>
      </c>
      <c r="G2" s="9" t="s">
        <v>33</v>
      </c>
      <c r="H2" s="8" t="s">
        <v>11</v>
      </c>
      <c r="I2" s="9" t="s">
        <v>33</v>
      </c>
      <c r="J2" s="8" t="s">
        <v>11</v>
      </c>
      <c r="K2" s="9" t="s">
        <v>33</v>
      </c>
      <c r="L2" s="8" t="s">
        <v>11</v>
      </c>
      <c r="M2" s="9" t="s">
        <v>33</v>
      </c>
      <c r="N2" s="8" t="s">
        <v>11</v>
      </c>
      <c r="O2" s="9" t="s">
        <v>33</v>
      </c>
      <c r="P2" s="8" t="s">
        <v>11</v>
      </c>
      <c r="Q2" s="9" t="s">
        <v>33</v>
      </c>
      <c r="R2" s="8" t="s">
        <v>11</v>
      </c>
      <c r="S2" s="9" t="s">
        <v>33</v>
      </c>
      <c r="T2" s="8" t="s">
        <v>11</v>
      </c>
      <c r="U2" s="9" t="s">
        <v>33</v>
      </c>
      <c r="V2" s="8" t="s">
        <v>11</v>
      </c>
      <c r="W2" s="9" t="s">
        <v>33</v>
      </c>
      <c r="X2" s="8" t="s">
        <v>11</v>
      </c>
      <c r="Y2" s="9" t="s">
        <v>33</v>
      </c>
      <c r="Z2" s="8" t="s">
        <v>11</v>
      </c>
      <c r="AA2" s="9" t="s">
        <v>33</v>
      </c>
      <c r="AB2" s="8" t="s">
        <v>11</v>
      </c>
      <c r="AC2" s="9" t="s">
        <v>33</v>
      </c>
      <c r="AD2" s="8" t="s">
        <v>11</v>
      </c>
      <c r="AE2" s="9" t="s">
        <v>33</v>
      </c>
      <c r="AF2" s="8" t="s">
        <v>11</v>
      </c>
      <c r="AG2" s="9" t="s">
        <v>33</v>
      </c>
      <c r="AH2" s="8" t="s">
        <v>11</v>
      </c>
      <c r="AI2" s="9" t="s">
        <v>33</v>
      </c>
      <c r="AJ2" s="8" t="s">
        <v>11</v>
      </c>
      <c r="AK2" s="9" t="s">
        <v>33</v>
      </c>
      <c r="AL2" s="8" t="s">
        <v>11</v>
      </c>
      <c r="AM2" s="9" t="s">
        <v>33</v>
      </c>
      <c r="AN2" s="8" t="s">
        <v>11</v>
      </c>
      <c r="AO2" s="9" t="s">
        <v>33</v>
      </c>
      <c r="AP2" s="8" t="s">
        <v>11</v>
      </c>
      <c r="AQ2" s="9" t="s">
        <v>33</v>
      </c>
      <c r="AR2" s="8" t="s">
        <v>11</v>
      </c>
      <c r="AS2" s="9" t="s">
        <v>33</v>
      </c>
      <c r="AT2" s="8" t="s">
        <v>11</v>
      </c>
      <c r="AU2" s="9" t="s">
        <v>33</v>
      </c>
      <c r="AV2" s="8" t="s">
        <v>11</v>
      </c>
      <c r="AW2" s="9" t="s">
        <v>33</v>
      </c>
      <c r="AX2" s="8" t="s">
        <v>11</v>
      </c>
      <c r="AY2" s="9" t="s">
        <v>33</v>
      </c>
      <c r="AZ2" s="8" t="s">
        <v>11</v>
      </c>
      <c r="BA2" s="9" t="s">
        <v>33</v>
      </c>
      <c r="BB2" s="8" t="s">
        <v>11</v>
      </c>
      <c r="BC2" s="9" t="s">
        <v>33</v>
      </c>
      <c r="BD2" s="8" t="s">
        <v>11</v>
      </c>
      <c r="BE2" s="9" t="s">
        <v>33</v>
      </c>
      <c r="BF2" s="8" t="s">
        <v>11</v>
      </c>
      <c r="BG2" s="9" t="s">
        <v>33</v>
      </c>
      <c r="BH2" s="8" t="s">
        <v>11</v>
      </c>
      <c r="BI2" s="9" t="s">
        <v>33</v>
      </c>
      <c r="BK2" s="116"/>
      <c r="BL2" s="118"/>
      <c r="BM2" s="112" t="s">
        <v>11</v>
      </c>
      <c r="BN2" s="112"/>
      <c r="BO2" s="112"/>
      <c r="BP2" s="113" t="s">
        <v>33</v>
      </c>
      <c r="BQ2" s="113"/>
      <c r="BR2" s="114"/>
      <c r="BS2" s="92" t="s">
        <v>11</v>
      </c>
      <c r="BT2" s="93" t="s">
        <v>33</v>
      </c>
      <c r="BU2" s="92" t="s">
        <v>11</v>
      </c>
      <c r="BV2" s="61" t="s">
        <v>33</v>
      </c>
    </row>
    <row r="3" spans="1:74" ht="16.5" customHeight="1" x14ac:dyDescent="0.2">
      <c r="A3" s="10" t="s">
        <v>4</v>
      </c>
      <c r="B3" s="11">
        <v>191</v>
      </c>
      <c r="C3" s="1">
        <f t="shared" ref="C3" si="0">IF(AND((B3&gt;0),(B$4&gt;0)),(B3/B$4*100),"")</f>
        <v>530.55555555555554</v>
      </c>
      <c r="D3" s="11">
        <v>199</v>
      </c>
      <c r="E3" s="1">
        <f t="shared" ref="E3" si="1">IF(AND((D3&gt;0),(D$4&gt;0)),(D3/D$4*100),"")</f>
        <v>532.08556149732624</v>
      </c>
      <c r="F3" s="11">
        <v>200</v>
      </c>
      <c r="G3" s="1">
        <f t="shared" ref="G3" si="2">IF(AND((F3&gt;0),(F$4&gt;0)),(F3/F$4*100),"")</f>
        <v>526.31578947368428</v>
      </c>
      <c r="H3" s="11">
        <v>165</v>
      </c>
      <c r="I3" s="1">
        <f t="shared" ref="I3" si="3">IF(AND((H3&gt;0),(H$4&gt;0)),(H3/H$4*100),"")</f>
        <v>495.4954954954955</v>
      </c>
      <c r="J3" s="11">
        <v>203</v>
      </c>
      <c r="K3" s="1">
        <f t="shared" ref="K3" si="4">IF(AND((J3&gt;0),(J$4&gt;0)),(J3/J$4*100),"")</f>
        <v>528.64583333333337</v>
      </c>
      <c r="L3" s="11">
        <v>176</v>
      </c>
      <c r="M3" s="1">
        <f t="shared" ref="M3" si="5">IF(AND((L3&gt;0),(L$4&gt;0)),(L3/L$4*100),"")</f>
        <v>460.73298429319368</v>
      </c>
      <c r="N3" s="11">
        <v>239</v>
      </c>
      <c r="O3" s="1">
        <f t="shared" ref="O3" si="6">IF(AND((N3&gt;0),(N$4&gt;0)),(N3/N$4*100),"")</f>
        <v>532.29398663697111</v>
      </c>
      <c r="P3" s="11">
        <v>202</v>
      </c>
      <c r="Q3" s="1">
        <f t="shared" ref="Q3" si="7">IF(AND((P3&gt;0),(P$4&gt;0)),(P3/P$4*100),"")</f>
        <v>537.23404255319144</v>
      </c>
      <c r="R3" s="11">
        <v>211</v>
      </c>
      <c r="S3" s="1">
        <f t="shared" ref="S3" si="8">IF(AND((R3&gt;0),(R$4&gt;0)),(R3/R$4*100),"")</f>
        <v>519.70443349753691</v>
      </c>
      <c r="T3" s="11">
        <v>229</v>
      </c>
      <c r="U3" s="1">
        <f t="shared" ref="U3" si="9">IF(AND((T3&gt;0),(T$4&gt;0)),(T3/T$4*100),"")</f>
        <v>530.09259259259261</v>
      </c>
      <c r="V3" s="11"/>
      <c r="W3" s="1" t="str">
        <f>IF(AND((V3&gt;0),(V$4&gt;0)),(V3/V$4*100),"")</f>
        <v/>
      </c>
      <c r="X3" s="11"/>
      <c r="Y3" s="1" t="str">
        <f>IF(AND((X3&gt;0),(X$4&gt;0)),(X3/X$4*100),"")</f>
        <v/>
      </c>
      <c r="Z3" s="11"/>
      <c r="AA3" s="1" t="str">
        <f>IF(AND((Z3&gt;0),(Z$4&gt;0)),(Z3/Z$4*100),"")</f>
        <v/>
      </c>
      <c r="AB3" s="11"/>
      <c r="AC3" s="1" t="str">
        <f>IF(AND((AB3&gt;0),(AB$4&gt;0)),(AB3/AB$4*100),"")</f>
        <v/>
      </c>
      <c r="AD3" s="11"/>
      <c r="AE3" s="1" t="str">
        <f t="shared" ref="AE3" si="10">IF(AND((AD3&gt;0),(AD$4&gt;0)),(AD3/AD$4*100),"")</f>
        <v/>
      </c>
      <c r="AF3" s="11"/>
      <c r="AG3" s="1" t="str">
        <f t="shared" ref="AG3" si="11">IF(AND((AF3&gt;0),(AF$4&gt;0)),(AF3/AF$4*100),"")</f>
        <v/>
      </c>
      <c r="AH3" s="11"/>
      <c r="AI3" s="1" t="str">
        <f t="shared" ref="AI3" si="12">IF(AND((AH3&gt;0),(AH$4&gt;0)),(AH3/AH$4*100),"")</f>
        <v/>
      </c>
      <c r="AJ3" s="11"/>
      <c r="AK3" s="1" t="str">
        <f t="shared" ref="AK3" si="13">IF(AND((AJ3&gt;0),(AJ$4&gt;0)),(AJ3/AJ$4*100),"")</f>
        <v/>
      </c>
      <c r="AL3" s="11"/>
      <c r="AM3" s="1" t="str">
        <f t="shared" ref="AM3" si="14">IF(AND((AL3&gt;0),(AL$4&gt;0)),(AL3/AL$4*100),"")</f>
        <v/>
      </c>
      <c r="AN3" s="11"/>
      <c r="AO3" s="1" t="str">
        <f t="shared" ref="AO3" si="15">IF(AND((AN3&gt;0),(AN$4&gt;0)),(AN3/AN$4*100),"")</f>
        <v/>
      </c>
      <c r="AP3" s="11"/>
      <c r="AQ3" s="1" t="str">
        <f t="shared" ref="AQ3" si="16">IF(AND((AP3&gt;0),(AP$4&gt;0)),(AP3/AP$4*100),"")</f>
        <v/>
      </c>
      <c r="AR3" s="11"/>
      <c r="AS3" s="1" t="str">
        <f t="shared" ref="AS3" si="17">IF(AND((AR3&gt;0),(AR$4&gt;0)),(AR3/AR$4*100),"")</f>
        <v/>
      </c>
      <c r="AT3" s="11"/>
      <c r="AU3" s="1" t="str">
        <f t="shared" ref="AU3" si="18">IF(AND((AT3&gt;0),(AT$4&gt;0)),(AT3/AT$4*100),"")</f>
        <v/>
      </c>
      <c r="AV3" s="11"/>
      <c r="AW3" s="1" t="str">
        <f t="shared" ref="AW3" si="19">IF(AND((AV3&gt;0),(AV$4&gt;0)),(AV3/AV$4*100),"")</f>
        <v/>
      </c>
      <c r="AX3" s="11"/>
      <c r="AY3" s="1" t="str">
        <f t="shared" ref="AY3" si="20">IF(AND((AX3&gt;0),(AX$4&gt;0)),(AX3/AX$4*100),"")</f>
        <v/>
      </c>
      <c r="AZ3" s="11"/>
      <c r="BA3" s="1" t="str">
        <f t="shared" ref="BA3" si="21">IF(AND((AZ3&gt;0),(AZ$4&gt;0)),(AZ3/AZ$4*100),"")</f>
        <v/>
      </c>
      <c r="BB3" s="11"/>
      <c r="BC3" s="1" t="str">
        <f t="shared" ref="BC3" si="22">IF(AND((BB3&gt;0),(BB$4&gt;0)),(BB3/BB$4*100),"")</f>
        <v/>
      </c>
      <c r="BD3" s="11"/>
      <c r="BE3" s="1" t="str">
        <f t="shared" ref="BE3" si="23">IF(AND((BD3&gt;0),(BD$4&gt;0)),(BD3/BD$4*100),"")</f>
        <v/>
      </c>
      <c r="BF3" s="11"/>
      <c r="BG3" s="1" t="str">
        <f t="shared" ref="BG3" si="24">IF(AND((BF3&gt;0),(BF$4&gt;0)),(BF3/BF$4*100),"")</f>
        <v/>
      </c>
      <c r="BH3" s="11"/>
      <c r="BI3" s="1" t="str">
        <f t="shared" ref="BI3" si="25">IF(AND((BH3&gt;0),(BH$4&gt;0)),(BH3/BH$4*100),"")</f>
        <v/>
      </c>
      <c r="BJ3" s="12"/>
      <c r="BK3" s="55" t="s">
        <v>4</v>
      </c>
      <c r="BL3" s="20">
        <f>COUNT(B3,D3,F3,H3,J3,L3,N3,P3,R3,T3,V3,X3,Z3,AB3,AD3,AF3,AH3,AJ3,AL3,AN3,AP3,AR3,AT3,AV3,AX3,AZ3,BB3,BD3,BF3,BH3)</f>
        <v>10</v>
      </c>
      <c r="BM3" s="21">
        <f>IF(SUM(B3,D3,F3,H3,J3,L3,N3,P3,R3,T3,V3,X3,Z3,AB3,AD3,AF3,AH3,AJ3,AL3,AN3,AP3,AR3,AT3,AV3,AX3,AZ3,BB3,BD3,BF3,BH3)&gt;0,MIN(B3,D3,F3,H3,J3,L3,N3,P3,R3,T3,V3,X3,Z3,AB3,AD3,AF3,AH3,AJ3,AL3,AN3,AP3,AR3,AT3,AV3,AX3,AZ3,BB3,BD3,BF3,BH3),"")</f>
        <v>165</v>
      </c>
      <c r="BN3" s="22" t="str">
        <f>IF(COUNT(BM3)&gt;0,"–","?")</f>
        <v>–</v>
      </c>
      <c r="BO3" s="23">
        <f>IF(SUM(B3,D3,F3,H3,J3,L3,N3,P3,R3,T3,V3,X3,Z3,AB3,AD3,AF3,AH3,AJ3,AL3,AN3,AP3,AR3,AT3,AV3,AX3,AZ3,BB3,BD3,BF3,BH3)&gt;0,MAX(B3,D3,F3,H3,J3,L3,N3,P3,R3,T3,V3,X3,Z3,AB3,AD3,AF3,AH3,AJ3,AL3,AN3,AP3,AR3,AT3,AV3,AX3,AZ3,BB3,BD3,BF3,BH3),"")</f>
        <v>239</v>
      </c>
      <c r="BP3" s="24">
        <f>IF(SUM(C3,E3,G3,I3,K3,M3,O3,Q3,S3,U3,W3,Y3,AA3,AC3,AE3,AG3,AI3,AK3,AM3,AO3,AQ3,AS3,AU3,AW3,AY3,BA3,BC3,BE3,BG3,BI3)&gt;0,MIN(C3,E3,G3,I3,K3,M3,O3,Q3,S3,U3,W3,Y3,AA3,AC3,AE3,AG3,AI3,AK3,AM3,AO3,AQ3,AS3,AU3,AW3,AY3,BA3,BC3,BE3,BG3,BI3),"")</f>
        <v>460.73298429319368</v>
      </c>
      <c r="BQ3" s="25" t="str">
        <f>IF(COUNT(BP3)&gt;0,"–","?")</f>
        <v>–</v>
      </c>
      <c r="BR3" s="26">
        <f>IF(SUM(C3,E3,G3,I3,K3,M3,O3,Q3,S3,U3,W3,Y3,AA3,AC3,AE3,AG3,AI3,AK3,AM3,AO3,AQ3,AS3,AU3,AW3,AY3,BA3,BC3,BE3,BG3,BI3)&gt;0,MAX(C3,E3,G3,I3,K3,M3,O3,Q3,S3,U3,W3,Y3,AA3,AC3,AE3,AG3,AI3,AK3,AM3,AO3,AQ3,AS3,AU3,AW3,AY3,BA3,BC3,BE3,BG3,BI3),"")</f>
        <v>537.23404255319144</v>
      </c>
      <c r="BS3" s="27">
        <f>IF(SUM(B3,D3,F3,H3,J3,L3,N3,P3,R3,T3,V3,X3,Z3,AB3,AD3,AF3,AH3,AJ3,AL3,AN3,AP3,AR3,AT3,AV3,AX3,AZ3,BB3,BD3,BF3,BH3)&gt;0,AVERAGE(B3,D3,F3,H3,J3,L3,N3,P3,R3,T3,V3,X3,Z3,AB3,AD3,AF3,AH3,AJ3,AL3,AN3,AP3,AR3,AT3,AV3,AX3,AZ3,BB3,BD3,BF3,BH3),"?")</f>
        <v>201.5</v>
      </c>
      <c r="BT3" s="28">
        <f>IF(SUM(C3,E3,G3,I3,K3,M3,O3,Q3,S3,U3,W3,Y3,AA3,AC3,AE3,AG3,AI3,AK3,AM3,AO3,AQ3,AS3,AU3,AW3,AY3,BA3,BC3,BE3,BG3,BI3)&gt;0,AVERAGE(C3,E3,G3,I3,K3,M3,O3,Q3,S3,U3,W3,Y3,AA3,AC3,AE3,AG3,AI3,AK3,AM3,AO3,AQ3,AS3,AU3,AW3,AY3,BA3,BC3,BE3,BG3,BI3),"?")</f>
        <v>519.3156274928881</v>
      </c>
      <c r="BU3" s="22">
        <f>IF(COUNT(B3,D3,F3,H3,J3,L3,N3,P3,R3,T3,V3,X3,Z3,AB3,AD3,AF3,AH3,AJ3,AL3,AN3,AP3,AR3,AT3,AV3,AX3,AZ3,BB3,BD3,BF3,BH3)&gt;1,STDEV(B3,D3,F3,H3,J3,L3,N3,P3,R3,T3,V3,X3,Z3,AB3,AD3,AF3,AH3,AJ3,AL3,AN3,AP3,AR3,AT3,AV3,AX3,AZ3,BB3,BD3,BF3,BH3),"?")</f>
        <v>22.001262590032319</v>
      </c>
      <c r="BV3" s="29">
        <f>IF(COUNT(C3,E3,G3,I3,K3,M3,O3,Q3,S3,U3,W3,Y3,AA3,AC3,AE3,AG3,AI3,AK3,AM3,AO3,AQ3,AS3,AU3,AW3,AY3,BA3,BC3,BE3,BG3,BI3)&gt;1,STDEV(C3,E3,G3,I3,K3,M3,O3,Q3,S3,U3,W3,Y3,AA3,AC3,AE3,AG3,AI3,AK3,AM3,AO3,AQ3,AS3,AU3,AW3,AY3,BA3,BC3,BE3,BG3,BI3),"?")</f>
        <v>23.64221396374062</v>
      </c>
    </row>
    <row r="4" spans="1:74" ht="16.5" customHeight="1" x14ac:dyDescent="0.2">
      <c r="A4" s="13" t="s">
        <v>23</v>
      </c>
      <c r="B4" s="14">
        <v>36</v>
      </c>
      <c r="C4" s="2" t="s">
        <v>3</v>
      </c>
      <c r="D4" s="14">
        <v>37.4</v>
      </c>
      <c r="E4" s="2" t="s">
        <v>3</v>
      </c>
      <c r="F4" s="14">
        <v>38</v>
      </c>
      <c r="G4" s="2" t="s">
        <v>3</v>
      </c>
      <c r="H4" s="14">
        <v>33.299999999999997</v>
      </c>
      <c r="I4" s="2" t="s">
        <v>3</v>
      </c>
      <c r="J4" s="14">
        <v>38.4</v>
      </c>
      <c r="K4" s="2" t="s">
        <v>3</v>
      </c>
      <c r="L4" s="14">
        <v>38.200000000000003</v>
      </c>
      <c r="M4" s="2" t="s">
        <v>3</v>
      </c>
      <c r="N4" s="14">
        <v>44.9</v>
      </c>
      <c r="O4" s="2" t="s">
        <v>3</v>
      </c>
      <c r="P4" s="14">
        <v>37.6</v>
      </c>
      <c r="Q4" s="2" t="s">
        <v>3</v>
      </c>
      <c r="R4" s="14">
        <v>40.6</v>
      </c>
      <c r="S4" s="2" t="s">
        <v>3</v>
      </c>
      <c r="T4" s="14">
        <v>43.2</v>
      </c>
      <c r="U4" s="2" t="s">
        <v>3</v>
      </c>
      <c r="V4" s="14"/>
      <c r="W4" s="2" t="s">
        <v>3</v>
      </c>
      <c r="X4" s="14"/>
      <c r="Y4" s="2" t="s">
        <v>3</v>
      </c>
      <c r="Z4" s="14"/>
      <c r="AA4" s="2" t="s">
        <v>3</v>
      </c>
      <c r="AB4" s="14"/>
      <c r="AC4" s="2" t="s">
        <v>3</v>
      </c>
      <c r="AD4" s="14"/>
      <c r="AE4" s="2" t="s">
        <v>3</v>
      </c>
      <c r="AF4" s="14"/>
      <c r="AG4" s="2" t="s">
        <v>3</v>
      </c>
      <c r="AH4" s="14"/>
      <c r="AI4" s="2" t="s">
        <v>3</v>
      </c>
      <c r="AJ4" s="14"/>
      <c r="AK4" s="2" t="s">
        <v>3</v>
      </c>
      <c r="AL4" s="14"/>
      <c r="AM4" s="2" t="s">
        <v>3</v>
      </c>
      <c r="AN4" s="14"/>
      <c r="AO4" s="2" t="s">
        <v>3</v>
      </c>
      <c r="AP4" s="14"/>
      <c r="AQ4" s="2" t="s">
        <v>3</v>
      </c>
      <c r="AR4" s="14"/>
      <c r="AS4" s="2" t="s">
        <v>3</v>
      </c>
      <c r="AT4" s="14"/>
      <c r="AU4" s="2" t="s">
        <v>3</v>
      </c>
      <c r="AV4" s="14"/>
      <c r="AW4" s="2" t="s">
        <v>3</v>
      </c>
      <c r="AX4" s="14"/>
      <c r="AY4" s="2" t="s">
        <v>3</v>
      </c>
      <c r="AZ4" s="14"/>
      <c r="BA4" s="2" t="s">
        <v>3</v>
      </c>
      <c r="BB4" s="14"/>
      <c r="BC4" s="2" t="s">
        <v>3</v>
      </c>
      <c r="BD4" s="14"/>
      <c r="BE4" s="2" t="s">
        <v>3</v>
      </c>
      <c r="BF4" s="14"/>
      <c r="BG4" s="2" t="s">
        <v>3</v>
      </c>
      <c r="BH4" s="14"/>
      <c r="BI4" s="2" t="s">
        <v>3</v>
      </c>
      <c r="BK4" s="56" t="s">
        <v>23</v>
      </c>
      <c r="BL4" s="30">
        <f t="shared" ref="BL4:BL35" si="26">COUNT(B4,D4,F4,H4,J4,L4,N4,P4,R4,T4,V4,X4,Z4,AB4,AD4,AF4,AH4,AJ4,AL4,AN4,AP4,AR4,AT4,AV4,AX4,AZ4,BB4,BD4,BF4,BH4)</f>
        <v>10</v>
      </c>
      <c r="BM4" s="31">
        <f t="shared" ref="BM4:BM35" si="27">IF(SUM(B4,D4,F4,H4,J4,L4,N4,P4,R4,T4,V4,X4,Z4,AB4,AD4,AF4,AH4,AJ4,AL4,AN4,AP4,AR4,AT4,AV4,AX4,AZ4,BB4,BD4,BF4,BH4)&gt;0,MIN(B4,D4,F4,H4,J4,L4,N4,P4,R4,T4,V4,X4,Z4,AB4,AD4,AF4,AH4,AJ4,AL4,AN4,AP4,AR4,AT4,AV4,AX4,AZ4,BB4,BD4,BF4,BH4),"")</f>
        <v>33.299999999999997</v>
      </c>
      <c r="BN4" s="32" t="str">
        <f t="shared" ref="BN4:BN35" si="28">IF(COUNT(BM4)&gt;0,"–","?")</f>
        <v>–</v>
      </c>
      <c r="BO4" s="33">
        <f t="shared" ref="BO4:BO35" si="29">IF(SUM(B4,D4,F4,H4,J4,L4,N4,P4,R4,T4,V4,X4,Z4,AB4,AD4,AF4,AH4,AJ4,AL4,AN4,AP4,AR4,AT4,AV4,AX4,AZ4,BB4,BD4,BF4,BH4)&gt;0,MAX(B4,D4,F4,H4,J4,L4,N4,P4,R4,T4,V4,X4,Z4,AB4,AD4,AF4,AH4,AJ4,AL4,AN4,AP4,AR4,AT4,AV4,AX4,AZ4,BB4,BD4,BF4,BH4),"")</f>
        <v>44.9</v>
      </c>
      <c r="BP4" s="34" t="str">
        <f t="shared" ref="BP4:BP35" si="30">IF(SUM(C4,E4,G4,I4,K4,M4,O4,Q4,S4,U4,W4,Y4,AA4,AC4,AE4,AG4,AI4,AK4,AM4,AO4,AQ4,AS4,AU4,AW4,AY4,BA4,BC4,BE4,BG4,BI4)&gt;0,MIN(C4,E4,G4,I4,K4,M4,O4,Q4,S4,U4,W4,Y4,AA4,AC4,AE4,AG4,AI4,AK4,AM4,AO4,AQ4,AS4,AU4,AW4,AY4,BA4,BC4,BE4,BG4,BI4),"")</f>
        <v/>
      </c>
      <c r="BQ4" s="6" t="s">
        <v>3</v>
      </c>
      <c r="BR4" s="36" t="str">
        <f t="shared" ref="BR4:BR35" si="31">IF(SUM(C4,E4,G4,I4,K4,M4,O4,Q4,S4,U4,W4,Y4,AA4,AC4,AE4,AG4,AI4,AK4,AM4,AO4,AQ4,AS4,AU4,AW4,AY4,BA4,BC4,BE4,BG4,BI4)&gt;0,MAX(C4,E4,G4,I4,K4,M4,O4,Q4,S4,U4,W4,Y4,AA4,AC4,AE4,AG4,AI4,AK4,AM4,AO4,AQ4,AS4,AU4,AW4,AY4,BA4,BC4,BE4,BG4,BI4),"")</f>
        <v/>
      </c>
      <c r="BS4" s="37">
        <f t="shared" ref="BS4:BT35" si="32">IF(SUM(B4,D4,F4,H4,J4,L4,N4,P4,R4,T4,V4,X4,Z4,AB4,AD4,AF4,AH4,AJ4,AL4,AN4,AP4,AR4,AT4,AV4,AX4,AZ4,BB4,BD4,BF4,BH4)&gt;0,AVERAGE(B4,D4,F4,H4,J4,L4,N4,P4,R4,T4,V4,X4,Z4,AB4,AD4,AF4,AH4,AJ4,AL4,AN4,AP4,AR4,AT4,AV4,AX4,AZ4,BB4,BD4,BF4,BH4),"?")</f>
        <v>38.760000000000005</v>
      </c>
      <c r="BT4" s="38" t="s">
        <v>3</v>
      </c>
      <c r="BU4" s="32">
        <f t="shared" ref="BU4:BV35" si="33">IF(COUNT(B4,D4,F4,H4,J4,L4,N4,P4,R4,T4,V4,X4,Z4,AB4,AD4,AF4,AH4,AJ4,AL4,AN4,AP4,AR4,AT4,AV4,AX4,AZ4,BB4,BD4,BF4,BH4)&gt;1,STDEV(B4,D4,F4,H4,J4,L4,N4,P4,R4,T4,V4,X4,Z4,AB4,AD4,AF4,AH4,AJ4,AL4,AN4,AP4,AR4,AT4,AV4,AX4,AZ4,BB4,BD4,BF4,BH4),"?")</f>
        <v>3.3738207816460362</v>
      </c>
      <c r="BV4" s="39" t="s">
        <v>3</v>
      </c>
    </row>
    <row r="5" spans="1:74" ht="16.5" customHeight="1" x14ac:dyDescent="0.2">
      <c r="A5" s="16" t="s">
        <v>16</v>
      </c>
      <c r="B5" s="17"/>
      <c r="C5" s="3"/>
      <c r="D5" s="17"/>
      <c r="E5" s="3"/>
      <c r="F5" s="17"/>
      <c r="G5" s="3"/>
      <c r="H5" s="17"/>
      <c r="I5" s="3"/>
      <c r="J5" s="17"/>
      <c r="K5" s="3"/>
      <c r="L5" s="17"/>
      <c r="M5" s="3"/>
      <c r="N5" s="17"/>
      <c r="O5" s="3"/>
      <c r="P5" s="17"/>
      <c r="Q5" s="3"/>
      <c r="R5" s="17"/>
      <c r="S5" s="3"/>
      <c r="T5" s="17"/>
      <c r="U5" s="3"/>
      <c r="V5" s="17"/>
      <c r="W5" s="3"/>
      <c r="X5" s="17"/>
      <c r="Y5" s="3"/>
      <c r="Z5" s="17"/>
      <c r="AA5" s="3"/>
      <c r="AB5" s="17"/>
      <c r="AC5" s="3"/>
      <c r="AD5" s="17"/>
      <c r="AE5" s="3"/>
      <c r="AF5" s="17"/>
      <c r="AG5" s="3"/>
      <c r="AH5" s="17"/>
      <c r="AI5" s="3"/>
      <c r="AJ5" s="17"/>
      <c r="AK5" s="3"/>
      <c r="AL5" s="17"/>
      <c r="AM5" s="3"/>
      <c r="AN5" s="17"/>
      <c r="AO5" s="3"/>
      <c r="AP5" s="17"/>
      <c r="AQ5" s="3"/>
      <c r="AR5" s="17"/>
      <c r="AS5" s="3"/>
      <c r="AT5" s="17"/>
      <c r="AU5" s="3"/>
      <c r="AV5" s="17"/>
      <c r="AW5" s="3"/>
      <c r="AX5" s="17"/>
      <c r="AY5" s="3"/>
      <c r="AZ5" s="17"/>
      <c r="BA5" s="3"/>
      <c r="BB5" s="17"/>
      <c r="BC5" s="3"/>
      <c r="BD5" s="17"/>
      <c r="BE5" s="3"/>
      <c r="BF5" s="17"/>
      <c r="BG5" s="3"/>
      <c r="BH5" s="17"/>
      <c r="BI5" s="3"/>
      <c r="BK5" s="56" t="s">
        <v>16</v>
      </c>
      <c r="BL5" s="30">
        <f t="shared" si="26"/>
        <v>0</v>
      </c>
      <c r="BM5" s="31"/>
      <c r="BN5" s="32"/>
      <c r="BO5" s="33"/>
      <c r="BP5" s="34"/>
      <c r="BQ5" s="35"/>
      <c r="BR5" s="36"/>
      <c r="BS5" s="37"/>
      <c r="BT5" s="38"/>
      <c r="BU5" s="32"/>
      <c r="BV5" s="39"/>
    </row>
    <row r="6" spans="1:74" ht="16.5" customHeight="1" x14ac:dyDescent="0.2">
      <c r="A6" s="10" t="s">
        <v>17</v>
      </c>
      <c r="B6" s="18">
        <v>9</v>
      </c>
      <c r="C6" s="4">
        <f t="shared" ref="C6:C10" si="34">IF(AND((B6&gt;0),(B$4&gt;0)),(B6/B$4*100),"")</f>
        <v>25</v>
      </c>
      <c r="D6" s="18">
        <v>9.9</v>
      </c>
      <c r="E6" s="4">
        <f t="shared" ref="E6:E10" si="35">IF(AND((D6&gt;0),(D$4&gt;0)),(D6/D$4*100),"")</f>
        <v>26.47058823529412</v>
      </c>
      <c r="F6" s="18">
        <v>9.9</v>
      </c>
      <c r="G6" s="4">
        <f t="shared" ref="G6:G10" si="36">IF(AND((F6&gt;0),(F$4&gt;0)),(F6/F$4*100),"")</f>
        <v>26.05263157894737</v>
      </c>
      <c r="H6" s="18">
        <v>9.1999999999999993</v>
      </c>
      <c r="I6" s="4">
        <f t="shared" ref="I6:I10" si="37">IF(AND((H6&gt;0),(H$4&gt;0)),(H6/H$4*100),"")</f>
        <v>27.627627627627625</v>
      </c>
      <c r="J6" s="18">
        <v>8.9</v>
      </c>
      <c r="K6" s="4">
        <f t="shared" ref="K6:K10" si="38">IF(AND((J6&gt;0),(J$4&gt;0)),(J6/J$4*100),"")</f>
        <v>23.177083333333336</v>
      </c>
      <c r="L6" s="18">
        <v>8.4</v>
      </c>
      <c r="M6" s="4">
        <f t="shared" ref="M6:M10" si="39">IF(AND((L6&gt;0),(L$4&gt;0)),(L6/L$4*100),"")</f>
        <v>21.989528795811516</v>
      </c>
      <c r="N6" s="18">
        <v>10.1</v>
      </c>
      <c r="O6" s="4">
        <f t="shared" ref="O6:O10" si="40">IF(AND((N6&gt;0),(N$4&gt;0)),(N6/N$4*100),"")</f>
        <v>22.494432071269486</v>
      </c>
      <c r="P6" s="18">
        <v>9.1999999999999993</v>
      </c>
      <c r="Q6" s="4">
        <f t="shared" ref="Q6:Q10" si="41">IF(AND((P6&gt;0),(P$4&gt;0)),(P6/P$4*100),"")</f>
        <v>24.468085106382976</v>
      </c>
      <c r="R6" s="18">
        <v>8.6</v>
      </c>
      <c r="S6" s="4">
        <f t="shared" ref="S6:S10" si="42">IF(AND((R6&gt;0),(R$4&gt;0)),(R6/R$4*100),"")</f>
        <v>21.182266009852217</v>
      </c>
      <c r="T6" s="18"/>
      <c r="U6" s="4" t="str">
        <f t="shared" ref="U6:U10" si="43">IF(AND((T6&gt;0),(T$4&gt;0)),(T6/T$4*100),"")</f>
        <v/>
      </c>
      <c r="V6" s="18"/>
      <c r="W6" s="4" t="str">
        <f>IF(AND((V6&gt;0),(V$4&gt;0)),(V6/V$4*100),"")</f>
        <v/>
      </c>
      <c r="X6" s="18"/>
      <c r="Y6" s="4" t="str">
        <f>IF(AND((X6&gt;0),(X$4&gt;0)),(X6/X$4*100),"")</f>
        <v/>
      </c>
      <c r="Z6" s="18"/>
      <c r="AA6" s="4" t="str">
        <f>IF(AND((Z6&gt;0),(Z$4&gt;0)),(Z6/Z$4*100),"")</f>
        <v/>
      </c>
      <c r="AB6" s="18"/>
      <c r="AC6" s="4" t="str">
        <f>IF(AND((AB6&gt;0),(AB$4&gt;0)),(AB6/AB$4*100),"")</f>
        <v/>
      </c>
      <c r="AD6" s="18"/>
      <c r="AE6" s="4" t="str">
        <f t="shared" ref="AE6:AE10" si="44">IF(AND((AD6&gt;0),(AD$4&gt;0)),(AD6/AD$4*100),"")</f>
        <v/>
      </c>
      <c r="AF6" s="18"/>
      <c r="AG6" s="4" t="str">
        <f t="shared" ref="AG6:AG10" si="45">IF(AND((AF6&gt;0),(AF$4&gt;0)),(AF6/AF$4*100),"")</f>
        <v/>
      </c>
      <c r="AH6" s="18"/>
      <c r="AI6" s="4" t="str">
        <f t="shared" ref="AI6:AI10" si="46">IF(AND((AH6&gt;0),(AH$4&gt;0)),(AH6/AH$4*100),"")</f>
        <v/>
      </c>
      <c r="AJ6" s="18"/>
      <c r="AK6" s="4" t="str">
        <f t="shared" ref="AK6:AK10" si="47">IF(AND((AJ6&gt;0),(AJ$4&gt;0)),(AJ6/AJ$4*100),"")</f>
        <v/>
      </c>
      <c r="AL6" s="18"/>
      <c r="AM6" s="4" t="str">
        <f t="shared" ref="AM6:AM10" si="48">IF(AND((AL6&gt;0),(AL$4&gt;0)),(AL6/AL$4*100),"")</f>
        <v/>
      </c>
      <c r="AN6" s="18"/>
      <c r="AO6" s="4" t="str">
        <f t="shared" ref="AO6:AO10" si="49">IF(AND((AN6&gt;0),(AN$4&gt;0)),(AN6/AN$4*100),"")</f>
        <v/>
      </c>
      <c r="AP6" s="18"/>
      <c r="AQ6" s="4" t="str">
        <f t="shared" ref="AQ6:AQ10" si="50">IF(AND((AP6&gt;0),(AP$4&gt;0)),(AP6/AP$4*100),"")</f>
        <v/>
      </c>
      <c r="AR6" s="18"/>
      <c r="AS6" s="4" t="str">
        <f t="shared" ref="AS6:AS10" si="51">IF(AND((AR6&gt;0),(AR$4&gt;0)),(AR6/AR$4*100),"")</f>
        <v/>
      </c>
      <c r="AT6" s="18"/>
      <c r="AU6" s="4" t="str">
        <f t="shared" ref="AU6:AU10" si="52">IF(AND((AT6&gt;0),(AT$4&gt;0)),(AT6/AT$4*100),"")</f>
        <v/>
      </c>
      <c r="AV6" s="18"/>
      <c r="AW6" s="4" t="str">
        <f t="shared" ref="AW6:AW10" si="53">IF(AND((AV6&gt;0),(AV$4&gt;0)),(AV6/AV$4*100),"")</f>
        <v/>
      </c>
      <c r="AX6" s="18"/>
      <c r="AY6" s="4" t="str">
        <f t="shared" ref="AY6:AY10" si="54">IF(AND((AX6&gt;0),(AX$4&gt;0)),(AX6/AX$4*100),"")</f>
        <v/>
      </c>
      <c r="AZ6" s="18"/>
      <c r="BA6" s="4" t="str">
        <f t="shared" ref="BA6:BA10" si="55">IF(AND((AZ6&gt;0),(AZ$4&gt;0)),(AZ6/AZ$4*100),"")</f>
        <v/>
      </c>
      <c r="BB6" s="18"/>
      <c r="BC6" s="4" t="str">
        <f t="shared" ref="BC6:BC10" si="56">IF(AND((BB6&gt;0),(BB$4&gt;0)),(BB6/BB$4*100),"")</f>
        <v/>
      </c>
      <c r="BD6" s="18"/>
      <c r="BE6" s="4" t="str">
        <f t="shared" ref="BE6:BE10" si="57">IF(AND((BD6&gt;0),(BD$4&gt;0)),(BD6/BD$4*100),"")</f>
        <v/>
      </c>
      <c r="BF6" s="18"/>
      <c r="BG6" s="4" t="str">
        <f t="shared" ref="BG6:BG10" si="58">IF(AND((BF6&gt;0),(BF$4&gt;0)),(BF6/BF$4*100),"")</f>
        <v/>
      </c>
      <c r="BH6" s="18"/>
      <c r="BI6" s="4" t="str">
        <f t="shared" ref="BI6:BI10" si="59">IF(AND((BH6&gt;0),(BH$4&gt;0)),(BH6/BH$4*100),"")</f>
        <v/>
      </c>
      <c r="BK6" s="57" t="s">
        <v>17</v>
      </c>
      <c r="BL6" s="30">
        <f t="shared" si="26"/>
        <v>9</v>
      </c>
      <c r="BM6" s="31">
        <f t="shared" si="27"/>
        <v>8.4</v>
      </c>
      <c r="BN6" s="32" t="str">
        <f t="shared" si="28"/>
        <v>–</v>
      </c>
      <c r="BO6" s="33">
        <f t="shared" si="29"/>
        <v>10.1</v>
      </c>
      <c r="BP6" s="34">
        <f t="shared" si="30"/>
        <v>21.182266009852217</v>
      </c>
      <c r="BQ6" s="35" t="str">
        <f t="shared" ref="BQ6:BQ34" si="60">IF(COUNT(BP6)&gt;0,"–","?")</f>
        <v>–</v>
      </c>
      <c r="BR6" s="36">
        <f t="shared" si="31"/>
        <v>27.627627627627625</v>
      </c>
      <c r="BS6" s="37">
        <f t="shared" si="32"/>
        <v>9.2444444444444436</v>
      </c>
      <c r="BT6" s="38">
        <f t="shared" si="32"/>
        <v>24.273582528724294</v>
      </c>
      <c r="BU6" s="32">
        <f t="shared" si="33"/>
        <v>0.60231036665308846</v>
      </c>
      <c r="BV6" s="39">
        <f t="shared" si="33"/>
        <v>2.206462322049902</v>
      </c>
    </row>
    <row r="7" spans="1:74" ht="16.5" customHeight="1" x14ac:dyDescent="0.2">
      <c r="A7" s="10" t="s">
        <v>18</v>
      </c>
      <c r="B7" s="19">
        <v>6.8</v>
      </c>
      <c r="C7" s="4">
        <f t="shared" si="34"/>
        <v>18.888888888888889</v>
      </c>
      <c r="D7" s="19">
        <v>6.4</v>
      </c>
      <c r="E7" s="4">
        <f t="shared" si="35"/>
        <v>17.112299465240643</v>
      </c>
      <c r="F7" s="19">
        <v>7</v>
      </c>
      <c r="G7" s="4">
        <f t="shared" si="36"/>
        <v>18.421052631578945</v>
      </c>
      <c r="H7" s="19">
        <v>6.1</v>
      </c>
      <c r="I7" s="4">
        <f t="shared" si="37"/>
        <v>18.318318318318319</v>
      </c>
      <c r="J7" s="19">
        <v>7</v>
      </c>
      <c r="K7" s="4">
        <f t="shared" si="38"/>
        <v>18.229166666666668</v>
      </c>
      <c r="L7" s="19">
        <v>7</v>
      </c>
      <c r="M7" s="4">
        <f t="shared" si="39"/>
        <v>18.32460732984293</v>
      </c>
      <c r="N7" s="19">
        <v>7.6</v>
      </c>
      <c r="O7" s="4">
        <f t="shared" si="40"/>
        <v>16.926503340757236</v>
      </c>
      <c r="P7" s="19">
        <v>6.6</v>
      </c>
      <c r="Q7" s="4">
        <f t="shared" si="41"/>
        <v>17.553191489361701</v>
      </c>
      <c r="R7" s="19">
        <v>6.3</v>
      </c>
      <c r="S7" s="4">
        <f t="shared" si="42"/>
        <v>15.517241379310342</v>
      </c>
      <c r="T7" s="19">
        <v>7</v>
      </c>
      <c r="U7" s="4">
        <f t="shared" si="43"/>
        <v>16.203703703703702</v>
      </c>
      <c r="V7" s="19"/>
      <c r="W7" s="4" t="str">
        <f>IF(AND((V7&gt;0),(V$4&gt;0)),(V7/V$4*100),"")</f>
        <v/>
      </c>
      <c r="X7" s="19"/>
      <c r="Y7" s="4" t="str">
        <f>IF(AND((X7&gt;0),(X$4&gt;0)),(X7/X$4*100),"")</f>
        <v/>
      </c>
      <c r="Z7" s="19"/>
      <c r="AA7" s="4" t="str">
        <f>IF(AND((Z7&gt;0),(Z$4&gt;0)),(Z7/Z$4*100),"")</f>
        <v/>
      </c>
      <c r="AB7" s="19"/>
      <c r="AC7" s="4" t="str">
        <f>IF(AND((AB7&gt;0),(AB$4&gt;0)),(AB7/AB$4*100),"")</f>
        <v/>
      </c>
      <c r="AD7" s="19"/>
      <c r="AE7" s="4" t="str">
        <f t="shared" si="44"/>
        <v/>
      </c>
      <c r="AF7" s="19"/>
      <c r="AG7" s="4" t="str">
        <f t="shared" si="45"/>
        <v/>
      </c>
      <c r="AH7" s="19"/>
      <c r="AI7" s="4" t="str">
        <f t="shared" si="46"/>
        <v/>
      </c>
      <c r="AJ7" s="19"/>
      <c r="AK7" s="4" t="str">
        <f t="shared" si="47"/>
        <v/>
      </c>
      <c r="AL7" s="19"/>
      <c r="AM7" s="4" t="str">
        <f t="shared" si="48"/>
        <v/>
      </c>
      <c r="AN7" s="19"/>
      <c r="AO7" s="4" t="str">
        <f t="shared" si="49"/>
        <v/>
      </c>
      <c r="AP7" s="19"/>
      <c r="AQ7" s="4" t="str">
        <f t="shared" si="50"/>
        <v/>
      </c>
      <c r="AR7" s="19"/>
      <c r="AS7" s="4" t="str">
        <f t="shared" si="51"/>
        <v/>
      </c>
      <c r="AT7" s="19"/>
      <c r="AU7" s="4" t="str">
        <f t="shared" si="52"/>
        <v/>
      </c>
      <c r="AV7" s="19"/>
      <c r="AW7" s="4" t="str">
        <f t="shared" si="53"/>
        <v/>
      </c>
      <c r="AX7" s="19"/>
      <c r="AY7" s="4" t="str">
        <f t="shared" si="54"/>
        <v/>
      </c>
      <c r="AZ7" s="19"/>
      <c r="BA7" s="4" t="str">
        <f t="shared" si="55"/>
        <v/>
      </c>
      <c r="BB7" s="19"/>
      <c r="BC7" s="4" t="str">
        <f t="shared" si="56"/>
        <v/>
      </c>
      <c r="BD7" s="19"/>
      <c r="BE7" s="4" t="str">
        <f t="shared" si="57"/>
        <v/>
      </c>
      <c r="BF7" s="19"/>
      <c r="BG7" s="4" t="str">
        <f t="shared" si="58"/>
        <v/>
      </c>
      <c r="BH7" s="19"/>
      <c r="BI7" s="4" t="str">
        <f t="shared" si="59"/>
        <v/>
      </c>
      <c r="BK7" s="57" t="s">
        <v>18</v>
      </c>
      <c r="BL7" s="30">
        <f t="shared" si="26"/>
        <v>10</v>
      </c>
      <c r="BM7" s="31">
        <f t="shared" si="27"/>
        <v>6.1</v>
      </c>
      <c r="BN7" s="32" t="str">
        <f t="shared" si="28"/>
        <v>–</v>
      </c>
      <c r="BO7" s="33">
        <f t="shared" si="29"/>
        <v>7.6</v>
      </c>
      <c r="BP7" s="34">
        <f t="shared" si="30"/>
        <v>15.517241379310342</v>
      </c>
      <c r="BQ7" s="35" t="str">
        <f t="shared" si="60"/>
        <v>–</v>
      </c>
      <c r="BR7" s="36">
        <f t="shared" si="31"/>
        <v>18.888888888888889</v>
      </c>
      <c r="BS7" s="37">
        <f t="shared" si="32"/>
        <v>6.7799999999999994</v>
      </c>
      <c r="BT7" s="38">
        <f t="shared" si="32"/>
        <v>17.549497321366935</v>
      </c>
      <c r="BU7" s="32">
        <f t="shared" si="33"/>
        <v>0.43919117578668276</v>
      </c>
      <c r="BV7" s="39">
        <f t="shared" si="33"/>
        <v>1.0917830414796379</v>
      </c>
    </row>
    <row r="8" spans="1:74" ht="16.5" customHeight="1" x14ac:dyDescent="0.2">
      <c r="A8" s="10" t="s">
        <v>19</v>
      </c>
      <c r="B8" s="19">
        <v>13.4</v>
      </c>
      <c r="C8" s="4">
        <f t="shared" si="34"/>
        <v>37.222222222222221</v>
      </c>
      <c r="D8" s="19">
        <v>13.5</v>
      </c>
      <c r="E8" s="4">
        <f t="shared" si="35"/>
        <v>36.096256684491976</v>
      </c>
      <c r="F8" s="19">
        <v>12.8</v>
      </c>
      <c r="G8" s="4">
        <f t="shared" si="36"/>
        <v>33.684210526315788</v>
      </c>
      <c r="H8" s="19">
        <v>10.9</v>
      </c>
      <c r="I8" s="4">
        <f t="shared" si="37"/>
        <v>32.732732732732742</v>
      </c>
      <c r="J8" s="19">
        <v>13.1</v>
      </c>
      <c r="K8" s="4">
        <f t="shared" si="38"/>
        <v>34.114583333333329</v>
      </c>
      <c r="L8" s="19">
        <v>12.1</v>
      </c>
      <c r="M8" s="4">
        <f t="shared" si="39"/>
        <v>31.675392670157066</v>
      </c>
      <c r="N8" s="19"/>
      <c r="O8" s="4" t="str">
        <f t="shared" si="40"/>
        <v/>
      </c>
      <c r="P8" s="19">
        <v>12.7</v>
      </c>
      <c r="Q8" s="4">
        <f t="shared" si="41"/>
        <v>33.776595744680847</v>
      </c>
      <c r="R8" s="19"/>
      <c r="S8" s="4" t="str">
        <f t="shared" si="42"/>
        <v/>
      </c>
      <c r="T8" s="19"/>
      <c r="U8" s="4" t="str">
        <f t="shared" si="43"/>
        <v/>
      </c>
      <c r="V8" s="19"/>
      <c r="W8" s="4" t="str">
        <f>IF(AND((V8&gt;0),(V$4&gt;0)),(V8/V$4*100),"")</f>
        <v/>
      </c>
      <c r="X8" s="19"/>
      <c r="Y8" s="4" t="str">
        <f>IF(AND((X8&gt;0),(X$4&gt;0)),(X8/X$4*100),"")</f>
        <v/>
      </c>
      <c r="Z8" s="19"/>
      <c r="AA8" s="4" t="str">
        <f>IF(AND((Z8&gt;0),(Z$4&gt;0)),(Z8/Z$4*100),"")</f>
        <v/>
      </c>
      <c r="AB8" s="19"/>
      <c r="AC8" s="4" t="str">
        <f>IF(AND((AB8&gt;0),(AB$4&gt;0)),(AB8/AB$4*100),"")</f>
        <v/>
      </c>
      <c r="AD8" s="19"/>
      <c r="AE8" s="4" t="str">
        <f t="shared" si="44"/>
        <v/>
      </c>
      <c r="AF8" s="19"/>
      <c r="AG8" s="4" t="str">
        <f t="shared" si="45"/>
        <v/>
      </c>
      <c r="AH8" s="19"/>
      <c r="AI8" s="4" t="str">
        <f t="shared" si="46"/>
        <v/>
      </c>
      <c r="AJ8" s="19"/>
      <c r="AK8" s="4" t="str">
        <f t="shared" si="47"/>
        <v/>
      </c>
      <c r="AL8" s="19"/>
      <c r="AM8" s="4" t="str">
        <f t="shared" si="48"/>
        <v/>
      </c>
      <c r="AN8" s="19"/>
      <c r="AO8" s="4" t="str">
        <f t="shared" si="49"/>
        <v/>
      </c>
      <c r="AP8" s="19"/>
      <c r="AQ8" s="4" t="str">
        <f t="shared" si="50"/>
        <v/>
      </c>
      <c r="AR8" s="19"/>
      <c r="AS8" s="4" t="str">
        <f t="shared" si="51"/>
        <v/>
      </c>
      <c r="AT8" s="19"/>
      <c r="AU8" s="4" t="str">
        <f t="shared" si="52"/>
        <v/>
      </c>
      <c r="AV8" s="19"/>
      <c r="AW8" s="4" t="str">
        <f t="shared" si="53"/>
        <v/>
      </c>
      <c r="AX8" s="19"/>
      <c r="AY8" s="4" t="str">
        <f t="shared" si="54"/>
        <v/>
      </c>
      <c r="AZ8" s="19"/>
      <c r="BA8" s="4" t="str">
        <f t="shared" si="55"/>
        <v/>
      </c>
      <c r="BB8" s="19"/>
      <c r="BC8" s="4" t="str">
        <f t="shared" si="56"/>
        <v/>
      </c>
      <c r="BD8" s="19"/>
      <c r="BE8" s="4" t="str">
        <f t="shared" si="57"/>
        <v/>
      </c>
      <c r="BF8" s="19"/>
      <c r="BG8" s="4" t="str">
        <f t="shared" si="58"/>
        <v/>
      </c>
      <c r="BH8" s="19"/>
      <c r="BI8" s="4" t="str">
        <f t="shared" si="59"/>
        <v/>
      </c>
      <c r="BK8" s="57" t="s">
        <v>19</v>
      </c>
      <c r="BL8" s="30">
        <f t="shared" si="26"/>
        <v>7</v>
      </c>
      <c r="BM8" s="31">
        <f t="shared" si="27"/>
        <v>10.9</v>
      </c>
      <c r="BN8" s="32" t="str">
        <f t="shared" si="28"/>
        <v>–</v>
      </c>
      <c r="BO8" s="33">
        <f t="shared" si="29"/>
        <v>13.5</v>
      </c>
      <c r="BP8" s="34">
        <f t="shared" si="30"/>
        <v>31.675392670157066</v>
      </c>
      <c r="BQ8" s="35" t="str">
        <f t="shared" si="60"/>
        <v>–</v>
      </c>
      <c r="BR8" s="36">
        <f t="shared" si="31"/>
        <v>37.222222222222221</v>
      </c>
      <c r="BS8" s="37">
        <f t="shared" si="32"/>
        <v>12.642857142857142</v>
      </c>
      <c r="BT8" s="38">
        <f t="shared" si="32"/>
        <v>34.185999130561989</v>
      </c>
      <c r="BU8" s="32">
        <f t="shared" si="33"/>
        <v>0.90158590431369467</v>
      </c>
      <c r="BV8" s="39">
        <f t="shared" si="33"/>
        <v>1.902076311060277</v>
      </c>
    </row>
    <row r="9" spans="1:74" ht="16.5" customHeight="1" x14ac:dyDescent="0.2">
      <c r="A9" s="10" t="s">
        <v>21</v>
      </c>
      <c r="B9" s="19">
        <v>5</v>
      </c>
      <c r="C9" s="4">
        <f t="shared" si="34"/>
        <v>13.888888888888889</v>
      </c>
      <c r="D9" s="19">
        <v>4.5</v>
      </c>
      <c r="E9" s="4">
        <f t="shared" si="35"/>
        <v>12.032085561497327</v>
      </c>
      <c r="F9" s="19">
        <v>5.4</v>
      </c>
      <c r="G9" s="4">
        <f t="shared" si="36"/>
        <v>14.210526315789473</v>
      </c>
      <c r="H9" s="19">
        <v>4.2</v>
      </c>
      <c r="I9" s="4">
        <f t="shared" si="37"/>
        <v>12.612612612612613</v>
      </c>
      <c r="J9" s="19">
        <v>5.7</v>
      </c>
      <c r="K9" s="4">
        <f t="shared" si="38"/>
        <v>14.84375</v>
      </c>
      <c r="L9" s="19">
        <v>4.7</v>
      </c>
      <c r="M9" s="4">
        <f t="shared" si="39"/>
        <v>12.303664921465968</v>
      </c>
      <c r="N9" s="19">
        <v>5.7</v>
      </c>
      <c r="O9" s="4">
        <f t="shared" si="40"/>
        <v>12.694877505567931</v>
      </c>
      <c r="P9" s="19">
        <v>5.4</v>
      </c>
      <c r="Q9" s="4">
        <f t="shared" si="41"/>
        <v>14.361702127659576</v>
      </c>
      <c r="R9" s="19">
        <v>6.1</v>
      </c>
      <c r="S9" s="4">
        <f t="shared" si="42"/>
        <v>15.02463054187192</v>
      </c>
      <c r="T9" s="19">
        <v>5.8</v>
      </c>
      <c r="U9" s="4">
        <f t="shared" si="43"/>
        <v>13.425925925925924</v>
      </c>
      <c r="V9" s="19"/>
      <c r="W9" s="4" t="str">
        <f>IF(AND((V9&gt;0),(V$4&gt;0)),(V9/V$4*100),"")</f>
        <v/>
      </c>
      <c r="X9" s="19"/>
      <c r="Y9" s="4" t="str">
        <f>IF(AND((X9&gt;0),(X$4&gt;0)),(X9/X$4*100),"")</f>
        <v/>
      </c>
      <c r="Z9" s="19"/>
      <c r="AA9" s="4" t="str">
        <f>IF(AND((Z9&gt;0),(Z$4&gt;0)),(Z9/Z$4*100),"")</f>
        <v/>
      </c>
      <c r="AB9" s="19"/>
      <c r="AC9" s="4" t="str">
        <f>IF(AND((AB9&gt;0),(AB$4&gt;0)),(AB9/AB$4*100),"")</f>
        <v/>
      </c>
      <c r="AD9" s="19"/>
      <c r="AE9" s="4" t="str">
        <f t="shared" si="44"/>
        <v/>
      </c>
      <c r="AF9" s="19"/>
      <c r="AG9" s="4" t="str">
        <f t="shared" si="45"/>
        <v/>
      </c>
      <c r="AH9" s="19"/>
      <c r="AI9" s="4" t="str">
        <f t="shared" si="46"/>
        <v/>
      </c>
      <c r="AJ9" s="19"/>
      <c r="AK9" s="4" t="str">
        <f t="shared" si="47"/>
        <v/>
      </c>
      <c r="AL9" s="19"/>
      <c r="AM9" s="4" t="str">
        <f t="shared" si="48"/>
        <v/>
      </c>
      <c r="AN9" s="19"/>
      <c r="AO9" s="4" t="str">
        <f t="shared" si="49"/>
        <v/>
      </c>
      <c r="AP9" s="19"/>
      <c r="AQ9" s="4" t="str">
        <f t="shared" si="50"/>
        <v/>
      </c>
      <c r="AR9" s="19"/>
      <c r="AS9" s="4" t="str">
        <f t="shared" si="51"/>
        <v/>
      </c>
      <c r="AT9" s="19"/>
      <c r="AU9" s="4" t="str">
        <f t="shared" si="52"/>
        <v/>
      </c>
      <c r="AV9" s="19"/>
      <c r="AW9" s="4" t="str">
        <f t="shared" si="53"/>
        <v/>
      </c>
      <c r="AX9" s="19"/>
      <c r="AY9" s="4" t="str">
        <f t="shared" si="54"/>
        <v/>
      </c>
      <c r="AZ9" s="19"/>
      <c r="BA9" s="4" t="str">
        <f t="shared" si="55"/>
        <v/>
      </c>
      <c r="BB9" s="19"/>
      <c r="BC9" s="4" t="str">
        <f t="shared" si="56"/>
        <v/>
      </c>
      <c r="BD9" s="19"/>
      <c r="BE9" s="4" t="str">
        <f t="shared" si="57"/>
        <v/>
      </c>
      <c r="BF9" s="19"/>
      <c r="BG9" s="4" t="str">
        <f t="shared" si="58"/>
        <v/>
      </c>
      <c r="BH9" s="19"/>
      <c r="BI9" s="4" t="str">
        <f t="shared" si="59"/>
        <v/>
      </c>
      <c r="BK9" s="57" t="s">
        <v>21</v>
      </c>
      <c r="BL9" s="30">
        <f t="shared" si="26"/>
        <v>10</v>
      </c>
      <c r="BM9" s="31">
        <f t="shared" si="27"/>
        <v>4.2</v>
      </c>
      <c r="BN9" s="32" t="str">
        <f t="shared" si="28"/>
        <v>–</v>
      </c>
      <c r="BO9" s="33">
        <f t="shared" si="29"/>
        <v>6.1</v>
      </c>
      <c r="BP9" s="34">
        <f t="shared" si="30"/>
        <v>12.032085561497327</v>
      </c>
      <c r="BQ9" s="35" t="str">
        <f t="shared" si="60"/>
        <v>–</v>
      </c>
      <c r="BR9" s="36">
        <f t="shared" si="31"/>
        <v>15.02463054187192</v>
      </c>
      <c r="BS9" s="37">
        <f t="shared" si="32"/>
        <v>5.25</v>
      </c>
      <c r="BT9" s="38">
        <f t="shared" si="32"/>
        <v>13.539866440127962</v>
      </c>
      <c r="BU9" s="32">
        <f t="shared" si="33"/>
        <v>0.6240548408949681</v>
      </c>
      <c r="BV9" s="39">
        <f t="shared" si="33"/>
        <v>1.0821808118100045</v>
      </c>
    </row>
    <row r="10" spans="1:74" ht="16.5" customHeight="1" x14ac:dyDescent="0.2">
      <c r="A10" s="10" t="s">
        <v>20</v>
      </c>
      <c r="B10" s="19">
        <v>41.4</v>
      </c>
      <c r="C10" s="4">
        <f t="shared" si="34"/>
        <v>114.99999999999999</v>
      </c>
      <c r="D10" s="19">
        <v>56</v>
      </c>
      <c r="E10" s="4">
        <f t="shared" si="35"/>
        <v>149.7326203208556</v>
      </c>
      <c r="F10" s="19">
        <v>53.3</v>
      </c>
      <c r="G10" s="4">
        <f t="shared" si="36"/>
        <v>140.26315789473685</v>
      </c>
      <c r="H10" s="19">
        <v>38.5</v>
      </c>
      <c r="I10" s="4">
        <f t="shared" si="37"/>
        <v>115.61561561561562</v>
      </c>
      <c r="J10" s="19">
        <v>50.6</v>
      </c>
      <c r="K10" s="4">
        <f t="shared" si="38"/>
        <v>131.77083333333334</v>
      </c>
      <c r="L10" s="19">
        <v>37.4</v>
      </c>
      <c r="M10" s="4">
        <f t="shared" si="39"/>
        <v>97.905759162303653</v>
      </c>
      <c r="N10" s="19">
        <v>47.3</v>
      </c>
      <c r="O10" s="4">
        <f t="shared" si="40"/>
        <v>105.34521158129175</v>
      </c>
      <c r="P10" s="19">
        <v>52.1</v>
      </c>
      <c r="Q10" s="4">
        <f t="shared" si="41"/>
        <v>138.56382978723406</v>
      </c>
      <c r="R10" s="19">
        <v>46.2</v>
      </c>
      <c r="S10" s="4">
        <f t="shared" si="42"/>
        <v>113.79310344827587</v>
      </c>
      <c r="T10" s="19">
        <v>65</v>
      </c>
      <c r="U10" s="4">
        <f t="shared" si="43"/>
        <v>150.46296296296296</v>
      </c>
      <c r="V10" s="19"/>
      <c r="W10" s="4" t="str">
        <f>IF(AND((V10&gt;0),(V$4&gt;0)),(V10/V$4*100),"")</f>
        <v/>
      </c>
      <c r="X10" s="19"/>
      <c r="Y10" s="4" t="str">
        <f>IF(AND((X10&gt;0),(X$4&gt;0)),(X10/X$4*100),"")</f>
        <v/>
      </c>
      <c r="Z10" s="19"/>
      <c r="AA10" s="4" t="str">
        <f>IF(AND((Z10&gt;0),(Z$4&gt;0)),(Z10/Z$4*100),"")</f>
        <v/>
      </c>
      <c r="AB10" s="19"/>
      <c r="AC10" s="4" t="str">
        <f>IF(AND((AB10&gt;0),(AB$4&gt;0)),(AB10/AB$4*100),"")</f>
        <v/>
      </c>
      <c r="AD10" s="19"/>
      <c r="AE10" s="4" t="str">
        <f t="shared" si="44"/>
        <v/>
      </c>
      <c r="AF10" s="19"/>
      <c r="AG10" s="4" t="str">
        <f t="shared" si="45"/>
        <v/>
      </c>
      <c r="AH10" s="19"/>
      <c r="AI10" s="4" t="str">
        <f t="shared" si="46"/>
        <v/>
      </c>
      <c r="AJ10" s="19"/>
      <c r="AK10" s="4" t="str">
        <f t="shared" si="47"/>
        <v/>
      </c>
      <c r="AL10" s="19"/>
      <c r="AM10" s="4" t="str">
        <f t="shared" si="48"/>
        <v/>
      </c>
      <c r="AN10" s="19"/>
      <c r="AO10" s="4" t="str">
        <f t="shared" si="49"/>
        <v/>
      </c>
      <c r="AP10" s="19"/>
      <c r="AQ10" s="4" t="str">
        <f t="shared" si="50"/>
        <v/>
      </c>
      <c r="AR10" s="19"/>
      <c r="AS10" s="4" t="str">
        <f t="shared" si="51"/>
        <v/>
      </c>
      <c r="AT10" s="19"/>
      <c r="AU10" s="4" t="str">
        <f t="shared" si="52"/>
        <v/>
      </c>
      <c r="AV10" s="19"/>
      <c r="AW10" s="4" t="str">
        <f t="shared" si="53"/>
        <v/>
      </c>
      <c r="AX10" s="19"/>
      <c r="AY10" s="4" t="str">
        <f t="shared" si="54"/>
        <v/>
      </c>
      <c r="AZ10" s="19"/>
      <c r="BA10" s="4" t="str">
        <f t="shared" si="55"/>
        <v/>
      </c>
      <c r="BB10" s="19"/>
      <c r="BC10" s="4" t="str">
        <f t="shared" si="56"/>
        <v/>
      </c>
      <c r="BD10" s="19"/>
      <c r="BE10" s="4" t="str">
        <f t="shared" si="57"/>
        <v/>
      </c>
      <c r="BF10" s="19"/>
      <c r="BG10" s="4" t="str">
        <f t="shared" si="58"/>
        <v/>
      </c>
      <c r="BH10" s="19"/>
      <c r="BI10" s="4" t="str">
        <f t="shared" si="59"/>
        <v/>
      </c>
      <c r="BK10" s="57" t="s">
        <v>20</v>
      </c>
      <c r="BL10" s="30">
        <f t="shared" si="26"/>
        <v>10</v>
      </c>
      <c r="BM10" s="31">
        <f t="shared" si="27"/>
        <v>37.4</v>
      </c>
      <c r="BN10" s="32" t="str">
        <f t="shared" si="28"/>
        <v>–</v>
      </c>
      <c r="BO10" s="33">
        <f t="shared" si="29"/>
        <v>65</v>
      </c>
      <c r="BP10" s="34">
        <f t="shared" si="30"/>
        <v>97.905759162303653</v>
      </c>
      <c r="BQ10" s="35" t="str">
        <f t="shared" si="60"/>
        <v>–</v>
      </c>
      <c r="BR10" s="36">
        <f t="shared" si="31"/>
        <v>150.46296296296296</v>
      </c>
      <c r="BS10" s="37">
        <f t="shared" si="32"/>
        <v>48.78</v>
      </c>
      <c r="BT10" s="38">
        <f t="shared" si="32"/>
        <v>125.84530941066097</v>
      </c>
      <c r="BU10" s="32">
        <f t="shared" si="33"/>
        <v>8.4883973097922762</v>
      </c>
      <c r="BV10" s="39">
        <f t="shared" si="33"/>
        <v>18.707618641689479</v>
      </c>
    </row>
    <row r="11" spans="1:74" ht="16.5" customHeight="1" x14ac:dyDescent="0.2">
      <c r="A11" s="10" t="s">
        <v>31</v>
      </c>
      <c r="B11" s="68">
        <f t="shared" ref="B11" si="61">IF(AND((B10&gt;0),(B3&gt;0)),(B10/B3),"")</f>
        <v>0.21675392670157068</v>
      </c>
      <c r="C11" s="4" t="s">
        <v>3</v>
      </c>
      <c r="D11" s="68">
        <f t="shared" ref="D11" si="62">IF(AND((D10&gt;0),(D3&gt;0)),(D10/D3),"")</f>
        <v>0.28140703517587939</v>
      </c>
      <c r="E11" s="4" t="s">
        <v>3</v>
      </c>
      <c r="F11" s="68">
        <f t="shared" ref="F11" si="63">IF(AND((F10&gt;0),(F3&gt;0)),(F10/F3),"")</f>
        <v>0.26649999999999996</v>
      </c>
      <c r="G11" s="4" t="s">
        <v>3</v>
      </c>
      <c r="H11" s="68">
        <f t="shared" ref="H11" si="64">IF(AND((H10&gt;0),(H3&gt;0)),(H10/H3),"")</f>
        <v>0.23333333333333334</v>
      </c>
      <c r="I11" s="4" t="s">
        <v>3</v>
      </c>
      <c r="J11" s="68">
        <f t="shared" ref="J11" si="65">IF(AND((J10&gt;0),(J3&gt;0)),(J10/J3),"")</f>
        <v>0.24926108374384237</v>
      </c>
      <c r="K11" s="4" t="s">
        <v>3</v>
      </c>
      <c r="L11" s="68">
        <f t="shared" ref="L11" si="66">IF(AND((L10&gt;0),(L3&gt;0)),(L10/L3),"")</f>
        <v>0.21249999999999999</v>
      </c>
      <c r="M11" s="4" t="s">
        <v>3</v>
      </c>
      <c r="N11" s="68">
        <f t="shared" ref="N11" si="67">IF(AND((N10&gt;0),(N3&gt;0)),(N10/N3),"")</f>
        <v>0.19790794979079496</v>
      </c>
      <c r="O11" s="4" t="s">
        <v>3</v>
      </c>
      <c r="P11" s="68">
        <f t="shared" ref="P11" si="68">IF(AND((P10&gt;0),(P3&gt;0)),(P10/P3),"")</f>
        <v>0.25792079207920793</v>
      </c>
      <c r="Q11" s="4" t="s">
        <v>3</v>
      </c>
      <c r="R11" s="68">
        <f t="shared" ref="R11" si="69">IF(AND((R10&gt;0),(R3&gt;0)),(R10/R3),"")</f>
        <v>0.21895734597156399</v>
      </c>
      <c r="S11" s="4" t="s">
        <v>3</v>
      </c>
      <c r="T11" s="68">
        <f t="shared" ref="T11" si="70">IF(AND((T10&gt;0),(T3&gt;0)),(T10/T3),"")</f>
        <v>0.28384279475982532</v>
      </c>
      <c r="U11" s="4" t="s">
        <v>3</v>
      </c>
      <c r="V11" s="68" t="str">
        <f>IF(AND((V10&gt;0),(V3&gt;0)),(V10/V3),"")</f>
        <v/>
      </c>
      <c r="W11" s="4" t="s">
        <v>3</v>
      </c>
      <c r="X11" s="68" t="str">
        <f>IF(AND((X10&gt;0),(X3&gt;0)),(X10/X3),"")</f>
        <v/>
      </c>
      <c r="Y11" s="4" t="s">
        <v>3</v>
      </c>
      <c r="Z11" s="68" t="str">
        <f>IF(AND((Z10&gt;0),(Z3&gt;0)),(Z10/Z3),"")</f>
        <v/>
      </c>
      <c r="AA11" s="4" t="s">
        <v>3</v>
      </c>
      <c r="AB11" s="68" t="str">
        <f>IF(AND((AB10&gt;0),(AB3&gt;0)),(AB10/AB3),"")</f>
        <v/>
      </c>
      <c r="AC11" s="4" t="s">
        <v>3</v>
      </c>
      <c r="AD11" s="68" t="str">
        <f t="shared" ref="AD11" si="71">IF(AND((AD10&gt;0),(AD3&gt;0)),(AD10/AD3),"")</f>
        <v/>
      </c>
      <c r="AE11" s="4" t="s">
        <v>3</v>
      </c>
      <c r="AF11" s="68" t="str">
        <f t="shared" ref="AF11" si="72">IF(AND((AF10&gt;0),(AF3&gt;0)),(AF10/AF3),"")</f>
        <v/>
      </c>
      <c r="AG11" s="4" t="s">
        <v>3</v>
      </c>
      <c r="AH11" s="68" t="str">
        <f t="shared" ref="AH11" si="73">IF(AND((AH10&gt;0),(AH3&gt;0)),(AH10/AH3),"")</f>
        <v/>
      </c>
      <c r="AI11" s="4" t="s">
        <v>3</v>
      </c>
      <c r="AJ11" s="68" t="str">
        <f t="shared" ref="AJ11" si="74">IF(AND((AJ10&gt;0),(AJ3&gt;0)),(AJ10/AJ3),"")</f>
        <v/>
      </c>
      <c r="AK11" s="4" t="s">
        <v>3</v>
      </c>
      <c r="AL11" s="68" t="str">
        <f t="shared" ref="AL11" si="75">IF(AND((AL10&gt;0),(AL3&gt;0)),(AL10/AL3),"")</f>
        <v/>
      </c>
      <c r="AM11" s="4" t="s">
        <v>3</v>
      </c>
      <c r="AN11" s="68" t="str">
        <f t="shared" ref="AN11" si="76">IF(AND((AN10&gt;0),(AN3&gt;0)),(AN10/AN3),"")</f>
        <v/>
      </c>
      <c r="AO11" s="4" t="s">
        <v>3</v>
      </c>
      <c r="AP11" s="68" t="str">
        <f t="shared" ref="AP11" si="77">IF(AND((AP10&gt;0),(AP3&gt;0)),(AP10/AP3),"")</f>
        <v/>
      </c>
      <c r="AQ11" s="4" t="s">
        <v>3</v>
      </c>
      <c r="AR11" s="68" t="str">
        <f t="shared" ref="AR11" si="78">IF(AND((AR10&gt;0),(AR3&gt;0)),(AR10/AR3),"")</f>
        <v/>
      </c>
      <c r="AS11" s="4" t="s">
        <v>3</v>
      </c>
      <c r="AT11" s="68" t="str">
        <f t="shared" ref="AT11" si="79">IF(AND((AT10&gt;0),(AT3&gt;0)),(AT10/AT3),"")</f>
        <v/>
      </c>
      <c r="AU11" s="4" t="s">
        <v>3</v>
      </c>
      <c r="AV11" s="68" t="str">
        <f t="shared" ref="AV11" si="80">IF(AND((AV10&gt;0),(AV3&gt;0)),(AV10/AV3),"")</f>
        <v/>
      </c>
      <c r="AW11" s="4" t="s">
        <v>3</v>
      </c>
      <c r="AX11" s="68" t="str">
        <f t="shared" ref="AX11" si="81">IF(AND((AX10&gt;0),(AX3&gt;0)),(AX10/AX3),"")</f>
        <v/>
      </c>
      <c r="AY11" s="4" t="s">
        <v>3</v>
      </c>
      <c r="AZ11" s="68" t="str">
        <f t="shared" ref="AZ11" si="82">IF(AND((AZ10&gt;0),(AZ3&gt;0)),(AZ10/AZ3),"")</f>
        <v/>
      </c>
      <c r="BA11" s="4" t="s">
        <v>3</v>
      </c>
      <c r="BB11" s="68" t="str">
        <f t="shared" ref="BB11" si="83">IF(AND((BB10&gt;0),(BB3&gt;0)),(BB10/BB3),"")</f>
        <v/>
      </c>
      <c r="BC11" s="4" t="s">
        <v>3</v>
      </c>
      <c r="BD11" s="68" t="str">
        <f t="shared" ref="BD11" si="84">IF(AND((BD10&gt;0),(BD3&gt;0)),(BD10/BD3),"")</f>
        <v/>
      </c>
      <c r="BE11" s="4" t="s">
        <v>3</v>
      </c>
      <c r="BF11" s="68" t="str">
        <f t="shared" ref="BF11" si="85">IF(AND((BF10&gt;0),(BF3&gt;0)),(BF10/BF3),"")</f>
        <v/>
      </c>
      <c r="BG11" s="4" t="s">
        <v>3</v>
      </c>
      <c r="BH11" s="68" t="str">
        <f t="shared" ref="BH11" si="86">IF(AND((BH10&gt;0),(BH3&gt;0)),(BH10/BH3),"")</f>
        <v/>
      </c>
      <c r="BI11" s="4" t="s">
        <v>3</v>
      </c>
      <c r="BK11" s="57" t="s">
        <v>31</v>
      </c>
      <c r="BL11" s="30">
        <f t="shared" si="26"/>
        <v>10</v>
      </c>
      <c r="BM11" s="40">
        <f t="shared" si="27"/>
        <v>0.19790794979079496</v>
      </c>
      <c r="BN11" s="22" t="str">
        <f t="shared" si="28"/>
        <v>–</v>
      </c>
      <c r="BO11" s="41">
        <f t="shared" si="29"/>
        <v>0.28384279475982532</v>
      </c>
      <c r="BP11" s="24" t="str">
        <f t="shared" si="30"/>
        <v/>
      </c>
      <c r="BQ11" s="6" t="s">
        <v>3</v>
      </c>
      <c r="BR11" s="26" t="str">
        <f t="shared" si="31"/>
        <v/>
      </c>
      <c r="BS11" s="42">
        <f t="shared" si="32"/>
        <v>0.24183842615560183</v>
      </c>
      <c r="BT11" s="28" t="s">
        <v>3</v>
      </c>
      <c r="BU11" s="43">
        <f t="shared" si="33"/>
        <v>3.0308993743303314E-2</v>
      </c>
      <c r="BV11" s="29" t="s">
        <v>3</v>
      </c>
    </row>
    <row r="12" spans="1:74" ht="16.5" customHeight="1" x14ac:dyDescent="0.2">
      <c r="A12" s="10" t="s">
        <v>32</v>
      </c>
      <c r="B12" s="68">
        <f t="shared" ref="B12" si="87">IF(AND((B6&gt;0),(B8&gt;0)),(B6/B8),"")</f>
        <v>0.67164179104477606</v>
      </c>
      <c r="C12" s="4" t="s">
        <v>3</v>
      </c>
      <c r="D12" s="68">
        <f t="shared" ref="D12" si="88">IF(AND((D6&gt;0),(D8&gt;0)),(D6/D8),"")</f>
        <v>0.73333333333333339</v>
      </c>
      <c r="E12" s="4" t="s">
        <v>3</v>
      </c>
      <c r="F12" s="68">
        <f t="shared" ref="F12" si="89">IF(AND((F6&gt;0),(F8&gt;0)),(F6/F8),"")</f>
        <v>0.7734375</v>
      </c>
      <c r="G12" s="4" t="s">
        <v>3</v>
      </c>
      <c r="H12" s="68">
        <f t="shared" ref="H12" si="90">IF(AND((H6&gt;0),(H8&gt;0)),(H6/H8),"")</f>
        <v>0.84403669724770636</v>
      </c>
      <c r="I12" s="4" t="s">
        <v>3</v>
      </c>
      <c r="J12" s="68">
        <f t="shared" ref="J12" si="91">IF(AND((J6&gt;0),(J8&gt;0)),(J6/J8),"")</f>
        <v>0.67938931297709926</v>
      </c>
      <c r="K12" s="4" t="s">
        <v>3</v>
      </c>
      <c r="L12" s="68">
        <f t="shared" ref="L12" si="92">IF(AND((L6&gt;0),(L8&gt;0)),(L6/L8),"")</f>
        <v>0.69421487603305787</v>
      </c>
      <c r="M12" s="4" t="s">
        <v>3</v>
      </c>
      <c r="N12" s="68" t="str">
        <f t="shared" ref="N12" si="93">IF(AND((N6&gt;0),(N8&gt;0)),(N6/N8),"")</f>
        <v/>
      </c>
      <c r="O12" s="4" t="s">
        <v>3</v>
      </c>
      <c r="P12" s="68">
        <f t="shared" ref="P12" si="94">IF(AND((P6&gt;0),(P8&gt;0)),(P6/P8),"")</f>
        <v>0.72440944881889757</v>
      </c>
      <c r="Q12" s="4" t="s">
        <v>3</v>
      </c>
      <c r="R12" s="68" t="str">
        <f t="shared" ref="R12" si="95">IF(AND((R6&gt;0),(R8&gt;0)),(R6/R8),"")</f>
        <v/>
      </c>
      <c r="S12" s="4" t="s">
        <v>3</v>
      </c>
      <c r="T12" s="68" t="str">
        <f t="shared" ref="T12" si="96">IF(AND((T6&gt;0),(T8&gt;0)),(T6/T8),"")</f>
        <v/>
      </c>
      <c r="U12" s="4" t="s">
        <v>3</v>
      </c>
      <c r="V12" s="68" t="str">
        <f>IF(AND((V6&gt;0),(V8&gt;0)),(V6/V8),"")</f>
        <v/>
      </c>
      <c r="W12" s="4" t="s">
        <v>3</v>
      </c>
      <c r="X12" s="68" t="str">
        <f>IF(AND((X6&gt;0),(X8&gt;0)),(X6/X8),"")</f>
        <v/>
      </c>
      <c r="Y12" s="4" t="s">
        <v>3</v>
      </c>
      <c r="Z12" s="68" t="str">
        <f>IF(AND((Z6&gt;0),(Z8&gt;0)),(Z6/Z8),"")</f>
        <v/>
      </c>
      <c r="AA12" s="4" t="s">
        <v>3</v>
      </c>
      <c r="AB12" s="68" t="str">
        <f>IF(AND((AB6&gt;0),(AB8&gt;0)),(AB6/AB8),"")</f>
        <v/>
      </c>
      <c r="AC12" s="4" t="s">
        <v>3</v>
      </c>
      <c r="AD12" s="68" t="str">
        <f t="shared" ref="AD12" si="97">IF(AND((AD6&gt;0),(AD8&gt;0)),(AD6/AD8),"")</f>
        <v/>
      </c>
      <c r="AE12" s="4" t="s">
        <v>3</v>
      </c>
      <c r="AF12" s="68" t="str">
        <f t="shared" ref="AF12" si="98">IF(AND((AF6&gt;0),(AF8&gt;0)),(AF6/AF8),"")</f>
        <v/>
      </c>
      <c r="AG12" s="4" t="s">
        <v>3</v>
      </c>
      <c r="AH12" s="68" t="str">
        <f t="shared" ref="AH12" si="99">IF(AND((AH6&gt;0),(AH8&gt;0)),(AH6/AH8),"")</f>
        <v/>
      </c>
      <c r="AI12" s="4" t="s">
        <v>3</v>
      </c>
      <c r="AJ12" s="68" t="str">
        <f t="shared" ref="AJ12" si="100">IF(AND((AJ6&gt;0),(AJ8&gt;0)),(AJ6/AJ8),"")</f>
        <v/>
      </c>
      <c r="AK12" s="4" t="s">
        <v>3</v>
      </c>
      <c r="AL12" s="68" t="str">
        <f t="shared" ref="AL12" si="101">IF(AND((AL6&gt;0),(AL8&gt;0)),(AL6/AL8),"")</f>
        <v/>
      </c>
      <c r="AM12" s="4" t="s">
        <v>3</v>
      </c>
      <c r="AN12" s="68" t="str">
        <f t="shared" ref="AN12" si="102">IF(AND((AN6&gt;0),(AN8&gt;0)),(AN6/AN8),"")</f>
        <v/>
      </c>
      <c r="AO12" s="4" t="s">
        <v>3</v>
      </c>
      <c r="AP12" s="68" t="str">
        <f t="shared" ref="AP12" si="103">IF(AND((AP6&gt;0),(AP8&gt;0)),(AP6/AP8),"")</f>
        <v/>
      </c>
      <c r="AQ12" s="4" t="s">
        <v>3</v>
      </c>
      <c r="AR12" s="68" t="str">
        <f t="shared" ref="AR12" si="104">IF(AND((AR6&gt;0),(AR8&gt;0)),(AR6/AR8),"")</f>
        <v/>
      </c>
      <c r="AS12" s="4" t="s">
        <v>3</v>
      </c>
      <c r="AT12" s="68" t="str">
        <f t="shared" ref="AT12" si="105">IF(AND((AT6&gt;0),(AT8&gt;0)),(AT6/AT8),"")</f>
        <v/>
      </c>
      <c r="AU12" s="4" t="s">
        <v>3</v>
      </c>
      <c r="AV12" s="68" t="str">
        <f t="shared" ref="AV12" si="106">IF(AND((AV6&gt;0),(AV8&gt;0)),(AV6/AV8),"")</f>
        <v/>
      </c>
      <c r="AW12" s="4" t="s">
        <v>3</v>
      </c>
      <c r="AX12" s="68" t="str">
        <f t="shared" ref="AX12" si="107">IF(AND((AX6&gt;0),(AX8&gt;0)),(AX6/AX8),"")</f>
        <v/>
      </c>
      <c r="AY12" s="4" t="s">
        <v>3</v>
      </c>
      <c r="AZ12" s="68" t="str">
        <f t="shared" ref="AZ12" si="108">IF(AND((AZ6&gt;0),(AZ8&gt;0)),(AZ6/AZ8),"")</f>
        <v/>
      </c>
      <c r="BA12" s="4" t="s">
        <v>3</v>
      </c>
      <c r="BB12" s="68" t="str">
        <f t="shared" ref="BB12" si="109">IF(AND((BB6&gt;0),(BB8&gt;0)),(BB6/BB8),"")</f>
        <v/>
      </c>
      <c r="BC12" s="4" t="s">
        <v>3</v>
      </c>
      <c r="BD12" s="68" t="str">
        <f t="shared" ref="BD12" si="110">IF(AND((BD6&gt;0),(BD8&gt;0)),(BD6/BD8),"")</f>
        <v/>
      </c>
      <c r="BE12" s="4" t="s">
        <v>3</v>
      </c>
      <c r="BF12" s="68" t="str">
        <f t="shared" ref="BF12" si="111">IF(AND((BF6&gt;0),(BF8&gt;0)),(BF6/BF8),"")</f>
        <v/>
      </c>
      <c r="BG12" s="4" t="s">
        <v>3</v>
      </c>
      <c r="BH12" s="68" t="str">
        <f t="shared" ref="BH12" si="112">IF(AND((BH6&gt;0),(BH8&gt;0)),(BH6/BH8),"")</f>
        <v/>
      </c>
      <c r="BI12" s="4" t="s">
        <v>3</v>
      </c>
      <c r="BK12" s="57" t="s">
        <v>32</v>
      </c>
      <c r="BL12" s="30">
        <f t="shared" si="26"/>
        <v>7</v>
      </c>
      <c r="BM12" s="40">
        <f t="shared" si="27"/>
        <v>0.67164179104477606</v>
      </c>
      <c r="BN12" s="22" t="str">
        <f t="shared" si="28"/>
        <v>–</v>
      </c>
      <c r="BO12" s="41">
        <f t="shared" si="29"/>
        <v>0.84403669724770636</v>
      </c>
      <c r="BP12" s="24" t="str">
        <f t="shared" si="30"/>
        <v/>
      </c>
      <c r="BQ12" s="6" t="s">
        <v>3</v>
      </c>
      <c r="BR12" s="26" t="str">
        <f t="shared" si="31"/>
        <v/>
      </c>
      <c r="BS12" s="42">
        <f t="shared" si="32"/>
        <v>0.73149470849355291</v>
      </c>
      <c r="BT12" s="28" t="s">
        <v>3</v>
      </c>
      <c r="BU12" s="43">
        <f t="shared" si="33"/>
        <v>6.0780490723299788E-2</v>
      </c>
      <c r="BV12" s="29" t="s">
        <v>3</v>
      </c>
    </row>
    <row r="13" spans="1:74" ht="16.5" customHeight="1" x14ac:dyDescent="0.2">
      <c r="A13" s="15" t="s">
        <v>22</v>
      </c>
      <c r="B13" s="17"/>
      <c r="C13" s="3"/>
      <c r="D13" s="17"/>
      <c r="E13" s="3"/>
      <c r="F13" s="17"/>
      <c r="G13" s="3"/>
      <c r="H13" s="17"/>
      <c r="I13" s="3"/>
      <c r="J13" s="17"/>
      <c r="K13" s="3"/>
      <c r="L13" s="17"/>
      <c r="M13" s="3"/>
      <c r="N13" s="17"/>
      <c r="O13" s="3"/>
      <c r="P13" s="17"/>
      <c r="Q13" s="3"/>
      <c r="R13" s="17"/>
      <c r="S13" s="3"/>
      <c r="T13" s="17"/>
      <c r="U13" s="3"/>
      <c r="V13" s="17"/>
      <c r="W13" s="3"/>
      <c r="X13" s="17"/>
      <c r="Y13" s="3"/>
      <c r="Z13" s="17"/>
      <c r="AA13" s="3"/>
      <c r="AB13" s="17"/>
      <c r="AC13" s="3"/>
      <c r="AD13" s="17"/>
      <c r="AE13" s="3"/>
      <c r="AF13" s="17"/>
      <c r="AG13" s="3"/>
      <c r="AH13" s="17"/>
      <c r="AI13" s="3"/>
      <c r="AJ13" s="17"/>
      <c r="AK13" s="3"/>
      <c r="AL13" s="17"/>
      <c r="AM13" s="3"/>
      <c r="AN13" s="17"/>
      <c r="AO13" s="3"/>
      <c r="AP13" s="17"/>
      <c r="AQ13" s="3"/>
      <c r="AR13" s="17"/>
      <c r="AS13" s="3"/>
      <c r="AT13" s="17"/>
      <c r="AU13" s="3"/>
      <c r="AV13" s="17"/>
      <c r="AW13" s="3"/>
      <c r="AX13" s="17"/>
      <c r="AY13" s="3"/>
      <c r="AZ13" s="17"/>
      <c r="BA13" s="3"/>
      <c r="BB13" s="17"/>
      <c r="BC13" s="3"/>
      <c r="BD13" s="17"/>
      <c r="BE13" s="3"/>
      <c r="BF13" s="17"/>
      <c r="BG13" s="3"/>
      <c r="BH13" s="17"/>
      <c r="BI13" s="3"/>
      <c r="BK13" s="56" t="s">
        <v>22</v>
      </c>
      <c r="BL13" s="30">
        <f t="shared" si="26"/>
        <v>0</v>
      </c>
      <c r="BM13" s="21"/>
      <c r="BN13" s="22"/>
      <c r="BO13" s="23"/>
      <c r="BP13" s="24"/>
      <c r="BQ13" s="25"/>
      <c r="BR13" s="26"/>
      <c r="BS13" s="27"/>
      <c r="BT13" s="28"/>
      <c r="BU13" s="22"/>
      <c r="BV13" s="29"/>
    </row>
    <row r="14" spans="1:74" ht="16.5" customHeight="1" x14ac:dyDescent="0.2">
      <c r="A14" s="10" t="s">
        <v>57</v>
      </c>
      <c r="B14" s="19">
        <v>45.8</v>
      </c>
      <c r="C14" s="4">
        <f t="shared" ref="C14:C18" si="113">IF(AND((B14&gt;0),(B$4&gt;0)),(B14/B$4*100),"")</f>
        <v>127.22222222222221</v>
      </c>
      <c r="D14" s="19">
        <v>61.3</v>
      </c>
      <c r="E14" s="4">
        <f t="shared" ref="E14:E18" si="114">IF(AND((D14&gt;0),(D$4&gt;0)),(D14/D$4*100),"")</f>
        <v>163.90374331550802</v>
      </c>
      <c r="F14" s="19">
        <v>47.7</v>
      </c>
      <c r="G14" s="4">
        <f t="shared" ref="G14:G18" si="115">IF(AND((F14&gt;0),(F$4&gt;0)),(F14/F$4*100),"")</f>
        <v>125.52631578947368</v>
      </c>
      <c r="H14" s="19">
        <v>34.299999999999997</v>
      </c>
      <c r="I14" s="4">
        <f t="shared" ref="I14:I18" si="116">IF(AND((H14&gt;0),(H$4&gt;0)),(H14/H$4*100),"")</f>
        <v>103.003003003003</v>
      </c>
      <c r="J14" s="19">
        <v>54.8</v>
      </c>
      <c r="K14" s="4">
        <f t="shared" ref="K14:K18" si="117">IF(AND((J14&gt;0),(J$4&gt;0)),(J14/J$4*100),"")</f>
        <v>142.70833333333331</v>
      </c>
      <c r="L14" s="19">
        <v>41.4</v>
      </c>
      <c r="M14" s="4">
        <f t="shared" ref="M14:M18" si="118">IF(AND((L14&gt;0),(L$4&gt;0)),(L14/L$4*100),"")</f>
        <v>108.37696335078533</v>
      </c>
      <c r="N14" s="19">
        <v>72.900000000000006</v>
      </c>
      <c r="O14" s="4">
        <f t="shared" ref="O14:O18" si="119">IF(AND((N14&gt;0),(N$4&gt;0)),(N14/N$4*100),"")</f>
        <v>162.36080178173722</v>
      </c>
      <c r="P14" s="19">
        <v>73.400000000000006</v>
      </c>
      <c r="Q14" s="4">
        <f t="shared" ref="Q14:Q18" si="120">IF(AND((P14&gt;0),(P$4&gt;0)),(P14/P$4*100),"")</f>
        <v>195.21276595744681</v>
      </c>
      <c r="R14" s="19">
        <v>53.7</v>
      </c>
      <c r="S14" s="4">
        <f t="shared" ref="S14:S18" si="121">IF(AND((R14&gt;0),(R$4&gt;0)),(R14/R$4*100),"")</f>
        <v>132.26600985221674</v>
      </c>
      <c r="T14" s="19">
        <v>69.099999999999994</v>
      </c>
      <c r="U14" s="4">
        <f t="shared" ref="U14:U18" si="122">IF(AND((T14&gt;0),(T$4&gt;0)),(T14/T$4*100),"")</f>
        <v>159.95370370370367</v>
      </c>
      <c r="V14" s="19"/>
      <c r="W14" s="4" t="str">
        <f t="shared" ref="W14:W18" si="123">IF(AND((V14&gt;0),(V$4&gt;0)),(V14/V$4*100),"")</f>
        <v/>
      </c>
      <c r="X14" s="19"/>
      <c r="Y14" s="4" t="str">
        <f t="shared" ref="Y14:Y18" si="124">IF(AND((X14&gt;0),(X$4&gt;0)),(X14/X$4*100),"")</f>
        <v/>
      </c>
      <c r="Z14" s="19"/>
      <c r="AA14" s="4" t="str">
        <f t="shared" ref="AA14:AA18" si="125">IF(AND((Z14&gt;0),(Z$4&gt;0)),(Z14/Z$4*100),"")</f>
        <v/>
      </c>
      <c r="AB14" s="19"/>
      <c r="AC14" s="4" t="str">
        <f t="shared" ref="AC14:AC18" si="126">IF(AND((AB14&gt;0),(AB$4&gt;0)),(AB14/AB$4*100),"")</f>
        <v/>
      </c>
      <c r="AD14" s="19"/>
      <c r="AE14" s="4" t="str">
        <f t="shared" ref="AE14:AE18" si="127">IF(AND((AD14&gt;0),(AD$4&gt;0)),(AD14/AD$4*100),"")</f>
        <v/>
      </c>
      <c r="AF14" s="19"/>
      <c r="AG14" s="4" t="str">
        <f t="shared" ref="AG14:AG18" si="128">IF(AND((AF14&gt;0),(AF$4&gt;0)),(AF14/AF$4*100),"")</f>
        <v/>
      </c>
      <c r="AH14" s="19"/>
      <c r="AI14" s="4" t="str">
        <f t="shared" ref="AI14:AI18" si="129">IF(AND((AH14&gt;0),(AH$4&gt;0)),(AH14/AH$4*100),"")</f>
        <v/>
      </c>
      <c r="AJ14" s="19"/>
      <c r="AK14" s="4" t="str">
        <f t="shared" ref="AK14:AK18" si="130">IF(AND((AJ14&gt;0),(AJ$4&gt;0)),(AJ14/AJ$4*100),"")</f>
        <v/>
      </c>
      <c r="AL14" s="19"/>
      <c r="AM14" s="4" t="str">
        <f t="shared" ref="AM14:AM18" si="131">IF(AND((AL14&gt;0),(AL$4&gt;0)),(AL14/AL$4*100),"")</f>
        <v/>
      </c>
      <c r="AN14" s="19"/>
      <c r="AO14" s="4" t="str">
        <f t="shared" ref="AO14:AO18" si="132">IF(AND((AN14&gt;0),(AN$4&gt;0)),(AN14/AN$4*100),"")</f>
        <v/>
      </c>
      <c r="AP14" s="19"/>
      <c r="AQ14" s="4" t="str">
        <f t="shared" ref="AQ14:AQ18" si="133">IF(AND((AP14&gt;0),(AP$4&gt;0)),(AP14/AP$4*100),"")</f>
        <v/>
      </c>
      <c r="AR14" s="19"/>
      <c r="AS14" s="4" t="str">
        <f t="shared" ref="AS14:AS18" si="134">IF(AND((AR14&gt;0),(AR$4&gt;0)),(AR14/AR$4*100),"")</f>
        <v/>
      </c>
      <c r="AT14" s="19"/>
      <c r="AU14" s="4" t="str">
        <f t="shared" ref="AU14:AU18" si="135">IF(AND((AT14&gt;0),(AT$4&gt;0)),(AT14/AT$4*100),"")</f>
        <v/>
      </c>
      <c r="AV14" s="19"/>
      <c r="AW14" s="4" t="str">
        <f t="shared" ref="AW14:AW18" si="136">IF(AND((AV14&gt;0),(AV$4&gt;0)),(AV14/AV$4*100),"")</f>
        <v/>
      </c>
      <c r="AX14" s="19"/>
      <c r="AY14" s="4" t="str">
        <f t="shared" ref="AY14:AY18" si="137">IF(AND((AX14&gt;0),(AX$4&gt;0)),(AX14/AX$4*100),"")</f>
        <v/>
      </c>
      <c r="AZ14" s="19"/>
      <c r="BA14" s="4" t="str">
        <f t="shared" ref="BA14:BA18" si="138">IF(AND((AZ14&gt;0),(AZ$4&gt;0)),(AZ14/AZ$4*100),"")</f>
        <v/>
      </c>
      <c r="BB14" s="19"/>
      <c r="BC14" s="4" t="str">
        <f t="shared" ref="BC14:BC18" si="139">IF(AND((BB14&gt;0),(BB$4&gt;0)),(BB14/BB$4*100),"")</f>
        <v/>
      </c>
      <c r="BD14" s="19"/>
      <c r="BE14" s="4" t="str">
        <f t="shared" ref="BE14:BE18" si="140">IF(AND((BD14&gt;0),(BD$4&gt;0)),(BD14/BD$4*100),"")</f>
        <v/>
      </c>
      <c r="BF14" s="19"/>
      <c r="BG14" s="4" t="str">
        <f t="shared" ref="BG14:BG18" si="141">IF(AND((BF14&gt;0),(BF$4&gt;0)),(BF14/BF$4*100),"")</f>
        <v/>
      </c>
      <c r="BH14" s="19"/>
      <c r="BI14" s="4" t="str">
        <f t="shared" ref="BI14:BI18" si="142">IF(AND((BH14&gt;0),(BH$4&gt;0)),(BH14/BH$4*100),"")</f>
        <v/>
      </c>
      <c r="BK14" s="57" t="s">
        <v>28</v>
      </c>
      <c r="BL14" s="30">
        <f t="shared" si="26"/>
        <v>10</v>
      </c>
      <c r="BM14" s="31">
        <f t="shared" si="27"/>
        <v>34.299999999999997</v>
      </c>
      <c r="BN14" s="32" t="str">
        <f t="shared" si="28"/>
        <v>–</v>
      </c>
      <c r="BO14" s="33">
        <f t="shared" si="29"/>
        <v>73.400000000000006</v>
      </c>
      <c r="BP14" s="34">
        <f t="shared" si="30"/>
        <v>103.003003003003</v>
      </c>
      <c r="BQ14" s="35" t="str">
        <f t="shared" si="60"/>
        <v>–</v>
      </c>
      <c r="BR14" s="36">
        <f t="shared" si="31"/>
        <v>195.21276595744681</v>
      </c>
      <c r="BS14" s="37">
        <f t="shared" si="32"/>
        <v>55.44</v>
      </c>
      <c r="BT14" s="38">
        <f t="shared" si="32"/>
        <v>142.053386230943</v>
      </c>
      <c r="BU14" s="32">
        <f t="shared" si="33"/>
        <v>13.534499128769676</v>
      </c>
      <c r="BV14" s="39">
        <f t="shared" si="33"/>
        <v>28.449825840468069</v>
      </c>
    </row>
    <row r="15" spans="1:74" ht="16.5" customHeight="1" x14ac:dyDescent="0.2">
      <c r="A15" s="10" t="s">
        <v>59</v>
      </c>
      <c r="B15" s="19">
        <v>10.6</v>
      </c>
      <c r="C15" s="4">
        <f t="shared" si="113"/>
        <v>29.444444444444446</v>
      </c>
      <c r="D15" s="19">
        <v>13</v>
      </c>
      <c r="E15" s="4">
        <f t="shared" si="114"/>
        <v>34.759358288770052</v>
      </c>
      <c r="F15" s="19">
        <v>13.5</v>
      </c>
      <c r="G15" s="4">
        <f t="shared" si="115"/>
        <v>35.526315789473685</v>
      </c>
      <c r="H15" s="19">
        <v>6.8</v>
      </c>
      <c r="I15" s="4">
        <f t="shared" si="116"/>
        <v>20.42042042042042</v>
      </c>
      <c r="J15" s="19">
        <v>11.5</v>
      </c>
      <c r="K15" s="4">
        <f t="shared" si="117"/>
        <v>29.947916666666668</v>
      </c>
      <c r="L15" s="19">
        <v>12.3</v>
      </c>
      <c r="M15" s="4">
        <f t="shared" si="118"/>
        <v>32.198952879581149</v>
      </c>
      <c r="N15" s="19">
        <v>19</v>
      </c>
      <c r="O15" s="4">
        <f t="shared" si="119"/>
        <v>42.316258351893097</v>
      </c>
      <c r="P15" s="19">
        <v>11.1</v>
      </c>
      <c r="Q15" s="4">
        <f t="shared" si="120"/>
        <v>29.521276595744677</v>
      </c>
      <c r="R15" s="19">
        <v>8.1999999999999993</v>
      </c>
      <c r="S15" s="4">
        <f t="shared" si="121"/>
        <v>20.197044334975367</v>
      </c>
      <c r="T15" s="19">
        <v>20.8</v>
      </c>
      <c r="U15" s="4">
        <f t="shared" si="122"/>
        <v>48.148148148148145</v>
      </c>
      <c r="V15" s="19"/>
      <c r="W15" s="4" t="str">
        <f t="shared" si="123"/>
        <v/>
      </c>
      <c r="X15" s="19"/>
      <c r="Y15" s="4" t="str">
        <f t="shared" si="124"/>
        <v/>
      </c>
      <c r="Z15" s="19"/>
      <c r="AA15" s="4" t="str">
        <f t="shared" si="125"/>
        <v/>
      </c>
      <c r="AB15" s="19"/>
      <c r="AC15" s="4" t="str">
        <f t="shared" si="126"/>
        <v/>
      </c>
      <c r="AD15" s="19"/>
      <c r="AE15" s="4" t="str">
        <f t="shared" si="127"/>
        <v/>
      </c>
      <c r="AF15" s="19"/>
      <c r="AG15" s="4" t="str">
        <f t="shared" si="128"/>
        <v/>
      </c>
      <c r="AH15" s="19"/>
      <c r="AI15" s="4" t="str">
        <f t="shared" si="129"/>
        <v/>
      </c>
      <c r="AJ15" s="19"/>
      <c r="AK15" s="4" t="str">
        <f t="shared" si="130"/>
        <v/>
      </c>
      <c r="AL15" s="19"/>
      <c r="AM15" s="4" t="str">
        <f t="shared" si="131"/>
        <v/>
      </c>
      <c r="AN15" s="19"/>
      <c r="AO15" s="4" t="str">
        <f t="shared" si="132"/>
        <v/>
      </c>
      <c r="AP15" s="19"/>
      <c r="AQ15" s="4" t="str">
        <f t="shared" si="133"/>
        <v/>
      </c>
      <c r="AR15" s="19"/>
      <c r="AS15" s="4" t="str">
        <f t="shared" si="134"/>
        <v/>
      </c>
      <c r="AT15" s="19"/>
      <c r="AU15" s="4" t="str">
        <f t="shared" si="135"/>
        <v/>
      </c>
      <c r="AV15" s="19"/>
      <c r="AW15" s="4" t="str">
        <f t="shared" si="136"/>
        <v/>
      </c>
      <c r="AX15" s="19"/>
      <c r="AY15" s="4" t="str">
        <f t="shared" si="137"/>
        <v/>
      </c>
      <c r="AZ15" s="19"/>
      <c r="BA15" s="4" t="str">
        <f t="shared" si="138"/>
        <v/>
      </c>
      <c r="BB15" s="19"/>
      <c r="BC15" s="4" t="str">
        <f t="shared" si="139"/>
        <v/>
      </c>
      <c r="BD15" s="19"/>
      <c r="BE15" s="4" t="str">
        <f t="shared" si="140"/>
        <v/>
      </c>
      <c r="BF15" s="19"/>
      <c r="BG15" s="4" t="str">
        <f t="shared" si="141"/>
        <v/>
      </c>
      <c r="BH15" s="19"/>
      <c r="BI15" s="4" t="str">
        <f t="shared" si="142"/>
        <v/>
      </c>
      <c r="BK15" s="57" t="s">
        <v>29</v>
      </c>
      <c r="BL15" s="30">
        <f t="shared" si="26"/>
        <v>10</v>
      </c>
      <c r="BM15" s="31">
        <f t="shared" si="27"/>
        <v>6.8</v>
      </c>
      <c r="BN15" s="32" t="str">
        <f t="shared" si="28"/>
        <v>–</v>
      </c>
      <c r="BO15" s="33">
        <f t="shared" si="29"/>
        <v>20.8</v>
      </c>
      <c r="BP15" s="34">
        <f t="shared" si="30"/>
        <v>20.197044334975367</v>
      </c>
      <c r="BQ15" s="35" t="str">
        <f t="shared" si="60"/>
        <v>–</v>
      </c>
      <c r="BR15" s="36">
        <f t="shared" si="31"/>
        <v>48.148148148148145</v>
      </c>
      <c r="BS15" s="37">
        <f t="shared" si="32"/>
        <v>12.68</v>
      </c>
      <c r="BT15" s="38">
        <f t="shared" si="32"/>
        <v>32.248013592011773</v>
      </c>
      <c r="BU15" s="32">
        <f t="shared" si="33"/>
        <v>4.3417354441129516</v>
      </c>
      <c r="BV15" s="39">
        <f t="shared" si="33"/>
        <v>8.6727140224072734</v>
      </c>
    </row>
    <row r="16" spans="1:74" ht="16.5" customHeight="1" x14ac:dyDescent="0.2">
      <c r="A16" s="10" t="s">
        <v>58</v>
      </c>
      <c r="B16" s="19"/>
      <c r="C16" s="4" t="str">
        <f t="shared" si="113"/>
        <v/>
      </c>
      <c r="D16" s="19">
        <v>86.6</v>
      </c>
      <c r="E16" s="4">
        <f t="shared" si="114"/>
        <v>231.55080213903742</v>
      </c>
      <c r="F16" s="19">
        <v>83.9</v>
      </c>
      <c r="G16" s="4">
        <f t="shared" si="115"/>
        <v>220.78947368421055</v>
      </c>
      <c r="H16" s="19">
        <v>68</v>
      </c>
      <c r="I16" s="4">
        <f t="shared" si="116"/>
        <v>204.20420420420422</v>
      </c>
      <c r="J16" s="19">
        <v>71.5</v>
      </c>
      <c r="K16" s="4">
        <f t="shared" si="117"/>
        <v>186.19791666666669</v>
      </c>
      <c r="L16" s="19">
        <v>103.5</v>
      </c>
      <c r="M16" s="4">
        <f t="shared" si="118"/>
        <v>270.94240837696333</v>
      </c>
      <c r="N16" s="19">
        <v>97.8</v>
      </c>
      <c r="O16" s="4">
        <f t="shared" si="119"/>
        <v>217.81737193763919</v>
      </c>
      <c r="P16" s="19"/>
      <c r="Q16" s="4" t="str">
        <f t="shared" si="120"/>
        <v/>
      </c>
      <c r="R16" s="19">
        <v>67.5</v>
      </c>
      <c r="S16" s="4">
        <f t="shared" si="121"/>
        <v>166.25615763546796</v>
      </c>
      <c r="T16" s="19">
        <v>82.7</v>
      </c>
      <c r="U16" s="4">
        <f t="shared" si="122"/>
        <v>191.43518518518519</v>
      </c>
      <c r="V16" s="19"/>
      <c r="W16" s="4" t="str">
        <f t="shared" si="123"/>
        <v/>
      </c>
      <c r="X16" s="19"/>
      <c r="Y16" s="4" t="str">
        <f t="shared" si="124"/>
        <v/>
      </c>
      <c r="Z16" s="19"/>
      <c r="AA16" s="4" t="str">
        <f t="shared" si="125"/>
        <v/>
      </c>
      <c r="AB16" s="19"/>
      <c r="AC16" s="4" t="str">
        <f t="shared" si="126"/>
        <v/>
      </c>
      <c r="AD16" s="19"/>
      <c r="AE16" s="4" t="str">
        <f t="shared" si="127"/>
        <v/>
      </c>
      <c r="AF16" s="19"/>
      <c r="AG16" s="4" t="str">
        <f t="shared" si="128"/>
        <v/>
      </c>
      <c r="AH16" s="19"/>
      <c r="AI16" s="4" t="str">
        <f t="shared" si="129"/>
        <v/>
      </c>
      <c r="AJ16" s="19"/>
      <c r="AK16" s="4" t="str">
        <f t="shared" si="130"/>
        <v/>
      </c>
      <c r="AL16" s="19"/>
      <c r="AM16" s="4" t="str">
        <f t="shared" si="131"/>
        <v/>
      </c>
      <c r="AN16" s="19"/>
      <c r="AO16" s="4" t="str">
        <f t="shared" si="132"/>
        <v/>
      </c>
      <c r="AP16" s="19"/>
      <c r="AQ16" s="4" t="str">
        <f t="shared" si="133"/>
        <v/>
      </c>
      <c r="AR16" s="19"/>
      <c r="AS16" s="4" t="str">
        <f t="shared" si="134"/>
        <v/>
      </c>
      <c r="AT16" s="19"/>
      <c r="AU16" s="4" t="str">
        <f t="shared" si="135"/>
        <v/>
      </c>
      <c r="AV16" s="19"/>
      <c r="AW16" s="4" t="str">
        <f t="shared" si="136"/>
        <v/>
      </c>
      <c r="AX16" s="19"/>
      <c r="AY16" s="4" t="str">
        <f t="shared" si="137"/>
        <v/>
      </c>
      <c r="AZ16" s="19"/>
      <c r="BA16" s="4" t="str">
        <f t="shared" si="138"/>
        <v/>
      </c>
      <c r="BB16" s="19"/>
      <c r="BC16" s="4" t="str">
        <f t="shared" si="139"/>
        <v/>
      </c>
      <c r="BD16" s="19"/>
      <c r="BE16" s="4" t="str">
        <f t="shared" si="140"/>
        <v/>
      </c>
      <c r="BF16" s="19"/>
      <c r="BG16" s="4" t="str">
        <f t="shared" si="141"/>
        <v/>
      </c>
      <c r="BH16" s="19"/>
      <c r="BI16" s="4" t="str">
        <f t="shared" si="142"/>
        <v/>
      </c>
      <c r="BK16" s="57" t="s">
        <v>30</v>
      </c>
      <c r="BL16" s="30">
        <f t="shared" si="26"/>
        <v>8</v>
      </c>
      <c r="BM16" s="31">
        <f t="shared" si="27"/>
        <v>67.5</v>
      </c>
      <c r="BN16" s="32" t="str">
        <f t="shared" si="28"/>
        <v>–</v>
      </c>
      <c r="BO16" s="33">
        <f t="shared" si="29"/>
        <v>103.5</v>
      </c>
      <c r="BP16" s="34">
        <f t="shared" si="30"/>
        <v>166.25615763546796</v>
      </c>
      <c r="BQ16" s="35" t="str">
        <f t="shared" si="60"/>
        <v>–</v>
      </c>
      <c r="BR16" s="36">
        <f t="shared" si="31"/>
        <v>270.94240837696333</v>
      </c>
      <c r="BS16" s="37">
        <f t="shared" si="32"/>
        <v>82.6875</v>
      </c>
      <c r="BT16" s="38">
        <f t="shared" si="32"/>
        <v>211.14918997867181</v>
      </c>
      <c r="BU16" s="32">
        <f t="shared" si="33"/>
        <v>13.362360516444269</v>
      </c>
      <c r="BV16" s="39">
        <f t="shared" si="33"/>
        <v>32.079543261338067</v>
      </c>
    </row>
    <row r="17" spans="1:74" ht="16.5" customHeight="1" x14ac:dyDescent="0.2">
      <c r="A17" s="10" t="s">
        <v>5</v>
      </c>
      <c r="B17" s="19">
        <v>2</v>
      </c>
      <c r="C17" s="4">
        <f t="shared" si="113"/>
        <v>5.5555555555555554</v>
      </c>
      <c r="D17" s="19">
        <v>2.6</v>
      </c>
      <c r="E17" s="4">
        <f t="shared" si="114"/>
        <v>6.9518716577540109</v>
      </c>
      <c r="F17" s="19">
        <v>2.2000000000000002</v>
      </c>
      <c r="G17" s="4">
        <f t="shared" si="115"/>
        <v>5.7894736842105265</v>
      </c>
      <c r="H17" s="19">
        <v>2.1</v>
      </c>
      <c r="I17" s="4">
        <f t="shared" si="116"/>
        <v>6.3063063063063067</v>
      </c>
      <c r="J17" s="19">
        <v>2.4</v>
      </c>
      <c r="K17" s="4">
        <f t="shared" si="117"/>
        <v>6.25</v>
      </c>
      <c r="L17" s="19">
        <v>2</v>
      </c>
      <c r="M17" s="4">
        <f t="shared" si="118"/>
        <v>5.2356020942408366</v>
      </c>
      <c r="N17" s="19">
        <v>3.1</v>
      </c>
      <c r="O17" s="4">
        <f t="shared" si="119"/>
        <v>6.9042316258351901</v>
      </c>
      <c r="P17" s="19">
        <v>2.9</v>
      </c>
      <c r="Q17" s="4">
        <f t="shared" si="120"/>
        <v>7.7127659574468082</v>
      </c>
      <c r="R17" s="19">
        <v>2.4</v>
      </c>
      <c r="S17" s="4">
        <f t="shared" si="121"/>
        <v>5.9113300492610836</v>
      </c>
      <c r="T17" s="19">
        <v>3.4</v>
      </c>
      <c r="U17" s="4">
        <f t="shared" si="122"/>
        <v>7.8703703703703694</v>
      </c>
      <c r="V17" s="19"/>
      <c r="W17" s="4" t="str">
        <f t="shared" si="123"/>
        <v/>
      </c>
      <c r="X17" s="19"/>
      <c r="Y17" s="4" t="str">
        <f t="shared" si="124"/>
        <v/>
      </c>
      <c r="Z17" s="19"/>
      <c r="AA17" s="4" t="str">
        <f t="shared" si="125"/>
        <v/>
      </c>
      <c r="AB17" s="19"/>
      <c r="AC17" s="4" t="str">
        <f t="shared" si="126"/>
        <v/>
      </c>
      <c r="AD17" s="19"/>
      <c r="AE17" s="4" t="str">
        <f t="shared" si="127"/>
        <v/>
      </c>
      <c r="AF17" s="19"/>
      <c r="AG17" s="4" t="str">
        <f t="shared" si="128"/>
        <v/>
      </c>
      <c r="AH17" s="19"/>
      <c r="AI17" s="4" t="str">
        <f t="shared" si="129"/>
        <v/>
      </c>
      <c r="AJ17" s="19"/>
      <c r="AK17" s="4" t="str">
        <f t="shared" si="130"/>
        <v/>
      </c>
      <c r="AL17" s="19"/>
      <c r="AM17" s="4" t="str">
        <f t="shared" si="131"/>
        <v/>
      </c>
      <c r="AN17" s="19"/>
      <c r="AO17" s="4" t="str">
        <f t="shared" si="132"/>
        <v/>
      </c>
      <c r="AP17" s="19"/>
      <c r="AQ17" s="4" t="str">
        <f t="shared" si="133"/>
        <v/>
      </c>
      <c r="AR17" s="19"/>
      <c r="AS17" s="4" t="str">
        <f t="shared" si="134"/>
        <v/>
      </c>
      <c r="AT17" s="19"/>
      <c r="AU17" s="4" t="str">
        <f t="shared" si="135"/>
        <v/>
      </c>
      <c r="AV17" s="19"/>
      <c r="AW17" s="4" t="str">
        <f t="shared" si="136"/>
        <v/>
      </c>
      <c r="AX17" s="19"/>
      <c r="AY17" s="4" t="str">
        <f t="shared" si="137"/>
        <v/>
      </c>
      <c r="AZ17" s="19"/>
      <c r="BA17" s="4" t="str">
        <f t="shared" si="138"/>
        <v/>
      </c>
      <c r="BB17" s="19"/>
      <c r="BC17" s="4" t="str">
        <f t="shared" si="139"/>
        <v/>
      </c>
      <c r="BD17" s="19"/>
      <c r="BE17" s="4" t="str">
        <f t="shared" si="140"/>
        <v/>
      </c>
      <c r="BF17" s="19"/>
      <c r="BG17" s="4" t="str">
        <f t="shared" si="141"/>
        <v/>
      </c>
      <c r="BH17" s="19"/>
      <c r="BI17" s="4" t="str">
        <f t="shared" si="142"/>
        <v/>
      </c>
      <c r="BK17" s="57" t="s">
        <v>5</v>
      </c>
      <c r="BL17" s="30">
        <f t="shared" si="26"/>
        <v>10</v>
      </c>
      <c r="BM17" s="31">
        <f t="shared" si="27"/>
        <v>2</v>
      </c>
      <c r="BN17" s="32" t="str">
        <f t="shared" si="28"/>
        <v>–</v>
      </c>
      <c r="BO17" s="33">
        <f t="shared" si="29"/>
        <v>3.4</v>
      </c>
      <c r="BP17" s="34">
        <f t="shared" si="30"/>
        <v>5.2356020942408366</v>
      </c>
      <c r="BQ17" s="35" t="str">
        <f t="shared" si="60"/>
        <v>–</v>
      </c>
      <c r="BR17" s="36">
        <f t="shared" si="31"/>
        <v>7.8703703703703694</v>
      </c>
      <c r="BS17" s="37">
        <f t="shared" si="32"/>
        <v>2.5099999999999998</v>
      </c>
      <c r="BT17" s="38">
        <f t="shared" si="32"/>
        <v>6.4487507300980678</v>
      </c>
      <c r="BU17" s="32">
        <f t="shared" si="33"/>
        <v>0.48407988321488254</v>
      </c>
      <c r="BV17" s="39">
        <f t="shared" si="33"/>
        <v>0.89020079640756955</v>
      </c>
    </row>
    <row r="18" spans="1:74" ht="16.5" customHeight="1" x14ac:dyDescent="0.2">
      <c r="A18" s="10" t="s">
        <v>6</v>
      </c>
      <c r="B18" s="19">
        <v>3.7</v>
      </c>
      <c r="C18" s="4">
        <f t="shared" si="113"/>
        <v>10.277777777777779</v>
      </c>
      <c r="D18" s="19">
        <v>4.5999999999999996</v>
      </c>
      <c r="E18" s="4">
        <f t="shared" si="114"/>
        <v>12.299465240641711</v>
      </c>
      <c r="F18" s="19">
        <v>4</v>
      </c>
      <c r="G18" s="4">
        <f t="shared" si="115"/>
        <v>10.526315789473683</v>
      </c>
      <c r="H18" s="19">
        <v>3.4</v>
      </c>
      <c r="I18" s="4">
        <f t="shared" si="116"/>
        <v>10.21021021021021</v>
      </c>
      <c r="J18" s="19">
        <v>4.0999999999999996</v>
      </c>
      <c r="K18" s="4">
        <f t="shared" si="117"/>
        <v>10.677083333333332</v>
      </c>
      <c r="L18" s="19">
        <v>3.6</v>
      </c>
      <c r="M18" s="4">
        <f t="shared" si="118"/>
        <v>9.4240837696335067</v>
      </c>
      <c r="N18" s="19">
        <v>3.8</v>
      </c>
      <c r="O18" s="4">
        <f t="shared" si="119"/>
        <v>8.463251670378618</v>
      </c>
      <c r="P18" s="19">
        <v>4.2</v>
      </c>
      <c r="Q18" s="4">
        <f t="shared" si="120"/>
        <v>11.170212765957446</v>
      </c>
      <c r="R18" s="19">
        <v>3.8</v>
      </c>
      <c r="S18" s="4">
        <f t="shared" si="121"/>
        <v>9.3596059113300498</v>
      </c>
      <c r="T18" s="19">
        <v>4.4000000000000004</v>
      </c>
      <c r="U18" s="4">
        <f t="shared" si="122"/>
        <v>10.185185185185187</v>
      </c>
      <c r="V18" s="19"/>
      <c r="W18" s="4" t="str">
        <f t="shared" si="123"/>
        <v/>
      </c>
      <c r="X18" s="19"/>
      <c r="Y18" s="4" t="str">
        <f t="shared" si="124"/>
        <v/>
      </c>
      <c r="Z18" s="19"/>
      <c r="AA18" s="4" t="str">
        <f t="shared" si="125"/>
        <v/>
      </c>
      <c r="AB18" s="19"/>
      <c r="AC18" s="4" t="str">
        <f t="shared" si="126"/>
        <v/>
      </c>
      <c r="AD18" s="19"/>
      <c r="AE18" s="4" t="str">
        <f t="shared" si="127"/>
        <v/>
      </c>
      <c r="AF18" s="19"/>
      <c r="AG18" s="4" t="str">
        <f t="shared" si="128"/>
        <v/>
      </c>
      <c r="AH18" s="19"/>
      <c r="AI18" s="4" t="str">
        <f t="shared" si="129"/>
        <v/>
      </c>
      <c r="AJ18" s="19"/>
      <c r="AK18" s="4" t="str">
        <f t="shared" si="130"/>
        <v/>
      </c>
      <c r="AL18" s="19"/>
      <c r="AM18" s="4" t="str">
        <f t="shared" si="131"/>
        <v/>
      </c>
      <c r="AN18" s="19"/>
      <c r="AO18" s="4" t="str">
        <f t="shared" si="132"/>
        <v/>
      </c>
      <c r="AP18" s="19"/>
      <c r="AQ18" s="4" t="str">
        <f t="shared" si="133"/>
        <v/>
      </c>
      <c r="AR18" s="19"/>
      <c r="AS18" s="4" t="str">
        <f t="shared" si="134"/>
        <v/>
      </c>
      <c r="AT18" s="19"/>
      <c r="AU18" s="4" t="str">
        <f t="shared" si="135"/>
        <v/>
      </c>
      <c r="AV18" s="19"/>
      <c r="AW18" s="4" t="str">
        <f t="shared" si="136"/>
        <v/>
      </c>
      <c r="AX18" s="19"/>
      <c r="AY18" s="4" t="str">
        <f t="shared" si="137"/>
        <v/>
      </c>
      <c r="AZ18" s="19"/>
      <c r="BA18" s="4" t="str">
        <f t="shared" si="138"/>
        <v/>
      </c>
      <c r="BB18" s="19"/>
      <c r="BC18" s="4" t="str">
        <f t="shared" si="139"/>
        <v/>
      </c>
      <c r="BD18" s="19"/>
      <c r="BE18" s="4" t="str">
        <f t="shared" si="140"/>
        <v/>
      </c>
      <c r="BF18" s="19"/>
      <c r="BG18" s="4" t="str">
        <f t="shared" si="141"/>
        <v/>
      </c>
      <c r="BH18" s="19"/>
      <c r="BI18" s="4" t="str">
        <f t="shared" si="142"/>
        <v/>
      </c>
      <c r="BK18" s="57" t="s">
        <v>6</v>
      </c>
      <c r="BL18" s="30">
        <f t="shared" si="26"/>
        <v>10</v>
      </c>
      <c r="BM18" s="31">
        <f t="shared" si="27"/>
        <v>3.4</v>
      </c>
      <c r="BN18" s="32" t="str">
        <f t="shared" si="28"/>
        <v>–</v>
      </c>
      <c r="BO18" s="33">
        <f t="shared" si="29"/>
        <v>4.5999999999999996</v>
      </c>
      <c r="BP18" s="34">
        <f t="shared" si="30"/>
        <v>8.463251670378618</v>
      </c>
      <c r="BQ18" s="35" t="str">
        <f t="shared" si="60"/>
        <v>–</v>
      </c>
      <c r="BR18" s="36">
        <f t="shared" si="31"/>
        <v>12.299465240641711</v>
      </c>
      <c r="BS18" s="37">
        <f t="shared" si="32"/>
        <v>3.96</v>
      </c>
      <c r="BT18" s="38">
        <f t="shared" si="32"/>
        <v>10.259319165392153</v>
      </c>
      <c r="BU18" s="32">
        <f t="shared" si="33"/>
        <v>0.37178249316263162</v>
      </c>
      <c r="BV18" s="39">
        <f t="shared" si="33"/>
        <v>1.0529823289945144</v>
      </c>
    </row>
    <row r="19" spans="1:74" ht="16.5" customHeight="1" x14ac:dyDescent="0.2">
      <c r="A19" s="10" t="s">
        <v>7</v>
      </c>
      <c r="B19" s="19">
        <v>6</v>
      </c>
      <c r="C19" s="4" t="s">
        <v>3</v>
      </c>
      <c r="D19" s="19">
        <v>5</v>
      </c>
      <c r="E19" s="4" t="s">
        <v>3</v>
      </c>
      <c r="F19" s="19">
        <v>5</v>
      </c>
      <c r="G19" s="4" t="s">
        <v>3</v>
      </c>
      <c r="H19" s="19">
        <v>3</v>
      </c>
      <c r="I19" s="4" t="s">
        <v>3</v>
      </c>
      <c r="J19" s="19">
        <v>3</v>
      </c>
      <c r="K19" s="4" t="s">
        <v>3</v>
      </c>
      <c r="L19" s="19">
        <v>7</v>
      </c>
      <c r="M19" s="4" t="s">
        <v>3</v>
      </c>
      <c r="N19" s="19">
        <v>6</v>
      </c>
      <c r="O19" s="4" t="s">
        <v>3</v>
      </c>
      <c r="P19" s="19">
        <v>6</v>
      </c>
      <c r="Q19" s="4" t="s">
        <v>3</v>
      </c>
      <c r="R19" s="19">
        <v>5</v>
      </c>
      <c r="S19" s="4" t="s">
        <v>3</v>
      </c>
      <c r="T19" s="19">
        <v>7</v>
      </c>
      <c r="U19" s="4" t="s">
        <v>3</v>
      </c>
      <c r="V19" s="19"/>
      <c r="W19" s="4" t="s">
        <v>3</v>
      </c>
      <c r="X19" s="19"/>
      <c r="Y19" s="4" t="s">
        <v>3</v>
      </c>
      <c r="Z19" s="19"/>
      <c r="AA19" s="4" t="s">
        <v>3</v>
      </c>
      <c r="AB19" s="19"/>
      <c r="AC19" s="4" t="s">
        <v>3</v>
      </c>
      <c r="AD19" s="19"/>
      <c r="AE19" s="4" t="s">
        <v>3</v>
      </c>
      <c r="AF19" s="19"/>
      <c r="AG19" s="4" t="s">
        <v>3</v>
      </c>
      <c r="AH19" s="19"/>
      <c r="AI19" s="4" t="s">
        <v>3</v>
      </c>
      <c r="AJ19" s="19"/>
      <c r="AK19" s="4" t="s">
        <v>3</v>
      </c>
      <c r="AL19" s="19"/>
      <c r="AM19" s="4" t="s">
        <v>3</v>
      </c>
      <c r="AN19" s="19"/>
      <c r="AO19" s="4" t="s">
        <v>3</v>
      </c>
      <c r="AP19" s="19"/>
      <c r="AQ19" s="4" t="s">
        <v>3</v>
      </c>
      <c r="AR19" s="19"/>
      <c r="AS19" s="4" t="s">
        <v>3</v>
      </c>
      <c r="AT19" s="19"/>
      <c r="AU19" s="4" t="s">
        <v>3</v>
      </c>
      <c r="AV19" s="19"/>
      <c r="AW19" s="4" t="s">
        <v>3</v>
      </c>
      <c r="AX19" s="19"/>
      <c r="AY19" s="4" t="s">
        <v>3</v>
      </c>
      <c r="AZ19" s="19"/>
      <c r="BA19" s="4" t="s">
        <v>3</v>
      </c>
      <c r="BB19" s="19"/>
      <c r="BC19" s="4" t="s">
        <v>3</v>
      </c>
      <c r="BD19" s="19"/>
      <c r="BE19" s="4" t="s">
        <v>3</v>
      </c>
      <c r="BF19" s="19"/>
      <c r="BG19" s="4" t="s">
        <v>3</v>
      </c>
      <c r="BH19" s="19"/>
      <c r="BI19" s="4" t="s">
        <v>3</v>
      </c>
      <c r="BK19" s="57" t="s">
        <v>7</v>
      </c>
      <c r="BL19" s="30">
        <f t="shared" si="26"/>
        <v>10</v>
      </c>
      <c r="BM19" s="21">
        <f t="shared" si="27"/>
        <v>3</v>
      </c>
      <c r="BN19" s="22" t="str">
        <f t="shared" si="28"/>
        <v>–</v>
      </c>
      <c r="BO19" s="23">
        <f t="shared" si="29"/>
        <v>7</v>
      </c>
      <c r="BP19" s="24" t="str">
        <f t="shared" si="30"/>
        <v/>
      </c>
      <c r="BQ19" s="6" t="s">
        <v>3</v>
      </c>
      <c r="BR19" s="26" t="str">
        <f t="shared" si="31"/>
        <v/>
      </c>
      <c r="BS19" s="37">
        <f t="shared" si="32"/>
        <v>5.3</v>
      </c>
      <c r="BT19" s="28" t="s">
        <v>3</v>
      </c>
      <c r="BU19" s="32">
        <f t="shared" si="33"/>
        <v>1.4181364924121773</v>
      </c>
      <c r="BV19" s="29" t="s">
        <v>3</v>
      </c>
    </row>
    <row r="20" spans="1:74" ht="16.5" customHeight="1" x14ac:dyDescent="0.2">
      <c r="A20" s="15" t="s">
        <v>12</v>
      </c>
      <c r="B20" s="17"/>
      <c r="C20" s="3"/>
      <c r="D20" s="17"/>
      <c r="E20" s="3"/>
      <c r="F20" s="17"/>
      <c r="G20" s="3"/>
      <c r="H20" s="17"/>
      <c r="I20" s="3"/>
      <c r="J20" s="17"/>
      <c r="K20" s="3"/>
      <c r="L20" s="17"/>
      <c r="M20" s="3"/>
      <c r="N20" s="17"/>
      <c r="O20" s="3"/>
      <c r="P20" s="17"/>
      <c r="Q20" s="3"/>
      <c r="R20" s="17"/>
      <c r="S20" s="3"/>
      <c r="T20" s="17"/>
      <c r="U20" s="3"/>
      <c r="V20" s="17"/>
      <c r="W20" s="3"/>
      <c r="X20" s="17"/>
      <c r="Y20" s="3"/>
      <c r="Z20" s="17"/>
      <c r="AA20" s="3"/>
      <c r="AB20" s="17"/>
      <c r="AC20" s="3"/>
      <c r="AD20" s="17"/>
      <c r="AE20" s="3"/>
      <c r="AF20" s="17"/>
      <c r="AG20" s="3"/>
      <c r="AH20" s="17"/>
      <c r="AI20" s="3"/>
      <c r="AJ20" s="17"/>
      <c r="AK20" s="3"/>
      <c r="AL20" s="17"/>
      <c r="AM20" s="3"/>
      <c r="AN20" s="17"/>
      <c r="AO20" s="3"/>
      <c r="AP20" s="17"/>
      <c r="AQ20" s="3"/>
      <c r="AR20" s="17"/>
      <c r="AS20" s="3"/>
      <c r="AT20" s="17"/>
      <c r="AU20" s="3"/>
      <c r="AV20" s="17"/>
      <c r="AW20" s="3"/>
      <c r="AX20" s="17"/>
      <c r="AY20" s="3"/>
      <c r="AZ20" s="17"/>
      <c r="BA20" s="3"/>
      <c r="BB20" s="17"/>
      <c r="BC20" s="3"/>
      <c r="BD20" s="17"/>
      <c r="BE20" s="3"/>
      <c r="BF20" s="17"/>
      <c r="BG20" s="3"/>
      <c r="BH20" s="17"/>
      <c r="BI20" s="3"/>
      <c r="BK20" s="56" t="s">
        <v>12</v>
      </c>
      <c r="BL20" s="30">
        <f t="shared" si="26"/>
        <v>0</v>
      </c>
      <c r="BM20" s="31"/>
      <c r="BN20" s="32"/>
      <c r="BO20" s="33"/>
      <c r="BP20" s="34"/>
      <c r="BQ20" s="35"/>
      <c r="BR20" s="36"/>
      <c r="BS20" s="37"/>
      <c r="BT20" s="38"/>
      <c r="BU20" s="32"/>
      <c r="BV20" s="39"/>
    </row>
    <row r="21" spans="1:74" ht="16.5" customHeight="1" x14ac:dyDescent="0.2">
      <c r="A21" s="10" t="s">
        <v>24</v>
      </c>
      <c r="B21" s="19">
        <v>13.6</v>
      </c>
      <c r="C21" s="4">
        <f t="shared" ref="C21:C22" si="143">IF(AND((B21&gt;0),(B$4&gt;0)),(B21/B$4*100),"")</f>
        <v>37.777777777777779</v>
      </c>
      <c r="D21" s="19">
        <v>13.1</v>
      </c>
      <c r="E21" s="4">
        <f t="shared" ref="E21:E22" si="144">IF(AND((D21&gt;0),(D$4&gt;0)),(D21/D$4*100),"")</f>
        <v>35.026737967914443</v>
      </c>
      <c r="F21" s="19">
        <v>13.8</v>
      </c>
      <c r="G21" s="4">
        <f t="shared" ref="G21:G22" si="145">IF(AND((F21&gt;0),(F$4&gt;0)),(F21/F$4*100),"")</f>
        <v>36.315789473684212</v>
      </c>
      <c r="H21" s="19">
        <v>11.8</v>
      </c>
      <c r="I21" s="4">
        <f t="shared" ref="I21:I22" si="146">IF(AND((H21&gt;0),(H$4&gt;0)),(H21/H$4*100),"")</f>
        <v>35.435435435435444</v>
      </c>
      <c r="J21" s="19">
        <v>14.6</v>
      </c>
      <c r="K21" s="4">
        <f t="shared" ref="K21:K22" si="147">IF(AND((J21&gt;0),(J$4&gt;0)),(J21/J$4*100),"")</f>
        <v>38.020833333333329</v>
      </c>
      <c r="L21" s="19">
        <v>14.5</v>
      </c>
      <c r="M21" s="4">
        <f t="shared" ref="M21:M22" si="148">IF(AND((L21&gt;0),(L$4&gt;0)),(L21/L$4*100),"")</f>
        <v>37.958115183246072</v>
      </c>
      <c r="N21" s="19">
        <v>15.3</v>
      </c>
      <c r="O21" s="4">
        <f t="shared" ref="O21:O22" si="149">IF(AND((N21&gt;0),(N$4&gt;0)),(N21/N$4*100),"")</f>
        <v>34.075723830734972</v>
      </c>
      <c r="P21" s="19">
        <v>13.3</v>
      </c>
      <c r="Q21" s="4">
        <f t="shared" ref="Q21:Q22" si="150">IF(AND((P21&gt;0),(P$4&gt;0)),(P21/P$4*100),"")</f>
        <v>35.372340425531917</v>
      </c>
      <c r="R21" s="19">
        <v>14.2</v>
      </c>
      <c r="S21" s="4">
        <f t="shared" ref="S21:S22" si="151">IF(AND((R21&gt;0),(R$4&gt;0)),(R21/R$4*100),"")</f>
        <v>34.975369458128078</v>
      </c>
      <c r="T21" s="19">
        <v>15.5</v>
      </c>
      <c r="U21" s="4">
        <f t="shared" ref="U21:U22" si="152">IF(AND((T21&gt;0),(T$4&gt;0)),(T21/T$4*100),"")</f>
        <v>35.879629629629626</v>
      </c>
      <c r="V21" s="19"/>
      <c r="W21" s="4" t="str">
        <f>IF(AND((V21&gt;0),(V$4&gt;0)),(V21/V$4*100),"")</f>
        <v/>
      </c>
      <c r="X21" s="19"/>
      <c r="Y21" s="4" t="str">
        <f>IF(AND((X21&gt;0),(X$4&gt;0)),(X21/X$4*100),"")</f>
        <v/>
      </c>
      <c r="Z21" s="19"/>
      <c r="AA21" s="4" t="str">
        <f>IF(AND((Z21&gt;0),(Z$4&gt;0)),(Z21/Z$4*100),"")</f>
        <v/>
      </c>
      <c r="AB21" s="19"/>
      <c r="AC21" s="4" t="str">
        <f>IF(AND((AB21&gt;0),(AB$4&gt;0)),(AB21/AB$4*100),"")</f>
        <v/>
      </c>
      <c r="AD21" s="19"/>
      <c r="AE21" s="4" t="str">
        <f t="shared" ref="AE21:AE22" si="153">IF(AND((AD21&gt;0),(AD$4&gt;0)),(AD21/AD$4*100),"")</f>
        <v/>
      </c>
      <c r="AF21" s="19"/>
      <c r="AG21" s="4" t="str">
        <f t="shared" ref="AG21:AG22" si="154">IF(AND((AF21&gt;0),(AF$4&gt;0)),(AF21/AF$4*100),"")</f>
        <v/>
      </c>
      <c r="AH21" s="19"/>
      <c r="AI21" s="4" t="str">
        <f t="shared" ref="AI21:AI22" si="155">IF(AND((AH21&gt;0),(AH$4&gt;0)),(AH21/AH$4*100),"")</f>
        <v/>
      </c>
      <c r="AJ21" s="19"/>
      <c r="AK21" s="4" t="str">
        <f t="shared" ref="AK21:AK22" si="156">IF(AND((AJ21&gt;0),(AJ$4&gt;0)),(AJ21/AJ$4*100),"")</f>
        <v/>
      </c>
      <c r="AL21" s="19"/>
      <c r="AM21" s="4" t="str">
        <f t="shared" ref="AM21:AM22" si="157">IF(AND((AL21&gt;0),(AL$4&gt;0)),(AL21/AL$4*100),"")</f>
        <v/>
      </c>
      <c r="AN21" s="19"/>
      <c r="AO21" s="4" t="str">
        <f t="shared" ref="AO21:AO22" si="158">IF(AND((AN21&gt;0),(AN$4&gt;0)),(AN21/AN$4*100),"")</f>
        <v/>
      </c>
      <c r="AP21" s="19"/>
      <c r="AQ21" s="4" t="str">
        <f t="shared" ref="AQ21:AQ22" si="159">IF(AND((AP21&gt;0),(AP$4&gt;0)),(AP21/AP$4*100),"")</f>
        <v/>
      </c>
      <c r="AR21" s="19"/>
      <c r="AS21" s="4" t="str">
        <f t="shared" ref="AS21:AS22" si="160">IF(AND((AR21&gt;0),(AR$4&gt;0)),(AR21/AR$4*100),"")</f>
        <v/>
      </c>
      <c r="AT21" s="19"/>
      <c r="AU21" s="4" t="str">
        <f t="shared" ref="AU21:AU22" si="161">IF(AND((AT21&gt;0),(AT$4&gt;0)),(AT21/AT$4*100),"")</f>
        <v/>
      </c>
      <c r="AV21" s="19"/>
      <c r="AW21" s="4" t="str">
        <f t="shared" ref="AW21:AW22" si="162">IF(AND((AV21&gt;0),(AV$4&gt;0)),(AV21/AV$4*100),"")</f>
        <v/>
      </c>
      <c r="AX21" s="19"/>
      <c r="AY21" s="4" t="str">
        <f t="shared" ref="AY21:AY22" si="163">IF(AND((AX21&gt;0),(AX$4&gt;0)),(AX21/AX$4*100),"")</f>
        <v/>
      </c>
      <c r="AZ21" s="19"/>
      <c r="BA21" s="4" t="str">
        <f t="shared" ref="BA21:BA22" si="164">IF(AND((AZ21&gt;0),(AZ$4&gt;0)),(AZ21/AZ$4*100),"")</f>
        <v/>
      </c>
      <c r="BB21" s="19"/>
      <c r="BC21" s="4" t="str">
        <f t="shared" ref="BC21:BC22" si="165">IF(AND((BB21&gt;0),(BB$4&gt;0)),(BB21/BB$4*100),"")</f>
        <v/>
      </c>
      <c r="BD21" s="19"/>
      <c r="BE21" s="4" t="str">
        <f t="shared" ref="BE21:BE22" si="166">IF(AND((BD21&gt;0),(BD$4&gt;0)),(BD21/BD$4*100),"")</f>
        <v/>
      </c>
      <c r="BF21" s="19"/>
      <c r="BG21" s="4" t="str">
        <f t="shared" ref="BG21:BG22" si="167">IF(AND((BF21&gt;0),(BF$4&gt;0)),(BF21/BF$4*100),"")</f>
        <v/>
      </c>
      <c r="BH21" s="19"/>
      <c r="BI21" s="4" t="str">
        <f t="shared" ref="BI21:BI22" si="168">IF(AND((BH21&gt;0),(BH$4&gt;0)),(BH21/BH$4*100),"")</f>
        <v/>
      </c>
      <c r="BK21" s="57" t="s">
        <v>24</v>
      </c>
      <c r="BL21" s="30">
        <f t="shared" si="26"/>
        <v>10</v>
      </c>
      <c r="BM21" s="31">
        <f t="shared" si="27"/>
        <v>11.8</v>
      </c>
      <c r="BN21" s="32" t="str">
        <f t="shared" si="28"/>
        <v>–</v>
      </c>
      <c r="BO21" s="33">
        <f t="shared" si="29"/>
        <v>15.5</v>
      </c>
      <c r="BP21" s="34">
        <f t="shared" si="30"/>
        <v>34.075723830734972</v>
      </c>
      <c r="BQ21" s="35" t="str">
        <f t="shared" si="60"/>
        <v>–</v>
      </c>
      <c r="BR21" s="36">
        <f t="shared" si="31"/>
        <v>38.020833333333329</v>
      </c>
      <c r="BS21" s="37">
        <f t="shared" si="32"/>
        <v>13.969999999999999</v>
      </c>
      <c r="BT21" s="38">
        <f t="shared" si="32"/>
        <v>36.083775251541581</v>
      </c>
      <c r="BU21" s="32">
        <f t="shared" si="33"/>
        <v>1.1015645439303339</v>
      </c>
      <c r="BV21" s="39">
        <f t="shared" si="33"/>
        <v>1.3958327082265443</v>
      </c>
    </row>
    <row r="22" spans="1:74" ht="16.5" customHeight="1" x14ac:dyDescent="0.2">
      <c r="A22" s="10" t="s">
        <v>25</v>
      </c>
      <c r="B22" s="19">
        <v>0.9</v>
      </c>
      <c r="C22" s="4">
        <f t="shared" si="143"/>
        <v>2.5</v>
      </c>
      <c r="D22" s="19"/>
      <c r="E22" s="4" t="str">
        <f t="shared" si="144"/>
        <v/>
      </c>
      <c r="F22" s="19"/>
      <c r="G22" s="4" t="str">
        <f t="shared" si="145"/>
        <v/>
      </c>
      <c r="H22" s="19">
        <v>1.1000000000000001</v>
      </c>
      <c r="I22" s="4">
        <f t="shared" si="146"/>
        <v>3.3033033033033039</v>
      </c>
      <c r="J22" s="19">
        <v>1.3</v>
      </c>
      <c r="K22" s="4">
        <f t="shared" si="147"/>
        <v>3.385416666666667</v>
      </c>
      <c r="L22" s="19"/>
      <c r="M22" s="4" t="str">
        <f t="shared" si="148"/>
        <v/>
      </c>
      <c r="N22" s="19">
        <v>1</v>
      </c>
      <c r="O22" s="4">
        <f t="shared" si="149"/>
        <v>2.2271714922048997</v>
      </c>
      <c r="P22" s="19">
        <v>1.1000000000000001</v>
      </c>
      <c r="Q22" s="4">
        <f t="shared" si="150"/>
        <v>2.9255319148936172</v>
      </c>
      <c r="R22" s="19">
        <v>1.1000000000000001</v>
      </c>
      <c r="S22" s="4">
        <f t="shared" si="151"/>
        <v>2.7093596059113301</v>
      </c>
      <c r="T22" s="19">
        <v>1.4</v>
      </c>
      <c r="U22" s="4">
        <f t="shared" si="152"/>
        <v>3.2407407407407405</v>
      </c>
      <c r="V22" s="19"/>
      <c r="W22" s="4" t="str">
        <f>IF(AND((V22&gt;0),(V$4&gt;0)),(V22/V$4*100),"")</f>
        <v/>
      </c>
      <c r="X22" s="19"/>
      <c r="Y22" s="4" t="str">
        <f>IF(AND((X22&gt;0),(X$4&gt;0)),(X22/X$4*100),"")</f>
        <v/>
      </c>
      <c r="Z22" s="19"/>
      <c r="AA22" s="4" t="str">
        <f>IF(AND((Z22&gt;0),(Z$4&gt;0)),(Z22/Z$4*100),"")</f>
        <v/>
      </c>
      <c r="AB22" s="19"/>
      <c r="AC22" s="4" t="str">
        <f>IF(AND((AB22&gt;0),(AB$4&gt;0)),(AB22/AB$4*100),"")</f>
        <v/>
      </c>
      <c r="AD22" s="19"/>
      <c r="AE22" s="4" t="str">
        <f t="shared" si="153"/>
        <v/>
      </c>
      <c r="AF22" s="19"/>
      <c r="AG22" s="4" t="str">
        <f t="shared" si="154"/>
        <v/>
      </c>
      <c r="AH22" s="19"/>
      <c r="AI22" s="4" t="str">
        <f t="shared" si="155"/>
        <v/>
      </c>
      <c r="AJ22" s="19"/>
      <c r="AK22" s="4" t="str">
        <f t="shared" si="156"/>
        <v/>
      </c>
      <c r="AL22" s="19"/>
      <c r="AM22" s="4" t="str">
        <f t="shared" si="157"/>
        <v/>
      </c>
      <c r="AN22" s="19"/>
      <c r="AO22" s="4" t="str">
        <f t="shared" si="158"/>
        <v/>
      </c>
      <c r="AP22" s="19"/>
      <c r="AQ22" s="4" t="str">
        <f t="shared" si="159"/>
        <v/>
      </c>
      <c r="AR22" s="19"/>
      <c r="AS22" s="4" t="str">
        <f t="shared" si="160"/>
        <v/>
      </c>
      <c r="AT22" s="19"/>
      <c r="AU22" s="4" t="str">
        <f t="shared" si="161"/>
        <v/>
      </c>
      <c r="AV22" s="19"/>
      <c r="AW22" s="4" t="str">
        <f t="shared" si="162"/>
        <v/>
      </c>
      <c r="AX22" s="19"/>
      <c r="AY22" s="4" t="str">
        <f t="shared" si="163"/>
        <v/>
      </c>
      <c r="AZ22" s="19"/>
      <c r="BA22" s="4" t="str">
        <f t="shared" si="164"/>
        <v/>
      </c>
      <c r="BB22" s="19"/>
      <c r="BC22" s="4" t="str">
        <f t="shared" si="165"/>
        <v/>
      </c>
      <c r="BD22" s="19"/>
      <c r="BE22" s="4" t="str">
        <f t="shared" si="166"/>
        <v/>
      </c>
      <c r="BF22" s="19"/>
      <c r="BG22" s="4" t="str">
        <f t="shared" si="167"/>
        <v/>
      </c>
      <c r="BH22" s="19"/>
      <c r="BI22" s="4" t="str">
        <f t="shared" si="168"/>
        <v/>
      </c>
      <c r="BK22" s="57" t="s">
        <v>25</v>
      </c>
      <c r="BL22" s="30">
        <f t="shared" si="26"/>
        <v>7</v>
      </c>
      <c r="BM22" s="31">
        <f t="shared" si="27"/>
        <v>0.9</v>
      </c>
      <c r="BN22" s="32" t="str">
        <f t="shared" si="28"/>
        <v>–</v>
      </c>
      <c r="BO22" s="33">
        <f t="shared" si="29"/>
        <v>1.4</v>
      </c>
      <c r="BP22" s="34">
        <f t="shared" si="30"/>
        <v>2.2271714922048997</v>
      </c>
      <c r="BQ22" s="35" t="str">
        <f t="shared" si="60"/>
        <v>–</v>
      </c>
      <c r="BR22" s="36">
        <f t="shared" si="31"/>
        <v>3.385416666666667</v>
      </c>
      <c r="BS22" s="37">
        <f t="shared" si="32"/>
        <v>1.1285714285714286</v>
      </c>
      <c r="BT22" s="38">
        <f t="shared" si="32"/>
        <v>2.8987891033886513</v>
      </c>
      <c r="BU22" s="32">
        <f t="shared" si="33"/>
        <v>0.17043362064926937</v>
      </c>
      <c r="BV22" s="39">
        <f t="shared" si="33"/>
        <v>0.44046769133835778</v>
      </c>
    </row>
    <row r="23" spans="1:74" ht="16.5" customHeight="1" x14ac:dyDescent="0.2">
      <c r="A23" s="10" t="s">
        <v>26</v>
      </c>
      <c r="B23" s="68">
        <f t="shared" ref="B23" si="169">IF(AND((B22&gt;0),(B21&gt;0)),(B22/B21),"")</f>
        <v>6.6176470588235295E-2</v>
      </c>
      <c r="C23" s="4" t="s">
        <v>3</v>
      </c>
      <c r="D23" s="68" t="str">
        <f t="shared" ref="D23" si="170">IF(AND((D22&gt;0),(D21&gt;0)),(D22/D21),"")</f>
        <v/>
      </c>
      <c r="E23" s="4" t="s">
        <v>3</v>
      </c>
      <c r="F23" s="68" t="str">
        <f t="shared" ref="F23" si="171">IF(AND((F22&gt;0),(F21&gt;0)),(F22/F21),"")</f>
        <v/>
      </c>
      <c r="G23" s="4" t="s">
        <v>3</v>
      </c>
      <c r="H23" s="68">
        <f t="shared" ref="H23" si="172">IF(AND((H22&gt;0),(H21&gt;0)),(H22/H21),"")</f>
        <v>9.3220338983050849E-2</v>
      </c>
      <c r="I23" s="4" t="s">
        <v>3</v>
      </c>
      <c r="J23" s="68">
        <f t="shared" ref="J23" si="173">IF(AND((J22&gt;0),(J21&gt;0)),(J22/J21),"")</f>
        <v>8.9041095890410968E-2</v>
      </c>
      <c r="K23" s="4" t="s">
        <v>3</v>
      </c>
      <c r="L23" s="68" t="str">
        <f t="shared" ref="L23" si="174">IF(AND((L22&gt;0),(L21&gt;0)),(L22/L21),"")</f>
        <v/>
      </c>
      <c r="M23" s="4" t="s">
        <v>3</v>
      </c>
      <c r="N23" s="68">
        <f t="shared" ref="N23" si="175">IF(AND((N22&gt;0),(N21&gt;0)),(N22/N21),"")</f>
        <v>6.535947712418301E-2</v>
      </c>
      <c r="O23" s="4" t="s">
        <v>3</v>
      </c>
      <c r="P23" s="68">
        <f t="shared" ref="P23" si="176">IF(AND((P22&gt;0),(P21&gt;0)),(P22/P21),"")</f>
        <v>8.2706766917293228E-2</v>
      </c>
      <c r="Q23" s="4" t="s">
        <v>3</v>
      </c>
      <c r="R23" s="68">
        <f t="shared" ref="R23" si="177">IF(AND((R22&gt;0),(R21&gt;0)),(R22/R21),"")</f>
        <v>7.7464788732394374E-2</v>
      </c>
      <c r="S23" s="4" t="s">
        <v>3</v>
      </c>
      <c r="T23" s="68">
        <f t="shared" ref="T23" si="178">IF(AND((T22&gt;0),(T21&gt;0)),(T22/T21),"")</f>
        <v>9.0322580645161285E-2</v>
      </c>
      <c r="U23" s="4" t="s">
        <v>3</v>
      </c>
      <c r="V23" s="68" t="str">
        <f>IF(AND((V22&gt;0),(V21&gt;0)),(V22/V21),"")</f>
        <v/>
      </c>
      <c r="W23" s="4" t="s">
        <v>3</v>
      </c>
      <c r="X23" s="68" t="str">
        <f>IF(AND((X22&gt;0),(X21&gt;0)),(X22/X21),"")</f>
        <v/>
      </c>
      <c r="Y23" s="4" t="s">
        <v>3</v>
      </c>
      <c r="Z23" s="68" t="str">
        <f>IF(AND((Z22&gt;0),(Z21&gt;0)),(Z22/Z21),"")</f>
        <v/>
      </c>
      <c r="AA23" s="4" t="s">
        <v>3</v>
      </c>
      <c r="AB23" s="68" t="str">
        <f>IF(AND((AB22&gt;0),(AB21&gt;0)),(AB22/AB21),"")</f>
        <v/>
      </c>
      <c r="AC23" s="4" t="s">
        <v>3</v>
      </c>
      <c r="AD23" s="68" t="str">
        <f t="shared" ref="AD23" si="179">IF(AND((AD22&gt;0),(AD21&gt;0)),(AD22/AD21),"")</f>
        <v/>
      </c>
      <c r="AE23" s="4" t="s">
        <v>3</v>
      </c>
      <c r="AF23" s="68" t="str">
        <f t="shared" ref="AF23" si="180">IF(AND((AF22&gt;0),(AF21&gt;0)),(AF22/AF21),"")</f>
        <v/>
      </c>
      <c r="AG23" s="4" t="s">
        <v>3</v>
      </c>
      <c r="AH23" s="68" t="str">
        <f t="shared" ref="AH23" si="181">IF(AND((AH22&gt;0),(AH21&gt;0)),(AH22/AH21),"")</f>
        <v/>
      </c>
      <c r="AI23" s="4" t="s">
        <v>3</v>
      </c>
      <c r="AJ23" s="68" t="str">
        <f t="shared" ref="AJ23" si="182">IF(AND((AJ22&gt;0),(AJ21&gt;0)),(AJ22/AJ21),"")</f>
        <v/>
      </c>
      <c r="AK23" s="4" t="s">
        <v>3</v>
      </c>
      <c r="AL23" s="68" t="str">
        <f t="shared" ref="AL23" si="183">IF(AND((AL22&gt;0),(AL21&gt;0)),(AL22/AL21),"")</f>
        <v/>
      </c>
      <c r="AM23" s="4" t="s">
        <v>3</v>
      </c>
      <c r="AN23" s="68" t="str">
        <f t="shared" ref="AN23" si="184">IF(AND((AN22&gt;0),(AN21&gt;0)),(AN22/AN21),"")</f>
        <v/>
      </c>
      <c r="AO23" s="4" t="s">
        <v>3</v>
      </c>
      <c r="AP23" s="68" t="str">
        <f t="shared" ref="AP23" si="185">IF(AND((AP22&gt;0),(AP21&gt;0)),(AP22/AP21),"")</f>
        <v/>
      </c>
      <c r="AQ23" s="4" t="s">
        <v>3</v>
      </c>
      <c r="AR23" s="68" t="str">
        <f t="shared" ref="AR23" si="186">IF(AND((AR22&gt;0),(AR21&gt;0)),(AR22/AR21),"")</f>
        <v/>
      </c>
      <c r="AS23" s="4" t="s">
        <v>3</v>
      </c>
      <c r="AT23" s="68" t="str">
        <f t="shared" ref="AT23" si="187">IF(AND((AT22&gt;0),(AT21&gt;0)),(AT22/AT21),"")</f>
        <v/>
      </c>
      <c r="AU23" s="4" t="s">
        <v>3</v>
      </c>
      <c r="AV23" s="68" t="str">
        <f t="shared" ref="AV23" si="188">IF(AND((AV22&gt;0),(AV21&gt;0)),(AV22/AV21),"")</f>
        <v/>
      </c>
      <c r="AW23" s="4" t="s">
        <v>3</v>
      </c>
      <c r="AX23" s="68" t="str">
        <f t="shared" ref="AX23" si="189">IF(AND((AX22&gt;0),(AX21&gt;0)),(AX22/AX21),"")</f>
        <v/>
      </c>
      <c r="AY23" s="4" t="s">
        <v>3</v>
      </c>
      <c r="AZ23" s="68" t="str">
        <f t="shared" ref="AZ23" si="190">IF(AND((AZ22&gt;0),(AZ21&gt;0)),(AZ22/AZ21),"")</f>
        <v/>
      </c>
      <c r="BA23" s="4" t="s">
        <v>3</v>
      </c>
      <c r="BB23" s="68" t="str">
        <f t="shared" ref="BB23" si="191">IF(AND((BB22&gt;0),(BB21&gt;0)),(BB22/BB21),"")</f>
        <v/>
      </c>
      <c r="BC23" s="4" t="s">
        <v>3</v>
      </c>
      <c r="BD23" s="68" t="str">
        <f t="shared" ref="BD23" si="192">IF(AND((BD22&gt;0),(BD21&gt;0)),(BD22/BD21),"")</f>
        <v/>
      </c>
      <c r="BE23" s="4" t="s">
        <v>3</v>
      </c>
      <c r="BF23" s="68" t="str">
        <f t="shared" ref="BF23" si="193">IF(AND((BF22&gt;0),(BF21&gt;0)),(BF22/BF21),"")</f>
        <v/>
      </c>
      <c r="BG23" s="4" t="s">
        <v>3</v>
      </c>
      <c r="BH23" s="68" t="str">
        <f t="shared" ref="BH23" si="194">IF(AND((BH22&gt;0),(BH21&gt;0)),(BH22/BH21),"")</f>
        <v/>
      </c>
      <c r="BI23" s="4" t="s">
        <v>3</v>
      </c>
      <c r="BK23" s="57" t="s">
        <v>26</v>
      </c>
      <c r="BL23" s="30">
        <f t="shared" si="26"/>
        <v>7</v>
      </c>
      <c r="BM23" s="40">
        <f t="shared" si="27"/>
        <v>6.535947712418301E-2</v>
      </c>
      <c r="BN23" s="22" t="str">
        <f t="shared" si="28"/>
        <v>–</v>
      </c>
      <c r="BO23" s="41">
        <f t="shared" si="29"/>
        <v>9.3220338983050849E-2</v>
      </c>
      <c r="BP23" s="24" t="str">
        <f t="shared" si="30"/>
        <v/>
      </c>
      <c r="BQ23" s="6" t="s">
        <v>3</v>
      </c>
      <c r="BR23" s="26" t="str">
        <f t="shared" si="31"/>
        <v/>
      </c>
      <c r="BS23" s="42">
        <f t="shared" si="32"/>
        <v>8.0613074125818432E-2</v>
      </c>
      <c r="BT23" s="28" t="s">
        <v>3</v>
      </c>
      <c r="BU23" s="43">
        <f t="shared" si="33"/>
        <v>1.1399065667173424E-2</v>
      </c>
      <c r="BV23" s="29" t="s">
        <v>3</v>
      </c>
    </row>
    <row r="24" spans="1:74" ht="16.5" customHeight="1" x14ac:dyDescent="0.2">
      <c r="A24" s="15" t="s">
        <v>13</v>
      </c>
      <c r="B24" s="17"/>
      <c r="C24" s="3"/>
      <c r="D24" s="17"/>
      <c r="E24" s="3"/>
      <c r="F24" s="17"/>
      <c r="G24" s="3"/>
      <c r="H24" s="17"/>
      <c r="I24" s="3"/>
      <c r="J24" s="17"/>
      <c r="K24" s="3"/>
      <c r="L24" s="17"/>
      <c r="M24" s="3"/>
      <c r="N24" s="17"/>
      <c r="O24" s="3"/>
      <c r="P24" s="17"/>
      <c r="Q24" s="3"/>
      <c r="R24" s="17"/>
      <c r="S24" s="3"/>
      <c r="T24" s="17"/>
      <c r="U24" s="3"/>
      <c r="V24" s="17"/>
      <c r="W24" s="3"/>
      <c r="X24" s="17"/>
      <c r="Y24" s="3"/>
      <c r="Z24" s="17"/>
      <c r="AA24" s="3"/>
      <c r="AB24" s="17"/>
      <c r="AC24" s="3"/>
      <c r="AD24" s="17"/>
      <c r="AE24" s="3"/>
      <c r="AF24" s="17"/>
      <c r="AG24" s="3"/>
      <c r="AH24" s="17"/>
      <c r="AI24" s="3"/>
      <c r="AJ24" s="17"/>
      <c r="AK24" s="3"/>
      <c r="AL24" s="17"/>
      <c r="AM24" s="3"/>
      <c r="AN24" s="17"/>
      <c r="AO24" s="3"/>
      <c r="AP24" s="17"/>
      <c r="AQ24" s="3"/>
      <c r="AR24" s="17"/>
      <c r="AS24" s="3"/>
      <c r="AT24" s="17"/>
      <c r="AU24" s="3"/>
      <c r="AV24" s="17"/>
      <c r="AW24" s="3"/>
      <c r="AX24" s="17"/>
      <c r="AY24" s="3"/>
      <c r="AZ24" s="17"/>
      <c r="BA24" s="3"/>
      <c r="BB24" s="17"/>
      <c r="BC24" s="3"/>
      <c r="BD24" s="17"/>
      <c r="BE24" s="3"/>
      <c r="BF24" s="17"/>
      <c r="BG24" s="3"/>
      <c r="BH24" s="17"/>
      <c r="BI24" s="3"/>
      <c r="BK24" s="56" t="s">
        <v>13</v>
      </c>
      <c r="BL24" s="30">
        <f t="shared" si="26"/>
        <v>0</v>
      </c>
      <c r="BM24" s="21"/>
      <c r="BN24" s="22"/>
      <c r="BO24" s="23"/>
      <c r="BP24" s="24"/>
      <c r="BQ24" s="25"/>
      <c r="BR24" s="26"/>
      <c r="BS24" s="27"/>
      <c r="BT24" s="28"/>
      <c r="BU24" s="22"/>
      <c r="BV24" s="29"/>
    </row>
    <row r="25" spans="1:74" ht="16.5" customHeight="1" x14ac:dyDescent="0.2">
      <c r="A25" s="10" t="s">
        <v>24</v>
      </c>
      <c r="B25" s="19">
        <v>12.5</v>
      </c>
      <c r="C25" s="4">
        <f t="shared" ref="C25:C26" si="195">IF(AND((B25&gt;0),(B$4&gt;0)),(B25/B$4*100),"")</f>
        <v>34.722222222222221</v>
      </c>
      <c r="D25" s="19">
        <v>12.8</v>
      </c>
      <c r="E25" s="4">
        <f t="shared" ref="E25:E26" si="196">IF(AND((D25&gt;0),(D$4&gt;0)),(D25/D$4*100),"")</f>
        <v>34.224598930481285</v>
      </c>
      <c r="F25" s="19">
        <v>13.4</v>
      </c>
      <c r="G25" s="4">
        <f t="shared" ref="G25:G26" si="197">IF(AND((F25&gt;0),(F$4&gt;0)),(F25/F$4*100),"")</f>
        <v>35.263157894736842</v>
      </c>
      <c r="H25" s="19">
        <v>10.5</v>
      </c>
      <c r="I25" s="4">
        <f t="shared" ref="I25:I26" si="198">IF(AND((H25&gt;0),(H$4&gt;0)),(H25/H$4*100),"")</f>
        <v>31.531531531531538</v>
      </c>
      <c r="J25" s="19">
        <v>13.5</v>
      </c>
      <c r="K25" s="4">
        <f t="shared" ref="K25:K26" si="199">IF(AND((J25&gt;0),(J$4&gt;0)),(J25/J$4*100),"")</f>
        <v>35.15625</v>
      </c>
      <c r="L25" s="19">
        <v>15.5</v>
      </c>
      <c r="M25" s="4">
        <f t="shared" ref="M25:M26" si="200">IF(AND((L25&gt;0),(L$4&gt;0)),(L25/L$4*100),"")</f>
        <v>40.575916230366488</v>
      </c>
      <c r="N25" s="19">
        <v>15.4</v>
      </c>
      <c r="O25" s="4">
        <f t="shared" ref="O25:O26" si="201">IF(AND((N25&gt;0),(N$4&gt;0)),(N25/N$4*100),"")</f>
        <v>34.298440979955458</v>
      </c>
      <c r="P25" s="19">
        <v>12.4</v>
      </c>
      <c r="Q25" s="4">
        <f t="shared" ref="Q25:Q26" si="202">IF(AND((P25&gt;0),(P$4&gt;0)),(P25/P$4*100),"")</f>
        <v>32.978723404255319</v>
      </c>
      <c r="R25" s="19">
        <v>12.8</v>
      </c>
      <c r="S25" s="4">
        <f t="shared" ref="S25:S26" si="203">IF(AND((R25&gt;0),(R$4&gt;0)),(R25/R$4*100),"")</f>
        <v>31.527093596059114</v>
      </c>
      <c r="T25" s="19">
        <v>14.7</v>
      </c>
      <c r="U25" s="4">
        <f t="shared" ref="U25:U26" si="204">IF(AND((T25&gt;0),(T$4&gt;0)),(T25/T$4*100),"")</f>
        <v>34.027777777777771</v>
      </c>
      <c r="V25" s="19"/>
      <c r="W25" s="4" t="str">
        <f>IF(AND((V25&gt;0),(V$4&gt;0)),(V25/V$4*100),"")</f>
        <v/>
      </c>
      <c r="X25" s="19"/>
      <c r="Y25" s="4" t="str">
        <f>IF(AND((X25&gt;0),(X$4&gt;0)),(X25/X$4*100),"")</f>
        <v/>
      </c>
      <c r="Z25" s="19"/>
      <c r="AA25" s="4" t="str">
        <f>IF(AND((Z25&gt;0),(Z$4&gt;0)),(Z25/Z$4*100),"")</f>
        <v/>
      </c>
      <c r="AB25" s="19"/>
      <c r="AC25" s="4" t="str">
        <f>IF(AND((AB25&gt;0),(AB$4&gt;0)),(AB25/AB$4*100),"")</f>
        <v/>
      </c>
      <c r="AD25" s="19"/>
      <c r="AE25" s="4" t="str">
        <f t="shared" ref="AE25:AE26" si="205">IF(AND((AD25&gt;0),(AD$4&gt;0)),(AD25/AD$4*100),"")</f>
        <v/>
      </c>
      <c r="AF25" s="19"/>
      <c r="AG25" s="4" t="str">
        <f t="shared" ref="AG25:AG26" si="206">IF(AND((AF25&gt;0),(AF$4&gt;0)),(AF25/AF$4*100),"")</f>
        <v/>
      </c>
      <c r="AH25" s="19"/>
      <c r="AI25" s="4" t="str">
        <f t="shared" ref="AI25:AI26" si="207">IF(AND((AH25&gt;0),(AH$4&gt;0)),(AH25/AH$4*100),"")</f>
        <v/>
      </c>
      <c r="AJ25" s="19"/>
      <c r="AK25" s="4" t="str">
        <f t="shared" ref="AK25:AK26" si="208">IF(AND((AJ25&gt;0),(AJ$4&gt;0)),(AJ25/AJ$4*100),"")</f>
        <v/>
      </c>
      <c r="AL25" s="19"/>
      <c r="AM25" s="4" t="str">
        <f t="shared" ref="AM25:AM26" si="209">IF(AND((AL25&gt;0),(AL$4&gt;0)),(AL25/AL$4*100),"")</f>
        <v/>
      </c>
      <c r="AN25" s="19"/>
      <c r="AO25" s="4" t="str">
        <f t="shared" ref="AO25:AO26" si="210">IF(AND((AN25&gt;0),(AN$4&gt;0)),(AN25/AN$4*100),"")</f>
        <v/>
      </c>
      <c r="AP25" s="19"/>
      <c r="AQ25" s="4" t="str">
        <f t="shared" ref="AQ25:AQ26" si="211">IF(AND((AP25&gt;0),(AP$4&gt;0)),(AP25/AP$4*100),"")</f>
        <v/>
      </c>
      <c r="AR25" s="19"/>
      <c r="AS25" s="4" t="str">
        <f t="shared" ref="AS25:AS26" si="212">IF(AND((AR25&gt;0),(AR$4&gt;0)),(AR25/AR$4*100),"")</f>
        <v/>
      </c>
      <c r="AT25" s="19"/>
      <c r="AU25" s="4" t="str">
        <f t="shared" ref="AU25:AU26" si="213">IF(AND((AT25&gt;0),(AT$4&gt;0)),(AT25/AT$4*100),"")</f>
        <v/>
      </c>
      <c r="AV25" s="19"/>
      <c r="AW25" s="4" t="str">
        <f t="shared" ref="AW25:AW26" si="214">IF(AND((AV25&gt;0),(AV$4&gt;0)),(AV25/AV$4*100),"")</f>
        <v/>
      </c>
      <c r="AX25" s="19"/>
      <c r="AY25" s="4" t="str">
        <f t="shared" ref="AY25:AY26" si="215">IF(AND((AX25&gt;0),(AX$4&gt;0)),(AX25/AX$4*100),"")</f>
        <v/>
      </c>
      <c r="AZ25" s="19"/>
      <c r="BA25" s="4" t="str">
        <f t="shared" ref="BA25:BA26" si="216">IF(AND((AZ25&gt;0),(AZ$4&gt;0)),(AZ25/AZ$4*100),"")</f>
        <v/>
      </c>
      <c r="BB25" s="19"/>
      <c r="BC25" s="4" t="str">
        <f t="shared" ref="BC25:BC26" si="217">IF(AND((BB25&gt;0),(BB$4&gt;0)),(BB25/BB$4*100),"")</f>
        <v/>
      </c>
      <c r="BD25" s="19"/>
      <c r="BE25" s="4" t="str">
        <f t="shared" ref="BE25:BE26" si="218">IF(AND((BD25&gt;0),(BD$4&gt;0)),(BD25/BD$4*100),"")</f>
        <v/>
      </c>
      <c r="BF25" s="19"/>
      <c r="BG25" s="4" t="str">
        <f t="shared" ref="BG25:BG26" si="219">IF(AND((BF25&gt;0),(BF$4&gt;0)),(BF25/BF$4*100),"")</f>
        <v/>
      </c>
      <c r="BH25" s="19"/>
      <c r="BI25" s="4" t="str">
        <f t="shared" ref="BI25:BI26" si="220">IF(AND((BH25&gt;0),(BH$4&gt;0)),(BH25/BH$4*100),"")</f>
        <v/>
      </c>
      <c r="BK25" s="57" t="s">
        <v>24</v>
      </c>
      <c r="BL25" s="30">
        <f t="shared" si="26"/>
        <v>10</v>
      </c>
      <c r="BM25" s="31">
        <f t="shared" si="27"/>
        <v>10.5</v>
      </c>
      <c r="BN25" s="32" t="str">
        <f t="shared" si="28"/>
        <v>–</v>
      </c>
      <c r="BO25" s="33">
        <f t="shared" si="29"/>
        <v>15.5</v>
      </c>
      <c r="BP25" s="34">
        <f t="shared" si="30"/>
        <v>31.527093596059114</v>
      </c>
      <c r="BQ25" s="35" t="str">
        <f t="shared" si="60"/>
        <v>–</v>
      </c>
      <c r="BR25" s="36">
        <f t="shared" si="31"/>
        <v>40.575916230366488</v>
      </c>
      <c r="BS25" s="37">
        <f t="shared" si="32"/>
        <v>13.35</v>
      </c>
      <c r="BT25" s="38">
        <f t="shared" si="32"/>
        <v>34.430571256738602</v>
      </c>
      <c r="BU25" s="32">
        <f t="shared" si="33"/>
        <v>1.5284342024147282</v>
      </c>
      <c r="BV25" s="39">
        <f t="shared" si="33"/>
        <v>2.5437229259455632</v>
      </c>
    </row>
    <row r="26" spans="1:74" ht="16.5" customHeight="1" x14ac:dyDescent="0.2">
      <c r="A26" s="10" t="s">
        <v>25</v>
      </c>
      <c r="B26" s="19">
        <v>0.9</v>
      </c>
      <c r="C26" s="4">
        <f t="shared" si="195"/>
        <v>2.5</v>
      </c>
      <c r="D26" s="19"/>
      <c r="E26" s="4" t="str">
        <f t="shared" si="196"/>
        <v/>
      </c>
      <c r="F26" s="19"/>
      <c r="G26" s="4" t="str">
        <f t="shared" si="197"/>
        <v/>
      </c>
      <c r="H26" s="19">
        <v>0.9</v>
      </c>
      <c r="I26" s="4">
        <f t="shared" si="198"/>
        <v>2.7027027027027026</v>
      </c>
      <c r="J26" s="19">
        <v>1.1000000000000001</v>
      </c>
      <c r="K26" s="4">
        <f t="shared" si="199"/>
        <v>2.8645833333333335</v>
      </c>
      <c r="L26" s="19"/>
      <c r="M26" s="4" t="str">
        <f t="shared" si="200"/>
        <v/>
      </c>
      <c r="N26" s="19">
        <v>0.9</v>
      </c>
      <c r="O26" s="4">
        <f t="shared" si="201"/>
        <v>2.0044543429844097</v>
      </c>
      <c r="P26" s="19">
        <v>0.8</v>
      </c>
      <c r="Q26" s="4">
        <f t="shared" si="202"/>
        <v>2.1276595744680851</v>
      </c>
      <c r="R26" s="19"/>
      <c r="S26" s="4" t="str">
        <f t="shared" si="203"/>
        <v/>
      </c>
      <c r="T26" s="19"/>
      <c r="U26" s="4" t="str">
        <f t="shared" si="204"/>
        <v/>
      </c>
      <c r="V26" s="19"/>
      <c r="W26" s="4" t="str">
        <f>IF(AND((V26&gt;0),(V$4&gt;0)),(V26/V$4*100),"")</f>
        <v/>
      </c>
      <c r="X26" s="19"/>
      <c r="Y26" s="4" t="str">
        <f>IF(AND((X26&gt;0),(X$4&gt;0)),(X26/X$4*100),"")</f>
        <v/>
      </c>
      <c r="Z26" s="19"/>
      <c r="AA26" s="4" t="str">
        <f>IF(AND((Z26&gt;0),(Z$4&gt;0)),(Z26/Z$4*100),"")</f>
        <v/>
      </c>
      <c r="AB26" s="19"/>
      <c r="AC26" s="4" t="str">
        <f>IF(AND((AB26&gt;0),(AB$4&gt;0)),(AB26/AB$4*100),"")</f>
        <v/>
      </c>
      <c r="AD26" s="19"/>
      <c r="AE26" s="4" t="str">
        <f t="shared" si="205"/>
        <v/>
      </c>
      <c r="AF26" s="19"/>
      <c r="AG26" s="4" t="str">
        <f t="shared" si="206"/>
        <v/>
      </c>
      <c r="AH26" s="19"/>
      <c r="AI26" s="4" t="str">
        <f t="shared" si="207"/>
        <v/>
      </c>
      <c r="AJ26" s="19"/>
      <c r="AK26" s="4" t="str">
        <f t="shared" si="208"/>
        <v/>
      </c>
      <c r="AL26" s="19"/>
      <c r="AM26" s="4" t="str">
        <f t="shared" si="209"/>
        <v/>
      </c>
      <c r="AN26" s="19"/>
      <c r="AO26" s="4" t="str">
        <f t="shared" si="210"/>
        <v/>
      </c>
      <c r="AP26" s="19"/>
      <c r="AQ26" s="4" t="str">
        <f t="shared" si="211"/>
        <v/>
      </c>
      <c r="AR26" s="19"/>
      <c r="AS26" s="4" t="str">
        <f t="shared" si="212"/>
        <v/>
      </c>
      <c r="AT26" s="19"/>
      <c r="AU26" s="4" t="str">
        <f t="shared" si="213"/>
        <v/>
      </c>
      <c r="AV26" s="19"/>
      <c r="AW26" s="4" t="str">
        <f t="shared" si="214"/>
        <v/>
      </c>
      <c r="AX26" s="19"/>
      <c r="AY26" s="4" t="str">
        <f t="shared" si="215"/>
        <v/>
      </c>
      <c r="AZ26" s="19"/>
      <c r="BA26" s="4" t="str">
        <f t="shared" si="216"/>
        <v/>
      </c>
      <c r="BB26" s="19"/>
      <c r="BC26" s="4" t="str">
        <f t="shared" si="217"/>
        <v/>
      </c>
      <c r="BD26" s="19"/>
      <c r="BE26" s="4" t="str">
        <f t="shared" si="218"/>
        <v/>
      </c>
      <c r="BF26" s="19"/>
      <c r="BG26" s="4" t="str">
        <f t="shared" si="219"/>
        <v/>
      </c>
      <c r="BH26" s="19"/>
      <c r="BI26" s="4" t="str">
        <f t="shared" si="220"/>
        <v/>
      </c>
      <c r="BK26" s="57" t="s">
        <v>25</v>
      </c>
      <c r="BL26" s="30">
        <f t="shared" si="26"/>
        <v>5</v>
      </c>
      <c r="BM26" s="31">
        <f t="shared" si="27"/>
        <v>0.8</v>
      </c>
      <c r="BN26" s="32" t="str">
        <f t="shared" si="28"/>
        <v>–</v>
      </c>
      <c r="BO26" s="33">
        <f t="shared" si="29"/>
        <v>1.1000000000000001</v>
      </c>
      <c r="BP26" s="34">
        <f t="shared" si="30"/>
        <v>2.0044543429844097</v>
      </c>
      <c r="BQ26" s="35" t="str">
        <f t="shared" si="60"/>
        <v>–</v>
      </c>
      <c r="BR26" s="36">
        <f t="shared" si="31"/>
        <v>2.8645833333333335</v>
      </c>
      <c r="BS26" s="37">
        <f t="shared" si="32"/>
        <v>0.92000000000000015</v>
      </c>
      <c r="BT26" s="38">
        <f t="shared" si="32"/>
        <v>2.439879990697706</v>
      </c>
      <c r="BU26" s="32">
        <f t="shared" si="33"/>
        <v>0.10954451150103225</v>
      </c>
      <c r="BV26" s="39">
        <f t="shared" si="33"/>
        <v>0.36747115727196505</v>
      </c>
    </row>
    <row r="27" spans="1:74" ht="16.5" customHeight="1" x14ac:dyDescent="0.2">
      <c r="A27" s="10" t="s">
        <v>26</v>
      </c>
      <c r="B27" s="68">
        <f t="shared" ref="B27" si="221">IF(AND((B26&gt;0),(B25&gt;0)),(B26/B25),"")</f>
        <v>7.2000000000000008E-2</v>
      </c>
      <c r="C27" s="4" t="s">
        <v>3</v>
      </c>
      <c r="D27" s="68" t="str">
        <f t="shared" ref="D27" si="222">IF(AND((D26&gt;0),(D25&gt;0)),(D26/D25),"")</f>
        <v/>
      </c>
      <c r="E27" s="4" t="s">
        <v>3</v>
      </c>
      <c r="F27" s="68" t="str">
        <f t="shared" ref="F27" si="223">IF(AND((F26&gt;0),(F25&gt;0)),(F26/F25),"")</f>
        <v/>
      </c>
      <c r="G27" s="4" t="s">
        <v>3</v>
      </c>
      <c r="H27" s="68">
        <f t="shared" ref="H27" si="224">IF(AND((H26&gt;0),(H25&gt;0)),(H26/H25),"")</f>
        <v>8.5714285714285715E-2</v>
      </c>
      <c r="I27" s="4" t="s">
        <v>3</v>
      </c>
      <c r="J27" s="68">
        <f t="shared" ref="J27" si="225">IF(AND((J26&gt;0),(J25&gt;0)),(J26/J25),"")</f>
        <v>8.1481481481481488E-2</v>
      </c>
      <c r="K27" s="4" t="s">
        <v>3</v>
      </c>
      <c r="L27" s="68" t="str">
        <f t="shared" ref="L27" si="226">IF(AND((L26&gt;0),(L25&gt;0)),(L26/L25),"")</f>
        <v/>
      </c>
      <c r="M27" s="4" t="s">
        <v>3</v>
      </c>
      <c r="N27" s="68">
        <f t="shared" ref="N27" si="227">IF(AND((N26&gt;0),(N25&gt;0)),(N26/N25),"")</f>
        <v>5.844155844155844E-2</v>
      </c>
      <c r="O27" s="4" t="s">
        <v>3</v>
      </c>
      <c r="P27" s="68">
        <f t="shared" ref="P27" si="228">IF(AND((P26&gt;0),(P25&gt;0)),(P26/P25),"")</f>
        <v>6.4516129032258063E-2</v>
      </c>
      <c r="Q27" s="4" t="s">
        <v>3</v>
      </c>
      <c r="R27" s="68" t="str">
        <f t="shared" ref="R27" si="229">IF(AND((R26&gt;0),(R25&gt;0)),(R26/R25),"")</f>
        <v/>
      </c>
      <c r="S27" s="4" t="s">
        <v>3</v>
      </c>
      <c r="T27" s="68" t="str">
        <f t="shared" ref="T27" si="230">IF(AND((T26&gt;0),(T25&gt;0)),(T26/T25),"")</f>
        <v/>
      </c>
      <c r="U27" s="4" t="s">
        <v>3</v>
      </c>
      <c r="V27" s="68" t="str">
        <f>IF(AND((V26&gt;0),(V25&gt;0)),(V26/V25),"")</f>
        <v/>
      </c>
      <c r="W27" s="4" t="s">
        <v>3</v>
      </c>
      <c r="X27" s="68" t="str">
        <f>IF(AND((X26&gt;0),(X25&gt;0)),(X26/X25),"")</f>
        <v/>
      </c>
      <c r="Y27" s="4" t="s">
        <v>3</v>
      </c>
      <c r="Z27" s="68" t="str">
        <f>IF(AND((Z26&gt;0),(Z25&gt;0)),(Z26/Z25),"")</f>
        <v/>
      </c>
      <c r="AA27" s="4" t="s">
        <v>3</v>
      </c>
      <c r="AB27" s="68" t="str">
        <f>IF(AND((AB26&gt;0),(AB25&gt;0)),(AB26/AB25),"")</f>
        <v/>
      </c>
      <c r="AC27" s="4" t="s">
        <v>3</v>
      </c>
      <c r="AD27" s="68" t="str">
        <f t="shared" ref="AD27" si="231">IF(AND((AD26&gt;0),(AD25&gt;0)),(AD26/AD25),"")</f>
        <v/>
      </c>
      <c r="AE27" s="4" t="s">
        <v>3</v>
      </c>
      <c r="AF27" s="68" t="str">
        <f t="shared" ref="AF27" si="232">IF(AND((AF26&gt;0),(AF25&gt;0)),(AF26/AF25),"")</f>
        <v/>
      </c>
      <c r="AG27" s="4" t="s">
        <v>3</v>
      </c>
      <c r="AH27" s="68" t="str">
        <f t="shared" ref="AH27" si="233">IF(AND((AH26&gt;0),(AH25&gt;0)),(AH26/AH25),"")</f>
        <v/>
      </c>
      <c r="AI27" s="4" t="s">
        <v>3</v>
      </c>
      <c r="AJ27" s="68" t="str">
        <f t="shared" ref="AJ27" si="234">IF(AND((AJ26&gt;0),(AJ25&gt;0)),(AJ26/AJ25),"")</f>
        <v/>
      </c>
      <c r="AK27" s="4" t="s">
        <v>3</v>
      </c>
      <c r="AL27" s="68" t="str">
        <f t="shared" ref="AL27" si="235">IF(AND((AL26&gt;0),(AL25&gt;0)),(AL26/AL25),"")</f>
        <v/>
      </c>
      <c r="AM27" s="4" t="s">
        <v>3</v>
      </c>
      <c r="AN27" s="68" t="str">
        <f t="shared" ref="AN27" si="236">IF(AND((AN26&gt;0),(AN25&gt;0)),(AN26/AN25),"")</f>
        <v/>
      </c>
      <c r="AO27" s="4" t="s">
        <v>3</v>
      </c>
      <c r="AP27" s="68" t="str">
        <f t="shared" ref="AP27" si="237">IF(AND((AP26&gt;0),(AP25&gt;0)),(AP26/AP25),"")</f>
        <v/>
      </c>
      <c r="AQ27" s="4" t="s">
        <v>3</v>
      </c>
      <c r="AR27" s="68" t="str">
        <f t="shared" ref="AR27" si="238">IF(AND((AR26&gt;0),(AR25&gt;0)),(AR26/AR25),"")</f>
        <v/>
      </c>
      <c r="AS27" s="4" t="s">
        <v>3</v>
      </c>
      <c r="AT27" s="68" t="str">
        <f t="shared" ref="AT27" si="239">IF(AND((AT26&gt;0),(AT25&gt;0)),(AT26/AT25),"")</f>
        <v/>
      </c>
      <c r="AU27" s="4" t="s">
        <v>3</v>
      </c>
      <c r="AV27" s="68" t="str">
        <f t="shared" ref="AV27" si="240">IF(AND((AV26&gt;0),(AV25&gt;0)),(AV26/AV25),"")</f>
        <v/>
      </c>
      <c r="AW27" s="4" t="s">
        <v>3</v>
      </c>
      <c r="AX27" s="68" t="str">
        <f t="shared" ref="AX27" si="241">IF(AND((AX26&gt;0),(AX25&gt;0)),(AX26/AX25),"")</f>
        <v/>
      </c>
      <c r="AY27" s="4" t="s">
        <v>3</v>
      </c>
      <c r="AZ27" s="68" t="str">
        <f t="shared" ref="AZ27" si="242">IF(AND((AZ26&gt;0),(AZ25&gt;0)),(AZ26/AZ25),"")</f>
        <v/>
      </c>
      <c r="BA27" s="4" t="s">
        <v>3</v>
      </c>
      <c r="BB27" s="68" t="str">
        <f t="shared" ref="BB27" si="243">IF(AND((BB26&gt;0),(BB25&gt;0)),(BB26/BB25),"")</f>
        <v/>
      </c>
      <c r="BC27" s="4" t="s">
        <v>3</v>
      </c>
      <c r="BD27" s="68" t="str">
        <f t="shared" ref="BD27" si="244">IF(AND((BD26&gt;0),(BD25&gt;0)),(BD26/BD25),"")</f>
        <v/>
      </c>
      <c r="BE27" s="4" t="s">
        <v>3</v>
      </c>
      <c r="BF27" s="68" t="str">
        <f t="shared" ref="BF27" si="245">IF(AND((BF26&gt;0),(BF25&gt;0)),(BF26/BF25),"")</f>
        <v/>
      </c>
      <c r="BG27" s="4" t="s">
        <v>3</v>
      </c>
      <c r="BH27" s="68" t="str">
        <f t="shared" ref="BH27" si="246">IF(AND((BH26&gt;0),(BH25&gt;0)),(BH26/BH25),"")</f>
        <v/>
      </c>
      <c r="BI27" s="4" t="s">
        <v>3</v>
      </c>
      <c r="BK27" s="57" t="s">
        <v>26</v>
      </c>
      <c r="BL27" s="30">
        <f t="shared" si="26"/>
        <v>5</v>
      </c>
      <c r="BM27" s="40">
        <f t="shared" si="27"/>
        <v>5.844155844155844E-2</v>
      </c>
      <c r="BN27" s="22" t="str">
        <f t="shared" si="28"/>
        <v>–</v>
      </c>
      <c r="BO27" s="41">
        <f t="shared" si="29"/>
        <v>8.5714285714285715E-2</v>
      </c>
      <c r="BP27" s="24" t="str">
        <f t="shared" si="30"/>
        <v/>
      </c>
      <c r="BQ27" s="6" t="s">
        <v>3</v>
      </c>
      <c r="BR27" s="26" t="str">
        <f t="shared" si="31"/>
        <v/>
      </c>
      <c r="BS27" s="42">
        <f t="shared" si="32"/>
        <v>7.2430690933916742E-2</v>
      </c>
      <c r="BT27" s="28" t="s">
        <v>3</v>
      </c>
      <c r="BU27" s="43">
        <f t="shared" si="33"/>
        <v>1.1367632916414867E-2</v>
      </c>
      <c r="BV27" s="29" t="s">
        <v>3</v>
      </c>
    </row>
    <row r="28" spans="1:74" ht="16.5" customHeight="1" x14ac:dyDescent="0.2">
      <c r="A28" s="15" t="s">
        <v>14</v>
      </c>
      <c r="B28" s="17"/>
      <c r="C28" s="3"/>
      <c r="D28" s="17"/>
      <c r="E28" s="3"/>
      <c r="F28" s="17"/>
      <c r="G28" s="3"/>
      <c r="H28" s="17"/>
      <c r="I28" s="3"/>
      <c r="J28" s="17"/>
      <c r="K28" s="3"/>
      <c r="L28" s="17"/>
      <c r="M28" s="3"/>
      <c r="N28" s="17"/>
      <c r="O28" s="3"/>
      <c r="P28" s="17"/>
      <c r="Q28" s="3"/>
      <c r="R28" s="17"/>
      <c r="S28" s="3"/>
      <c r="T28" s="17"/>
      <c r="U28" s="3"/>
      <c r="V28" s="17"/>
      <c r="W28" s="3"/>
      <c r="X28" s="17"/>
      <c r="Y28" s="3"/>
      <c r="Z28" s="17"/>
      <c r="AA28" s="3"/>
      <c r="AB28" s="17"/>
      <c r="AC28" s="3"/>
      <c r="AD28" s="17"/>
      <c r="AE28" s="3"/>
      <c r="AF28" s="17"/>
      <c r="AG28" s="3"/>
      <c r="AH28" s="17"/>
      <c r="AI28" s="3"/>
      <c r="AJ28" s="17"/>
      <c r="AK28" s="3"/>
      <c r="AL28" s="17"/>
      <c r="AM28" s="3"/>
      <c r="AN28" s="17"/>
      <c r="AO28" s="3"/>
      <c r="AP28" s="17"/>
      <c r="AQ28" s="3"/>
      <c r="AR28" s="17"/>
      <c r="AS28" s="3"/>
      <c r="AT28" s="17"/>
      <c r="AU28" s="3"/>
      <c r="AV28" s="17"/>
      <c r="AW28" s="3"/>
      <c r="AX28" s="17"/>
      <c r="AY28" s="3"/>
      <c r="AZ28" s="17"/>
      <c r="BA28" s="3"/>
      <c r="BB28" s="17"/>
      <c r="BC28" s="3"/>
      <c r="BD28" s="17"/>
      <c r="BE28" s="3"/>
      <c r="BF28" s="17"/>
      <c r="BG28" s="3"/>
      <c r="BH28" s="17"/>
      <c r="BI28" s="3"/>
      <c r="BK28" s="56" t="s">
        <v>14</v>
      </c>
      <c r="BL28" s="30">
        <f t="shared" si="26"/>
        <v>0</v>
      </c>
      <c r="BM28" s="21"/>
      <c r="BN28" s="22"/>
      <c r="BO28" s="23"/>
      <c r="BP28" s="24"/>
      <c r="BQ28" s="25"/>
      <c r="BR28" s="26"/>
      <c r="BS28" s="27"/>
      <c r="BT28" s="28"/>
      <c r="BU28" s="22"/>
      <c r="BV28" s="29"/>
    </row>
    <row r="29" spans="1:74" ht="16.5" customHeight="1" x14ac:dyDescent="0.2">
      <c r="A29" s="10" t="s">
        <v>24</v>
      </c>
      <c r="B29" s="19">
        <v>12</v>
      </c>
      <c r="C29" s="4">
        <f t="shared" ref="C29:C30" si="247">IF(AND((B29&gt;0),(B$4&gt;0)),(B29/B$4*100),"")</f>
        <v>33.333333333333329</v>
      </c>
      <c r="D29" s="19">
        <v>12.4</v>
      </c>
      <c r="E29" s="4">
        <f t="shared" ref="E29:E30" si="248">IF(AND((D29&gt;0),(D$4&gt;0)),(D29/D$4*100),"")</f>
        <v>33.155080213903751</v>
      </c>
      <c r="F29" s="19">
        <v>13.6</v>
      </c>
      <c r="G29" s="4">
        <f t="shared" ref="G29:G30" si="249">IF(AND((F29&gt;0),(F$4&gt;0)),(F29/F$4*100),"")</f>
        <v>35.789473684210527</v>
      </c>
      <c r="H29" s="19">
        <v>10.199999999999999</v>
      </c>
      <c r="I29" s="4">
        <f t="shared" ref="I29:I30" si="250">IF(AND((H29&gt;0),(H$4&gt;0)),(H29/H$4*100),"")</f>
        <v>30.630630630630627</v>
      </c>
      <c r="J29" s="19">
        <v>12.9</v>
      </c>
      <c r="K29" s="4">
        <f t="shared" ref="K29:K30" si="251">IF(AND((J29&gt;0),(J$4&gt;0)),(J29/J$4*100),"")</f>
        <v>33.59375</v>
      </c>
      <c r="L29" s="19">
        <v>13.3</v>
      </c>
      <c r="M29" s="4">
        <f t="shared" ref="M29:M30" si="252">IF(AND((L29&gt;0),(L$4&gt;0)),(L29/L$4*100),"")</f>
        <v>34.816753926701573</v>
      </c>
      <c r="N29" s="19">
        <v>14.2</v>
      </c>
      <c r="O29" s="4">
        <f t="shared" ref="O29:O30" si="253">IF(AND((N29&gt;0),(N$4&gt;0)),(N29/N$4*100),"")</f>
        <v>31.625835189309576</v>
      </c>
      <c r="P29" s="19">
        <v>12.5</v>
      </c>
      <c r="Q29" s="4">
        <f t="shared" ref="Q29:Q30" si="254">IF(AND((P29&gt;0),(P$4&gt;0)),(P29/P$4*100),"")</f>
        <v>33.244680851063826</v>
      </c>
      <c r="R29" s="19">
        <v>12.9</v>
      </c>
      <c r="S29" s="4">
        <f t="shared" ref="S29:S30" si="255">IF(AND((R29&gt;0),(R$4&gt;0)),(R29/R$4*100),"")</f>
        <v>31.773399014778324</v>
      </c>
      <c r="T29" s="19">
        <v>14.5</v>
      </c>
      <c r="U29" s="4">
        <f t="shared" ref="U29:U30" si="256">IF(AND((T29&gt;0),(T$4&gt;0)),(T29/T$4*100),"")</f>
        <v>33.564814814814817</v>
      </c>
      <c r="V29" s="19"/>
      <c r="W29" s="4" t="str">
        <f>IF(AND((V29&gt;0),(V$4&gt;0)),(V29/V$4*100),"")</f>
        <v/>
      </c>
      <c r="X29" s="19"/>
      <c r="Y29" s="4" t="str">
        <f>IF(AND((X29&gt;0),(X$4&gt;0)),(X29/X$4*100),"")</f>
        <v/>
      </c>
      <c r="Z29" s="19"/>
      <c r="AA29" s="4" t="str">
        <f>IF(AND((Z29&gt;0),(Z$4&gt;0)),(Z29/Z$4*100),"")</f>
        <v/>
      </c>
      <c r="AB29" s="19"/>
      <c r="AC29" s="4" t="str">
        <f>IF(AND((AB29&gt;0),(AB$4&gt;0)),(AB29/AB$4*100),"")</f>
        <v/>
      </c>
      <c r="AD29" s="19"/>
      <c r="AE29" s="4" t="str">
        <f t="shared" ref="AE29:AE30" si="257">IF(AND((AD29&gt;0),(AD$4&gt;0)),(AD29/AD$4*100),"")</f>
        <v/>
      </c>
      <c r="AF29" s="19"/>
      <c r="AG29" s="4" t="str">
        <f t="shared" ref="AG29:AG30" si="258">IF(AND((AF29&gt;0),(AF$4&gt;0)),(AF29/AF$4*100),"")</f>
        <v/>
      </c>
      <c r="AH29" s="19"/>
      <c r="AI29" s="4" t="str">
        <f t="shared" ref="AI29:AI30" si="259">IF(AND((AH29&gt;0),(AH$4&gt;0)),(AH29/AH$4*100),"")</f>
        <v/>
      </c>
      <c r="AJ29" s="19"/>
      <c r="AK29" s="4" t="str">
        <f t="shared" ref="AK29:AK30" si="260">IF(AND((AJ29&gt;0),(AJ$4&gt;0)),(AJ29/AJ$4*100),"")</f>
        <v/>
      </c>
      <c r="AL29" s="19"/>
      <c r="AM29" s="4" t="str">
        <f t="shared" ref="AM29:AM30" si="261">IF(AND((AL29&gt;0),(AL$4&gt;0)),(AL29/AL$4*100),"")</f>
        <v/>
      </c>
      <c r="AN29" s="19"/>
      <c r="AO29" s="4" t="str">
        <f t="shared" ref="AO29:AO30" si="262">IF(AND((AN29&gt;0),(AN$4&gt;0)),(AN29/AN$4*100),"")</f>
        <v/>
      </c>
      <c r="AP29" s="19"/>
      <c r="AQ29" s="4" t="str">
        <f t="shared" ref="AQ29:AQ30" si="263">IF(AND((AP29&gt;0),(AP$4&gt;0)),(AP29/AP$4*100),"")</f>
        <v/>
      </c>
      <c r="AR29" s="19"/>
      <c r="AS29" s="4" t="str">
        <f t="shared" ref="AS29:AS30" si="264">IF(AND((AR29&gt;0),(AR$4&gt;0)),(AR29/AR$4*100),"")</f>
        <v/>
      </c>
      <c r="AT29" s="19"/>
      <c r="AU29" s="4" t="str">
        <f t="shared" ref="AU29:AU30" si="265">IF(AND((AT29&gt;0),(AT$4&gt;0)),(AT29/AT$4*100),"")</f>
        <v/>
      </c>
      <c r="AV29" s="19"/>
      <c r="AW29" s="4" t="str">
        <f t="shared" ref="AW29:AW30" si="266">IF(AND((AV29&gt;0),(AV$4&gt;0)),(AV29/AV$4*100),"")</f>
        <v/>
      </c>
      <c r="AX29" s="19"/>
      <c r="AY29" s="4" t="str">
        <f t="shared" ref="AY29:AY30" si="267">IF(AND((AX29&gt;0),(AX$4&gt;0)),(AX29/AX$4*100),"")</f>
        <v/>
      </c>
      <c r="AZ29" s="19"/>
      <c r="BA29" s="4" t="str">
        <f t="shared" ref="BA29:BA30" si="268">IF(AND((AZ29&gt;0),(AZ$4&gt;0)),(AZ29/AZ$4*100),"")</f>
        <v/>
      </c>
      <c r="BB29" s="19"/>
      <c r="BC29" s="4" t="str">
        <f t="shared" ref="BC29:BC30" si="269">IF(AND((BB29&gt;0),(BB$4&gt;0)),(BB29/BB$4*100),"")</f>
        <v/>
      </c>
      <c r="BD29" s="19"/>
      <c r="BE29" s="4" t="str">
        <f t="shared" ref="BE29:BE30" si="270">IF(AND((BD29&gt;0),(BD$4&gt;0)),(BD29/BD$4*100),"")</f>
        <v/>
      </c>
      <c r="BF29" s="19"/>
      <c r="BG29" s="4" t="str">
        <f t="shared" ref="BG29:BG30" si="271">IF(AND((BF29&gt;0),(BF$4&gt;0)),(BF29/BF$4*100),"")</f>
        <v/>
      </c>
      <c r="BH29" s="19"/>
      <c r="BI29" s="4" t="str">
        <f t="shared" ref="BI29:BI30" si="272">IF(AND((BH29&gt;0),(BH$4&gt;0)),(BH29/BH$4*100),"")</f>
        <v/>
      </c>
      <c r="BK29" s="57" t="s">
        <v>24</v>
      </c>
      <c r="BL29" s="30">
        <f t="shared" si="26"/>
        <v>10</v>
      </c>
      <c r="BM29" s="31">
        <f t="shared" si="27"/>
        <v>10.199999999999999</v>
      </c>
      <c r="BN29" s="32" t="str">
        <f t="shared" si="28"/>
        <v>–</v>
      </c>
      <c r="BO29" s="33">
        <f t="shared" si="29"/>
        <v>14.5</v>
      </c>
      <c r="BP29" s="34">
        <f t="shared" si="30"/>
        <v>30.630630630630627</v>
      </c>
      <c r="BQ29" s="35" t="str">
        <f t="shared" si="60"/>
        <v>–</v>
      </c>
      <c r="BR29" s="36">
        <f t="shared" si="31"/>
        <v>35.789473684210527</v>
      </c>
      <c r="BS29" s="37">
        <f t="shared" si="32"/>
        <v>12.85</v>
      </c>
      <c r="BT29" s="38">
        <f t="shared" si="32"/>
        <v>33.152775165874637</v>
      </c>
      <c r="BU29" s="32">
        <f t="shared" si="33"/>
        <v>1.2195172086617811</v>
      </c>
      <c r="BV29" s="39">
        <f t="shared" si="33"/>
        <v>1.5173709135895408</v>
      </c>
    </row>
    <row r="30" spans="1:74" ht="16.5" customHeight="1" x14ac:dyDescent="0.2">
      <c r="A30" s="10" t="s">
        <v>25</v>
      </c>
      <c r="B30" s="19">
        <v>1</v>
      </c>
      <c r="C30" s="4">
        <f t="shared" si="247"/>
        <v>2.7777777777777777</v>
      </c>
      <c r="D30" s="19"/>
      <c r="E30" s="4" t="str">
        <f t="shared" si="248"/>
        <v/>
      </c>
      <c r="F30" s="19">
        <v>0.8</v>
      </c>
      <c r="G30" s="4">
        <f t="shared" si="249"/>
        <v>2.1052631578947367</v>
      </c>
      <c r="H30" s="19">
        <v>1</v>
      </c>
      <c r="I30" s="4">
        <f t="shared" si="250"/>
        <v>3.0030030030030033</v>
      </c>
      <c r="J30" s="19">
        <v>1.2</v>
      </c>
      <c r="K30" s="4">
        <f t="shared" si="251"/>
        <v>3.125</v>
      </c>
      <c r="L30" s="19"/>
      <c r="M30" s="4" t="str">
        <f t="shared" si="252"/>
        <v/>
      </c>
      <c r="N30" s="19">
        <v>1.2</v>
      </c>
      <c r="O30" s="4">
        <f t="shared" si="253"/>
        <v>2.6726057906458798</v>
      </c>
      <c r="P30" s="19">
        <v>0.9</v>
      </c>
      <c r="Q30" s="4">
        <f t="shared" si="254"/>
        <v>2.3936170212765959</v>
      </c>
      <c r="R30" s="19"/>
      <c r="S30" s="4" t="str">
        <f t="shared" si="255"/>
        <v/>
      </c>
      <c r="T30" s="19">
        <v>1.3</v>
      </c>
      <c r="U30" s="4">
        <f t="shared" si="256"/>
        <v>3.0092592592592591</v>
      </c>
      <c r="V30" s="19"/>
      <c r="W30" s="4" t="str">
        <f>IF(AND((V30&gt;0),(V$4&gt;0)),(V30/V$4*100),"")</f>
        <v/>
      </c>
      <c r="X30" s="19"/>
      <c r="Y30" s="4" t="str">
        <f>IF(AND((X30&gt;0),(X$4&gt;0)),(X30/X$4*100),"")</f>
        <v/>
      </c>
      <c r="Z30" s="19"/>
      <c r="AA30" s="4" t="str">
        <f>IF(AND((Z30&gt;0),(Z$4&gt;0)),(Z30/Z$4*100),"")</f>
        <v/>
      </c>
      <c r="AB30" s="19"/>
      <c r="AC30" s="4" t="str">
        <f>IF(AND((AB30&gt;0),(AB$4&gt;0)),(AB30/AB$4*100),"")</f>
        <v/>
      </c>
      <c r="AD30" s="19"/>
      <c r="AE30" s="4" t="str">
        <f t="shared" si="257"/>
        <v/>
      </c>
      <c r="AF30" s="19"/>
      <c r="AG30" s="4" t="str">
        <f t="shared" si="258"/>
        <v/>
      </c>
      <c r="AH30" s="19"/>
      <c r="AI30" s="4" t="str">
        <f t="shared" si="259"/>
        <v/>
      </c>
      <c r="AJ30" s="19"/>
      <c r="AK30" s="4" t="str">
        <f t="shared" si="260"/>
        <v/>
      </c>
      <c r="AL30" s="19"/>
      <c r="AM30" s="4" t="str">
        <f t="shared" si="261"/>
        <v/>
      </c>
      <c r="AN30" s="19"/>
      <c r="AO30" s="4" t="str">
        <f t="shared" si="262"/>
        <v/>
      </c>
      <c r="AP30" s="19"/>
      <c r="AQ30" s="4" t="str">
        <f t="shared" si="263"/>
        <v/>
      </c>
      <c r="AR30" s="19"/>
      <c r="AS30" s="4" t="str">
        <f t="shared" si="264"/>
        <v/>
      </c>
      <c r="AT30" s="19"/>
      <c r="AU30" s="4" t="str">
        <f t="shared" si="265"/>
        <v/>
      </c>
      <c r="AV30" s="19"/>
      <c r="AW30" s="4" t="str">
        <f t="shared" si="266"/>
        <v/>
      </c>
      <c r="AX30" s="19"/>
      <c r="AY30" s="4" t="str">
        <f t="shared" si="267"/>
        <v/>
      </c>
      <c r="AZ30" s="19"/>
      <c r="BA30" s="4" t="str">
        <f t="shared" si="268"/>
        <v/>
      </c>
      <c r="BB30" s="19"/>
      <c r="BC30" s="4" t="str">
        <f t="shared" si="269"/>
        <v/>
      </c>
      <c r="BD30" s="19"/>
      <c r="BE30" s="4" t="str">
        <f t="shared" si="270"/>
        <v/>
      </c>
      <c r="BF30" s="19"/>
      <c r="BG30" s="4" t="str">
        <f t="shared" si="271"/>
        <v/>
      </c>
      <c r="BH30" s="19"/>
      <c r="BI30" s="4" t="str">
        <f t="shared" si="272"/>
        <v/>
      </c>
      <c r="BK30" s="57" t="s">
        <v>25</v>
      </c>
      <c r="BL30" s="30">
        <f t="shared" si="26"/>
        <v>7</v>
      </c>
      <c r="BM30" s="31">
        <f t="shared" si="27"/>
        <v>0.8</v>
      </c>
      <c r="BN30" s="32" t="str">
        <f t="shared" si="28"/>
        <v>–</v>
      </c>
      <c r="BO30" s="33">
        <f t="shared" si="29"/>
        <v>1.3</v>
      </c>
      <c r="BP30" s="34">
        <f t="shared" si="30"/>
        <v>2.1052631578947367</v>
      </c>
      <c r="BQ30" s="35" t="str">
        <f t="shared" si="60"/>
        <v>–</v>
      </c>
      <c r="BR30" s="36">
        <f t="shared" si="31"/>
        <v>3.125</v>
      </c>
      <c r="BS30" s="37">
        <f t="shared" si="32"/>
        <v>1.0571428571428572</v>
      </c>
      <c r="BT30" s="38">
        <f t="shared" si="32"/>
        <v>2.7266465728367506</v>
      </c>
      <c r="BU30" s="32">
        <f t="shared" si="33"/>
        <v>0.18126539343499248</v>
      </c>
      <c r="BV30" s="39">
        <f t="shared" si="33"/>
        <v>0.36911811496903213</v>
      </c>
    </row>
    <row r="31" spans="1:74" ht="16.5" customHeight="1" x14ac:dyDescent="0.2">
      <c r="A31" s="10" t="s">
        <v>26</v>
      </c>
      <c r="B31" s="68">
        <f t="shared" ref="B31" si="273">IF(AND((B30&gt;0),(B29&gt;0)),(B30/B29),"")</f>
        <v>8.3333333333333329E-2</v>
      </c>
      <c r="C31" s="4" t="s">
        <v>3</v>
      </c>
      <c r="D31" s="68" t="str">
        <f t="shared" ref="D31" si="274">IF(AND((D30&gt;0),(D29&gt;0)),(D30/D29),"")</f>
        <v/>
      </c>
      <c r="E31" s="4" t="s">
        <v>3</v>
      </c>
      <c r="F31" s="68">
        <f t="shared" ref="F31" si="275">IF(AND((F30&gt;0),(F29&gt;0)),(F30/F29),"")</f>
        <v>5.8823529411764712E-2</v>
      </c>
      <c r="G31" s="4" t="s">
        <v>3</v>
      </c>
      <c r="H31" s="68">
        <f t="shared" ref="H31" si="276">IF(AND((H30&gt;0),(H29&gt;0)),(H30/H29),"")</f>
        <v>9.8039215686274522E-2</v>
      </c>
      <c r="I31" s="4" t="s">
        <v>3</v>
      </c>
      <c r="J31" s="68">
        <f t="shared" ref="J31" si="277">IF(AND((J30&gt;0),(J29&gt;0)),(J30/J29),"")</f>
        <v>9.3023255813953487E-2</v>
      </c>
      <c r="K31" s="4" t="s">
        <v>3</v>
      </c>
      <c r="L31" s="68" t="str">
        <f t="shared" ref="L31" si="278">IF(AND((L30&gt;0),(L29&gt;0)),(L30/L29),"")</f>
        <v/>
      </c>
      <c r="M31" s="4" t="s">
        <v>3</v>
      </c>
      <c r="N31" s="68">
        <f t="shared" ref="N31" si="279">IF(AND((N30&gt;0),(N29&gt;0)),(N30/N29),"")</f>
        <v>8.4507042253521125E-2</v>
      </c>
      <c r="O31" s="4" t="s">
        <v>3</v>
      </c>
      <c r="P31" s="68">
        <f t="shared" ref="P31" si="280">IF(AND((P30&gt;0),(P29&gt;0)),(P30/P29),"")</f>
        <v>7.2000000000000008E-2</v>
      </c>
      <c r="Q31" s="4" t="s">
        <v>3</v>
      </c>
      <c r="R31" s="68" t="str">
        <f t="shared" ref="R31" si="281">IF(AND((R30&gt;0),(R29&gt;0)),(R30/R29),"")</f>
        <v/>
      </c>
      <c r="S31" s="4" t="s">
        <v>3</v>
      </c>
      <c r="T31" s="68">
        <f t="shared" ref="T31" si="282">IF(AND((T30&gt;0),(T29&gt;0)),(T30/T29),"")</f>
        <v>8.9655172413793102E-2</v>
      </c>
      <c r="U31" s="4" t="s">
        <v>3</v>
      </c>
      <c r="V31" s="68" t="str">
        <f>IF(AND((V30&gt;0),(V29&gt;0)),(V30/V29),"")</f>
        <v/>
      </c>
      <c r="W31" s="4" t="s">
        <v>3</v>
      </c>
      <c r="X31" s="68" t="str">
        <f>IF(AND((X30&gt;0),(X29&gt;0)),(X30/X29),"")</f>
        <v/>
      </c>
      <c r="Y31" s="4" t="s">
        <v>3</v>
      </c>
      <c r="Z31" s="68" t="str">
        <f>IF(AND((Z30&gt;0),(Z29&gt;0)),(Z30/Z29),"")</f>
        <v/>
      </c>
      <c r="AA31" s="4" t="s">
        <v>3</v>
      </c>
      <c r="AB31" s="68" t="str">
        <f>IF(AND((AB30&gt;0),(AB29&gt;0)),(AB30/AB29),"")</f>
        <v/>
      </c>
      <c r="AC31" s="4" t="s">
        <v>3</v>
      </c>
      <c r="AD31" s="68" t="str">
        <f t="shared" ref="AD31" si="283">IF(AND((AD30&gt;0),(AD29&gt;0)),(AD30/AD29),"")</f>
        <v/>
      </c>
      <c r="AE31" s="4" t="s">
        <v>3</v>
      </c>
      <c r="AF31" s="68" t="str">
        <f t="shared" ref="AF31" si="284">IF(AND((AF30&gt;0),(AF29&gt;0)),(AF30/AF29),"")</f>
        <v/>
      </c>
      <c r="AG31" s="4" t="s">
        <v>3</v>
      </c>
      <c r="AH31" s="68" t="str">
        <f t="shared" ref="AH31" si="285">IF(AND((AH30&gt;0),(AH29&gt;0)),(AH30/AH29),"")</f>
        <v/>
      </c>
      <c r="AI31" s="4" t="s">
        <v>3</v>
      </c>
      <c r="AJ31" s="68" t="str">
        <f t="shared" ref="AJ31" si="286">IF(AND((AJ30&gt;0),(AJ29&gt;0)),(AJ30/AJ29),"")</f>
        <v/>
      </c>
      <c r="AK31" s="4" t="s">
        <v>3</v>
      </c>
      <c r="AL31" s="68" t="str">
        <f t="shared" ref="AL31" si="287">IF(AND((AL30&gt;0),(AL29&gt;0)),(AL30/AL29),"")</f>
        <v/>
      </c>
      <c r="AM31" s="4" t="s">
        <v>3</v>
      </c>
      <c r="AN31" s="68" t="str">
        <f t="shared" ref="AN31" si="288">IF(AND((AN30&gt;0),(AN29&gt;0)),(AN30/AN29),"")</f>
        <v/>
      </c>
      <c r="AO31" s="4" t="s">
        <v>3</v>
      </c>
      <c r="AP31" s="68" t="str">
        <f t="shared" ref="AP31" si="289">IF(AND((AP30&gt;0),(AP29&gt;0)),(AP30/AP29),"")</f>
        <v/>
      </c>
      <c r="AQ31" s="4" t="s">
        <v>3</v>
      </c>
      <c r="AR31" s="68" t="str">
        <f t="shared" ref="AR31" si="290">IF(AND((AR30&gt;0),(AR29&gt;0)),(AR30/AR29),"")</f>
        <v/>
      </c>
      <c r="AS31" s="4" t="s">
        <v>3</v>
      </c>
      <c r="AT31" s="68" t="str">
        <f t="shared" ref="AT31" si="291">IF(AND((AT30&gt;0),(AT29&gt;0)),(AT30/AT29),"")</f>
        <v/>
      </c>
      <c r="AU31" s="4" t="s">
        <v>3</v>
      </c>
      <c r="AV31" s="68" t="str">
        <f t="shared" ref="AV31" si="292">IF(AND((AV30&gt;0),(AV29&gt;0)),(AV30/AV29),"")</f>
        <v/>
      </c>
      <c r="AW31" s="4" t="s">
        <v>3</v>
      </c>
      <c r="AX31" s="68" t="str">
        <f t="shared" ref="AX31" si="293">IF(AND((AX30&gt;0),(AX29&gt;0)),(AX30/AX29),"")</f>
        <v/>
      </c>
      <c r="AY31" s="4" t="s">
        <v>3</v>
      </c>
      <c r="AZ31" s="68" t="str">
        <f t="shared" ref="AZ31" si="294">IF(AND((AZ30&gt;0),(AZ29&gt;0)),(AZ30/AZ29),"")</f>
        <v/>
      </c>
      <c r="BA31" s="4" t="s">
        <v>3</v>
      </c>
      <c r="BB31" s="68" t="str">
        <f t="shared" ref="BB31" si="295">IF(AND((BB30&gt;0),(BB29&gt;0)),(BB30/BB29),"")</f>
        <v/>
      </c>
      <c r="BC31" s="4" t="s">
        <v>3</v>
      </c>
      <c r="BD31" s="68" t="str">
        <f t="shared" ref="BD31" si="296">IF(AND((BD30&gt;0),(BD29&gt;0)),(BD30/BD29),"")</f>
        <v/>
      </c>
      <c r="BE31" s="4" t="s">
        <v>3</v>
      </c>
      <c r="BF31" s="68" t="str">
        <f t="shared" ref="BF31" si="297">IF(AND((BF30&gt;0),(BF29&gt;0)),(BF30/BF29),"")</f>
        <v/>
      </c>
      <c r="BG31" s="4" t="s">
        <v>3</v>
      </c>
      <c r="BH31" s="68" t="str">
        <f t="shared" ref="BH31" si="298">IF(AND((BH30&gt;0),(BH29&gt;0)),(BH30/BH29),"")</f>
        <v/>
      </c>
      <c r="BI31" s="4" t="s">
        <v>3</v>
      </c>
      <c r="BK31" s="57" t="s">
        <v>26</v>
      </c>
      <c r="BL31" s="30">
        <f t="shared" si="26"/>
        <v>7</v>
      </c>
      <c r="BM31" s="40">
        <f t="shared" si="27"/>
        <v>5.8823529411764712E-2</v>
      </c>
      <c r="BN31" s="22" t="str">
        <f t="shared" si="28"/>
        <v>–</v>
      </c>
      <c r="BO31" s="41">
        <f t="shared" si="29"/>
        <v>9.8039215686274522E-2</v>
      </c>
      <c r="BP31" s="24" t="str">
        <f t="shared" si="30"/>
        <v/>
      </c>
      <c r="BQ31" s="6" t="s">
        <v>3</v>
      </c>
      <c r="BR31" s="26" t="str">
        <f t="shared" si="31"/>
        <v/>
      </c>
      <c r="BS31" s="42">
        <f t="shared" si="32"/>
        <v>8.2768792701805746E-2</v>
      </c>
      <c r="BT31" s="28" t="s">
        <v>3</v>
      </c>
      <c r="BU31" s="43">
        <f t="shared" si="33"/>
        <v>1.340674460419828E-2</v>
      </c>
      <c r="BV31" s="29" t="s">
        <v>3</v>
      </c>
    </row>
    <row r="32" spans="1:74" ht="16.5" customHeight="1" x14ac:dyDescent="0.2">
      <c r="A32" s="15" t="s">
        <v>15</v>
      </c>
      <c r="B32" s="17"/>
      <c r="C32" s="3"/>
      <c r="D32" s="17"/>
      <c r="E32" s="3"/>
      <c r="F32" s="17"/>
      <c r="G32" s="3"/>
      <c r="H32" s="17"/>
      <c r="I32" s="3"/>
      <c r="J32" s="17"/>
      <c r="K32" s="3"/>
      <c r="L32" s="17"/>
      <c r="M32" s="3"/>
      <c r="N32" s="17"/>
      <c r="O32" s="3"/>
      <c r="P32" s="17"/>
      <c r="Q32" s="3"/>
      <c r="R32" s="17"/>
      <c r="S32" s="3"/>
      <c r="T32" s="17"/>
      <c r="U32" s="3"/>
      <c r="V32" s="17"/>
      <c r="W32" s="3"/>
      <c r="X32" s="17"/>
      <c r="Y32" s="3"/>
      <c r="Z32" s="17"/>
      <c r="AA32" s="3"/>
      <c r="AB32" s="17"/>
      <c r="AC32" s="3"/>
      <c r="AD32" s="17"/>
      <c r="AE32" s="3"/>
      <c r="AF32" s="17"/>
      <c r="AG32" s="3"/>
      <c r="AH32" s="17"/>
      <c r="AI32" s="3"/>
      <c r="AJ32" s="17"/>
      <c r="AK32" s="3"/>
      <c r="AL32" s="17"/>
      <c r="AM32" s="3"/>
      <c r="AN32" s="17"/>
      <c r="AO32" s="3"/>
      <c r="AP32" s="17"/>
      <c r="AQ32" s="3"/>
      <c r="AR32" s="17"/>
      <c r="AS32" s="3"/>
      <c r="AT32" s="17"/>
      <c r="AU32" s="3"/>
      <c r="AV32" s="17"/>
      <c r="AW32" s="3"/>
      <c r="AX32" s="17"/>
      <c r="AY32" s="3"/>
      <c r="AZ32" s="17"/>
      <c r="BA32" s="3"/>
      <c r="BB32" s="17"/>
      <c r="BC32" s="3"/>
      <c r="BD32" s="17"/>
      <c r="BE32" s="3"/>
      <c r="BF32" s="17"/>
      <c r="BG32" s="3"/>
      <c r="BH32" s="17"/>
      <c r="BI32" s="3"/>
      <c r="BK32" s="56" t="s">
        <v>15</v>
      </c>
      <c r="BL32" s="30">
        <f t="shared" si="26"/>
        <v>0</v>
      </c>
      <c r="BM32" s="21"/>
      <c r="BN32" s="22"/>
      <c r="BO32" s="23"/>
      <c r="BP32" s="24"/>
      <c r="BQ32" s="25"/>
      <c r="BR32" s="26"/>
      <c r="BS32" s="27"/>
      <c r="BT32" s="28"/>
      <c r="BU32" s="22"/>
      <c r="BV32" s="29"/>
    </row>
    <row r="33" spans="1:74" ht="16.5" customHeight="1" x14ac:dyDescent="0.2">
      <c r="A33" s="10" t="s">
        <v>24</v>
      </c>
      <c r="B33" s="19">
        <v>17.100000000000001</v>
      </c>
      <c r="C33" s="4">
        <f t="shared" ref="C33:C34" si="299">IF(AND((B33&gt;0),(B$4&gt;0)),(B33/B$4*100),"")</f>
        <v>47.5</v>
      </c>
      <c r="D33" s="19">
        <v>16.899999999999999</v>
      </c>
      <c r="E33" s="4">
        <f t="shared" ref="E33:E34" si="300">IF(AND((D33&gt;0),(D$4&gt;0)),(D33/D$4*100),"")</f>
        <v>45.18716577540107</v>
      </c>
      <c r="F33" s="19">
        <v>16.100000000000001</v>
      </c>
      <c r="G33" s="4">
        <f t="shared" ref="G33:G34" si="301">IF(AND((F33&gt;0),(F$4&gt;0)),(F33/F$4*100),"")</f>
        <v>42.368421052631582</v>
      </c>
      <c r="H33" s="19">
        <v>14.9</v>
      </c>
      <c r="I33" s="4">
        <f t="shared" ref="I33:I34" si="302">IF(AND((H33&gt;0),(H$4&gt;0)),(H33/H$4*100),"")</f>
        <v>44.74474474474475</v>
      </c>
      <c r="J33" s="19">
        <v>15</v>
      </c>
      <c r="K33" s="4">
        <f t="shared" ref="K33:K34" si="303">IF(AND((J33&gt;0),(J$4&gt;0)),(J33/J$4*100),"")</f>
        <v>39.0625</v>
      </c>
      <c r="L33" s="19">
        <v>19.7</v>
      </c>
      <c r="M33" s="4">
        <f t="shared" ref="M33:M34" si="304">IF(AND((L33&gt;0),(L$4&gt;0)),(L33/L$4*100),"")</f>
        <v>51.57068062827225</v>
      </c>
      <c r="N33" s="19">
        <v>18.600000000000001</v>
      </c>
      <c r="O33" s="4">
        <f t="shared" ref="O33:O34" si="305">IF(AND((N33&gt;0),(N$4&gt;0)),(N33/N$4*100),"")</f>
        <v>41.425389755011139</v>
      </c>
      <c r="P33" s="19">
        <v>16.2</v>
      </c>
      <c r="Q33" s="4">
        <f t="shared" ref="Q33:Q34" si="306">IF(AND((P33&gt;0),(P$4&gt;0)),(P33/P$4*100),"")</f>
        <v>43.085106382978722</v>
      </c>
      <c r="R33" s="19">
        <v>15.2</v>
      </c>
      <c r="S33" s="4">
        <f t="shared" ref="S33:S34" si="307">IF(AND((R33&gt;0),(R$4&gt;0)),(R33/R$4*100),"")</f>
        <v>37.438423645320199</v>
      </c>
      <c r="T33" s="19">
        <v>18</v>
      </c>
      <c r="U33" s="4">
        <f t="shared" ref="U33:U34" si="308">IF(AND((T33&gt;0),(T$4&gt;0)),(T33/T$4*100),"")</f>
        <v>41.666666666666664</v>
      </c>
      <c r="V33" s="19"/>
      <c r="W33" s="4" t="str">
        <f>IF(AND((V33&gt;0),(V$4&gt;0)),(V33/V$4*100),"")</f>
        <v/>
      </c>
      <c r="X33" s="19"/>
      <c r="Y33" s="4" t="str">
        <f>IF(AND((X33&gt;0),(X$4&gt;0)),(X33/X$4*100),"")</f>
        <v/>
      </c>
      <c r="Z33" s="19"/>
      <c r="AA33" s="4" t="str">
        <f>IF(AND((Z33&gt;0),(Z$4&gt;0)),(Z33/Z$4*100),"")</f>
        <v/>
      </c>
      <c r="AB33" s="19"/>
      <c r="AC33" s="4" t="str">
        <f>IF(AND((AB33&gt;0),(AB$4&gt;0)),(AB33/AB$4*100),"")</f>
        <v/>
      </c>
      <c r="AD33" s="19"/>
      <c r="AE33" s="4" t="str">
        <f t="shared" ref="AE33:AE34" si="309">IF(AND((AD33&gt;0),(AD$4&gt;0)),(AD33/AD$4*100),"")</f>
        <v/>
      </c>
      <c r="AF33" s="19"/>
      <c r="AG33" s="4" t="str">
        <f t="shared" ref="AG33:AG34" si="310">IF(AND((AF33&gt;0),(AF$4&gt;0)),(AF33/AF$4*100),"")</f>
        <v/>
      </c>
      <c r="AH33" s="19"/>
      <c r="AI33" s="4" t="str">
        <f t="shared" ref="AI33:AI34" si="311">IF(AND((AH33&gt;0),(AH$4&gt;0)),(AH33/AH$4*100),"")</f>
        <v/>
      </c>
      <c r="AJ33" s="19"/>
      <c r="AK33" s="4" t="str">
        <f t="shared" ref="AK33:AK34" si="312">IF(AND((AJ33&gt;0),(AJ$4&gt;0)),(AJ33/AJ$4*100),"")</f>
        <v/>
      </c>
      <c r="AL33" s="19"/>
      <c r="AM33" s="4" t="str">
        <f t="shared" ref="AM33:AM34" si="313">IF(AND((AL33&gt;0),(AL$4&gt;0)),(AL33/AL$4*100),"")</f>
        <v/>
      </c>
      <c r="AN33" s="19"/>
      <c r="AO33" s="4" t="str">
        <f t="shared" ref="AO33:AO34" si="314">IF(AND((AN33&gt;0),(AN$4&gt;0)),(AN33/AN$4*100),"")</f>
        <v/>
      </c>
      <c r="AP33" s="19"/>
      <c r="AQ33" s="4" t="str">
        <f t="shared" ref="AQ33:AQ34" si="315">IF(AND((AP33&gt;0),(AP$4&gt;0)),(AP33/AP$4*100),"")</f>
        <v/>
      </c>
      <c r="AR33" s="19"/>
      <c r="AS33" s="4" t="str">
        <f t="shared" ref="AS33:AS34" si="316">IF(AND((AR33&gt;0),(AR$4&gt;0)),(AR33/AR$4*100),"")</f>
        <v/>
      </c>
      <c r="AT33" s="19"/>
      <c r="AU33" s="4" t="str">
        <f t="shared" ref="AU33:AU34" si="317">IF(AND((AT33&gt;0),(AT$4&gt;0)),(AT33/AT$4*100),"")</f>
        <v/>
      </c>
      <c r="AV33" s="19"/>
      <c r="AW33" s="4" t="str">
        <f t="shared" ref="AW33:AW34" si="318">IF(AND((AV33&gt;0),(AV$4&gt;0)),(AV33/AV$4*100),"")</f>
        <v/>
      </c>
      <c r="AX33" s="19"/>
      <c r="AY33" s="4" t="str">
        <f t="shared" ref="AY33:AY34" si="319">IF(AND((AX33&gt;0),(AX$4&gt;0)),(AX33/AX$4*100),"")</f>
        <v/>
      </c>
      <c r="AZ33" s="19"/>
      <c r="BA33" s="4" t="str">
        <f t="shared" ref="BA33:BA34" si="320">IF(AND((AZ33&gt;0),(AZ$4&gt;0)),(AZ33/AZ$4*100),"")</f>
        <v/>
      </c>
      <c r="BB33" s="19"/>
      <c r="BC33" s="4" t="str">
        <f t="shared" ref="BC33:BC34" si="321">IF(AND((BB33&gt;0),(BB$4&gt;0)),(BB33/BB$4*100),"")</f>
        <v/>
      </c>
      <c r="BD33" s="19"/>
      <c r="BE33" s="4" t="str">
        <f t="shared" ref="BE33:BE34" si="322">IF(AND((BD33&gt;0),(BD$4&gt;0)),(BD33/BD$4*100),"")</f>
        <v/>
      </c>
      <c r="BF33" s="19"/>
      <c r="BG33" s="4" t="str">
        <f t="shared" ref="BG33:BG34" si="323">IF(AND((BF33&gt;0),(BF$4&gt;0)),(BF33/BF$4*100),"")</f>
        <v/>
      </c>
      <c r="BH33" s="19"/>
      <c r="BI33" s="4" t="str">
        <f t="shared" ref="BI33:BI34" si="324">IF(AND((BH33&gt;0),(BH$4&gt;0)),(BH33/BH$4*100),"")</f>
        <v/>
      </c>
      <c r="BK33" s="57" t="s">
        <v>24</v>
      </c>
      <c r="BL33" s="30">
        <f t="shared" si="26"/>
        <v>10</v>
      </c>
      <c r="BM33" s="31">
        <f t="shared" si="27"/>
        <v>14.9</v>
      </c>
      <c r="BN33" s="32" t="str">
        <f t="shared" si="28"/>
        <v>–</v>
      </c>
      <c r="BO33" s="33">
        <f t="shared" si="29"/>
        <v>19.7</v>
      </c>
      <c r="BP33" s="34">
        <f t="shared" si="30"/>
        <v>37.438423645320199</v>
      </c>
      <c r="BQ33" s="35" t="str">
        <f t="shared" si="60"/>
        <v>–</v>
      </c>
      <c r="BR33" s="36">
        <f t="shared" si="31"/>
        <v>51.57068062827225</v>
      </c>
      <c r="BS33" s="37">
        <f t="shared" si="32"/>
        <v>16.77</v>
      </c>
      <c r="BT33" s="38">
        <f t="shared" si="32"/>
        <v>43.404909865102638</v>
      </c>
      <c r="BU33" s="32">
        <f t="shared" si="33"/>
        <v>1.6138635492369098</v>
      </c>
      <c r="BV33" s="39">
        <f t="shared" si="33"/>
        <v>4.0959766554806878</v>
      </c>
    </row>
    <row r="34" spans="1:74" ht="16.5" customHeight="1" x14ac:dyDescent="0.2">
      <c r="A34" s="10" t="s">
        <v>25</v>
      </c>
      <c r="B34" s="19">
        <v>1.2</v>
      </c>
      <c r="C34" s="4">
        <f t="shared" si="299"/>
        <v>3.3333333333333335</v>
      </c>
      <c r="D34" s="19"/>
      <c r="E34" s="4" t="str">
        <f t="shared" si="300"/>
        <v/>
      </c>
      <c r="F34" s="19"/>
      <c r="G34" s="4" t="str">
        <f t="shared" si="301"/>
        <v/>
      </c>
      <c r="H34" s="19">
        <v>0.8</v>
      </c>
      <c r="I34" s="4">
        <f t="shared" si="302"/>
        <v>2.4024024024024029</v>
      </c>
      <c r="J34" s="19"/>
      <c r="K34" s="4" t="str">
        <f t="shared" si="303"/>
        <v/>
      </c>
      <c r="L34" s="19"/>
      <c r="M34" s="4" t="str">
        <f t="shared" si="304"/>
        <v/>
      </c>
      <c r="N34" s="19"/>
      <c r="O34" s="4" t="str">
        <f t="shared" si="305"/>
        <v/>
      </c>
      <c r="P34" s="19">
        <v>1.3</v>
      </c>
      <c r="Q34" s="4">
        <f t="shared" si="306"/>
        <v>3.4574468085106385</v>
      </c>
      <c r="R34" s="19"/>
      <c r="S34" s="4" t="str">
        <f t="shared" si="307"/>
        <v/>
      </c>
      <c r="T34" s="19">
        <v>1.1000000000000001</v>
      </c>
      <c r="U34" s="4">
        <f t="shared" si="308"/>
        <v>2.5462962962962967</v>
      </c>
      <c r="V34" s="19"/>
      <c r="W34" s="4" t="str">
        <f>IF(AND((V34&gt;0),(V$4&gt;0)),(V34/V$4*100),"")</f>
        <v/>
      </c>
      <c r="X34" s="19"/>
      <c r="Y34" s="4" t="str">
        <f>IF(AND((X34&gt;0),(X$4&gt;0)),(X34/X$4*100),"")</f>
        <v/>
      </c>
      <c r="Z34" s="19"/>
      <c r="AA34" s="4" t="str">
        <f>IF(AND((Z34&gt;0),(Z$4&gt;0)),(Z34/Z$4*100),"")</f>
        <v/>
      </c>
      <c r="AB34" s="19"/>
      <c r="AC34" s="4" t="str">
        <f>IF(AND((AB34&gt;0),(AB$4&gt;0)),(AB34/AB$4*100),"")</f>
        <v/>
      </c>
      <c r="AD34" s="19"/>
      <c r="AE34" s="4" t="str">
        <f t="shared" si="309"/>
        <v/>
      </c>
      <c r="AF34" s="19"/>
      <c r="AG34" s="4" t="str">
        <f t="shared" si="310"/>
        <v/>
      </c>
      <c r="AH34" s="19"/>
      <c r="AI34" s="4" t="str">
        <f t="shared" si="311"/>
        <v/>
      </c>
      <c r="AJ34" s="19"/>
      <c r="AK34" s="4" t="str">
        <f t="shared" si="312"/>
        <v/>
      </c>
      <c r="AL34" s="19"/>
      <c r="AM34" s="4" t="str">
        <f t="shared" si="313"/>
        <v/>
      </c>
      <c r="AN34" s="19"/>
      <c r="AO34" s="4" t="str">
        <f t="shared" si="314"/>
        <v/>
      </c>
      <c r="AP34" s="19"/>
      <c r="AQ34" s="4" t="str">
        <f t="shared" si="315"/>
        <v/>
      </c>
      <c r="AR34" s="19"/>
      <c r="AS34" s="4" t="str">
        <f t="shared" si="316"/>
        <v/>
      </c>
      <c r="AT34" s="19"/>
      <c r="AU34" s="4" t="str">
        <f t="shared" si="317"/>
        <v/>
      </c>
      <c r="AV34" s="19"/>
      <c r="AW34" s="4" t="str">
        <f t="shared" si="318"/>
        <v/>
      </c>
      <c r="AX34" s="19"/>
      <c r="AY34" s="4" t="str">
        <f t="shared" si="319"/>
        <v/>
      </c>
      <c r="AZ34" s="19"/>
      <c r="BA34" s="4" t="str">
        <f t="shared" si="320"/>
        <v/>
      </c>
      <c r="BB34" s="19"/>
      <c r="BC34" s="4" t="str">
        <f t="shared" si="321"/>
        <v/>
      </c>
      <c r="BD34" s="19"/>
      <c r="BE34" s="4" t="str">
        <f t="shared" si="322"/>
        <v/>
      </c>
      <c r="BF34" s="19"/>
      <c r="BG34" s="4" t="str">
        <f t="shared" si="323"/>
        <v/>
      </c>
      <c r="BH34" s="19"/>
      <c r="BI34" s="4" t="str">
        <f t="shared" si="324"/>
        <v/>
      </c>
      <c r="BK34" s="57" t="s">
        <v>25</v>
      </c>
      <c r="BL34" s="30">
        <f t="shared" si="26"/>
        <v>4</v>
      </c>
      <c r="BM34" s="31">
        <f t="shared" si="27"/>
        <v>0.8</v>
      </c>
      <c r="BN34" s="32" t="str">
        <f t="shared" si="28"/>
        <v>–</v>
      </c>
      <c r="BO34" s="33">
        <f t="shared" si="29"/>
        <v>1.3</v>
      </c>
      <c r="BP34" s="34">
        <f t="shared" si="30"/>
        <v>2.4024024024024029</v>
      </c>
      <c r="BQ34" s="35" t="str">
        <f t="shared" si="60"/>
        <v>–</v>
      </c>
      <c r="BR34" s="36">
        <f t="shared" si="31"/>
        <v>3.4574468085106385</v>
      </c>
      <c r="BS34" s="37">
        <f t="shared" si="32"/>
        <v>1.1000000000000001</v>
      </c>
      <c r="BT34" s="38">
        <f t="shared" si="32"/>
        <v>2.9348697101356676</v>
      </c>
      <c r="BU34" s="32">
        <f t="shared" si="33"/>
        <v>0.21602468994692842</v>
      </c>
      <c r="BV34" s="39">
        <f t="shared" si="33"/>
        <v>0.53739210219519618</v>
      </c>
    </row>
    <row r="35" spans="1:74" ht="16.5" customHeight="1" thickBot="1" x14ac:dyDescent="0.25">
      <c r="A35" s="10" t="s">
        <v>26</v>
      </c>
      <c r="B35" s="68">
        <f t="shared" ref="B35" si="325">IF(AND((B34&gt;0),(B33&gt;0)),(B34/B33),"")</f>
        <v>7.0175438596491224E-2</v>
      </c>
      <c r="C35" s="4" t="s">
        <v>3</v>
      </c>
      <c r="D35" s="68" t="str">
        <f t="shared" ref="D35" si="326">IF(AND((D34&gt;0),(D33&gt;0)),(D34/D33),"")</f>
        <v/>
      </c>
      <c r="E35" s="4" t="s">
        <v>3</v>
      </c>
      <c r="F35" s="68" t="str">
        <f t="shared" ref="F35" si="327">IF(AND((F34&gt;0),(F33&gt;0)),(F34/F33),"")</f>
        <v/>
      </c>
      <c r="G35" s="4" t="s">
        <v>3</v>
      </c>
      <c r="H35" s="68">
        <f t="shared" ref="H35" si="328">IF(AND((H34&gt;0),(H33&gt;0)),(H34/H33),"")</f>
        <v>5.3691275167785234E-2</v>
      </c>
      <c r="I35" s="4" t="s">
        <v>3</v>
      </c>
      <c r="J35" s="68" t="str">
        <f t="shared" ref="J35" si="329">IF(AND((J34&gt;0),(J33&gt;0)),(J34/J33),"")</f>
        <v/>
      </c>
      <c r="K35" s="4" t="s">
        <v>3</v>
      </c>
      <c r="L35" s="68" t="str">
        <f t="shared" ref="L35" si="330">IF(AND((L34&gt;0),(L33&gt;0)),(L34/L33),"")</f>
        <v/>
      </c>
      <c r="M35" s="4" t="s">
        <v>3</v>
      </c>
      <c r="N35" s="68" t="str">
        <f t="shared" ref="N35" si="331">IF(AND((N34&gt;0),(N33&gt;0)),(N34/N33),"")</f>
        <v/>
      </c>
      <c r="O35" s="4" t="s">
        <v>3</v>
      </c>
      <c r="P35" s="68">
        <f t="shared" ref="P35" si="332">IF(AND((P34&gt;0),(P33&gt;0)),(P34/P33),"")</f>
        <v>8.0246913580246923E-2</v>
      </c>
      <c r="Q35" s="4" t="s">
        <v>3</v>
      </c>
      <c r="R35" s="68" t="str">
        <f t="shared" ref="R35" si="333">IF(AND((R34&gt;0),(R33&gt;0)),(R34/R33),"")</f>
        <v/>
      </c>
      <c r="S35" s="4" t="s">
        <v>3</v>
      </c>
      <c r="T35" s="68">
        <f t="shared" ref="T35" si="334">IF(AND((T34&gt;0),(T33&gt;0)),(T34/T33),"")</f>
        <v>6.1111111111111116E-2</v>
      </c>
      <c r="U35" s="4" t="s">
        <v>3</v>
      </c>
      <c r="V35" s="68" t="str">
        <f>IF(AND((V34&gt;0),(V33&gt;0)),(V34/V33),"")</f>
        <v/>
      </c>
      <c r="W35" s="4" t="s">
        <v>3</v>
      </c>
      <c r="X35" s="68" t="str">
        <f>IF(AND((X34&gt;0),(X33&gt;0)),(X34/X33),"")</f>
        <v/>
      </c>
      <c r="Y35" s="4" t="s">
        <v>3</v>
      </c>
      <c r="Z35" s="68" t="str">
        <f>IF(AND((Z34&gt;0),(Z33&gt;0)),(Z34/Z33),"")</f>
        <v/>
      </c>
      <c r="AA35" s="4" t="s">
        <v>3</v>
      </c>
      <c r="AB35" s="68" t="str">
        <f>IF(AND((AB34&gt;0),(AB33&gt;0)),(AB34/AB33),"")</f>
        <v/>
      </c>
      <c r="AC35" s="4" t="s">
        <v>3</v>
      </c>
      <c r="AD35" s="68" t="str">
        <f t="shared" ref="AD35" si="335">IF(AND((AD34&gt;0),(AD33&gt;0)),(AD34/AD33),"")</f>
        <v/>
      </c>
      <c r="AE35" s="4" t="s">
        <v>3</v>
      </c>
      <c r="AF35" s="68" t="str">
        <f t="shared" ref="AF35" si="336">IF(AND((AF34&gt;0),(AF33&gt;0)),(AF34/AF33),"")</f>
        <v/>
      </c>
      <c r="AG35" s="4" t="s">
        <v>3</v>
      </c>
      <c r="AH35" s="68" t="str">
        <f t="shared" ref="AH35" si="337">IF(AND((AH34&gt;0),(AH33&gt;0)),(AH34/AH33),"")</f>
        <v/>
      </c>
      <c r="AI35" s="4" t="s">
        <v>3</v>
      </c>
      <c r="AJ35" s="68" t="str">
        <f t="shared" ref="AJ35" si="338">IF(AND((AJ34&gt;0),(AJ33&gt;0)),(AJ34/AJ33),"")</f>
        <v/>
      </c>
      <c r="AK35" s="4" t="s">
        <v>3</v>
      </c>
      <c r="AL35" s="68" t="str">
        <f t="shared" ref="AL35" si="339">IF(AND((AL34&gt;0),(AL33&gt;0)),(AL34/AL33),"")</f>
        <v/>
      </c>
      <c r="AM35" s="4" t="s">
        <v>3</v>
      </c>
      <c r="AN35" s="68" t="str">
        <f t="shared" ref="AN35" si="340">IF(AND((AN34&gt;0),(AN33&gt;0)),(AN34/AN33),"")</f>
        <v/>
      </c>
      <c r="AO35" s="4" t="s">
        <v>3</v>
      </c>
      <c r="AP35" s="68" t="str">
        <f t="shared" ref="AP35" si="341">IF(AND((AP34&gt;0),(AP33&gt;0)),(AP34/AP33),"")</f>
        <v/>
      </c>
      <c r="AQ35" s="4" t="s">
        <v>3</v>
      </c>
      <c r="AR35" s="68" t="str">
        <f t="shared" ref="AR35" si="342">IF(AND((AR34&gt;0),(AR33&gt;0)),(AR34/AR33),"")</f>
        <v/>
      </c>
      <c r="AS35" s="4" t="s">
        <v>3</v>
      </c>
      <c r="AT35" s="68" t="str">
        <f t="shared" ref="AT35" si="343">IF(AND((AT34&gt;0),(AT33&gt;0)),(AT34/AT33),"")</f>
        <v/>
      </c>
      <c r="AU35" s="4" t="s">
        <v>3</v>
      </c>
      <c r="AV35" s="68" t="str">
        <f t="shared" ref="AV35" si="344">IF(AND((AV34&gt;0),(AV33&gt;0)),(AV34/AV33),"")</f>
        <v/>
      </c>
      <c r="AW35" s="4" t="s">
        <v>3</v>
      </c>
      <c r="AX35" s="68" t="str">
        <f t="shared" ref="AX35" si="345">IF(AND((AX34&gt;0),(AX33&gt;0)),(AX34/AX33),"")</f>
        <v/>
      </c>
      <c r="AY35" s="4" t="s">
        <v>3</v>
      </c>
      <c r="AZ35" s="68" t="str">
        <f t="shared" ref="AZ35" si="346">IF(AND((AZ34&gt;0),(AZ33&gt;0)),(AZ34/AZ33),"")</f>
        <v/>
      </c>
      <c r="BA35" s="4" t="s">
        <v>3</v>
      </c>
      <c r="BB35" s="68" t="str">
        <f t="shared" ref="BB35" si="347">IF(AND((BB34&gt;0),(BB33&gt;0)),(BB34/BB33),"")</f>
        <v/>
      </c>
      <c r="BC35" s="4" t="s">
        <v>3</v>
      </c>
      <c r="BD35" s="68" t="str">
        <f t="shared" ref="BD35" si="348">IF(AND((BD34&gt;0),(BD33&gt;0)),(BD34/BD33),"")</f>
        <v/>
      </c>
      <c r="BE35" s="4" t="s">
        <v>3</v>
      </c>
      <c r="BF35" s="68" t="str">
        <f t="shared" ref="BF35" si="349">IF(AND((BF34&gt;0),(BF33&gt;0)),(BF34/BF33),"")</f>
        <v/>
      </c>
      <c r="BG35" s="4" t="s">
        <v>3</v>
      </c>
      <c r="BH35" s="68" t="str">
        <f t="shared" ref="BH35" si="350">IF(AND((BH34&gt;0),(BH33&gt;0)),(BH34/BH33),"")</f>
        <v/>
      </c>
      <c r="BI35" s="4" t="s">
        <v>3</v>
      </c>
      <c r="BK35" s="58" t="s">
        <v>26</v>
      </c>
      <c r="BL35" s="44">
        <f t="shared" si="26"/>
        <v>4</v>
      </c>
      <c r="BM35" s="45">
        <f t="shared" si="27"/>
        <v>5.3691275167785234E-2</v>
      </c>
      <c r="BN35" s="46" t="str">
        <f t="shared" si="28"/>
        <v>–</v>
      </c>
      <c r="BO35" s="47">
        <f t="shared" si="29"/>
        <v>8.0246913580246923E-2</v>
      </c>
      <c r="BP35" s="48" t="str">
        <f t="shared" si="30"/>
        <v/>
      </c>
      <c r="BQ35" s="49" t="s">
        <v>3</v>
      </c>
      <c r="BR35" s="50" t="str">
        <f t="shared" si="31"/>
        <v/>
      </c>
      <c r="BS35" s="51">
        <f t="shared" si="32"/>
        <v>6.6306184613908623E-2</v>
      </c>
      <c r="BT35" s="52" t="s">
        <v>3</v>
      </c>
      <c r="BU35" s="53">
        <f t="shared" si="33"/>
        <v>1.1480995594575631E-2</v>
      </c>
      <c r="BV35" s="54" t="s">
        <v>3</v>
      </c>
    </row>
    <row r="36" spans="1:74" s="80" customFormat="1" x14ac:dyDescent="0.2">
      <c r="A36" s="75"/>
      <c r="B36" s="76"/>
      <c r="C36" s="77"/>
      <c r="D36" s="78"/>
      <c r="E36" s="79"/>
      <c r="F36" s="78"/>
      <c r="G36" s="79"/>
      <c r="H36" s="78"/>
      <c r="I36" s="79"/>
      <c r="J36" s="78"/>
      <c r="K36" s="79"/>
      <c r="L36" s="78"/>
      <c r="M36" s="79"/>
      <c r="N36" s="78"/>
      <c r="O36" s="79"/>
      <c r="P36" s="78"/>
      <c r="Q36" s="79"/>
      <c r="R36" s="78"/>
      <c r="S36" s="79"/>
      <c r="T36" s="78"/>
      <c r="U36" s="79"/>
      <c r="V36" s="78"/>
      <c r="W36" s="79"/>
      <c r="X36" s="78"/>
      <c r="Y36" s="79"/>
      <c r="Z36" s="78"/>
      <c r="AA36" s="79"/>
      <c r="AB36" s="78"/>
      <c r="AC36" s="79"/>
      <c r="AD36" s="78"/>
      <c r="AE36" s="79"/>
      <c r="AF36" s="78"/>
      <c r="AG36" s="79"/>
      <c r="AH36" s="78"/>
      <c r="AI36" s="79"/>
      <c r="AJ36" s="78"/>
      <c r="AK36" s="79"/>
      <c r="AL36" s="78"/>
      <c r="AM36" s="79"/>
      <c r="AN36" s="78"/>
      <c r="AO36" s="79"/>
      <c r="AP36" s="78"/>
      <c r="AQ36" s="79"/>
      <c r="AR36" s="78"/>
      <c r="AS36" s="79"/>
      <c r="AT36" s="78"/>
      <c r="AU36" s="79"/>
      <c r="AV36" s="78"/>
      <c r="AW36" s="79"/>
      <c r="AX36" s="78"/>
      <c r="AY36" s="79"/>
      <c r="AZ36" s="78"/>
      <c r="BA36" s="79"/>
      <c r="BB36" s="78"/>
      <c r="BC36" s="79"/>
      <c r="BD36" s="78"/>
      <c r="BE36" s="79"/>
      <c r="BF36" s="78"/>
      <c r="BG36" s="79"/>
      <c r="BH36" s="78"/>
      <c r="BI36" s="79"/>
      <c r="BK36" s="81"/>
      <c r="BL36" s="82"/>
      <c r="BM36" s="83"/>
      <c r="BN36" s="74"/>
      <c r="BO36" s="84"/>
      <c r="BP36" s="85"/>
      <c r="BQ36" s="86"/>
      <c r="BR36" s="87"/>
      <c r="BS36" s="88"/>
      <c r="BT36" s="86"/>
      <c r="BU36" s="88"/>
      <c r="BV36" s="86"/>
    </row>
  </sheetData>
  <sheetProtection formatCells="0" formatColumns="0" formatRows="0" insertColumns="0" insertRows="0" deleteColumns="0" deleteRows="0"/>
  <mergeCells count="37">
    <mergeCell ref="BM2:BO2"/>
    <mergeCell ref="BP2:BR2"/>
    <mergeCell ref="AX1:AY1"/>
    <mergeCell ref="AZ1:BA1"/>
    <mergeCell ref="BB1:BC1"/>
    <mergeCell ref="BD1:BE1"/>
    <mergeCell ref="BF1:BG1"/>
    <mergeCell ref="BH1:BI1"/>
    <mergeCell ref="BK1:BK2"/>
    <mergeCell ref="BL1:BL2"/>
    <mergeCell ref="BM1:BR1"/>
    <mergeCell ref="BS1:BT1"/>
    <mergeCell ref="BU1:BV1"/>
    <mergeCell ref="AV1:AW1"/>
    <mergeCell ref="Z1:AA1"/>
    <mergeCell ref="AB1:AC1"/>
    <mergeCell ref="AD1:AE1"/>
    <mergeCell ref="AF1:AG1"/>
    <mergeCell ref="AH1:AI1"/>
    <mergeCell ref="AJ1:AK1"/>
    <mergeCell ref="AL1:AM1"/>
    <mergeCell ref="AN1:AO1"/>
    <mergeCell ref="AP1:AQ1"/>
    <mergeCell ref="AR1:AS1"/>
    <mergeCell ref="AT1:AU1"/>
    <mergeCell ref="X1:Y1"/>
    <mergeCell ref="B1:C1"/>
    <mergeCell ref="D1:E1"/>
    <mergeCell ref="F1:G1"/>
    <mergeCell ref="H1:I1"/>
    <mergeCell ref="J1:K1"/>
    <mergeCell ref="L1:M1"/>
    <mergeCell ref="N1:O1"/>
    <mergeCell ref="P1:Q1"/>
    <mergeCell ref="R1:S1"/>
    <mergeCell ref="T1:U1"/>
    <mergeCell ref="V1:W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FF00"/>
  </sheetPr>
  <dimension ref="A1:BV35"/>
  <sheetViews>
    <sheetView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/>
    </sheetView>
  </sheetViews>
  <sheetFormatPr defaultColWidth="9.140625" defaultRowHeight="12.75" x14ac:dyDescent="0.2"/>
  <cols>
    <col min="1" max="1" width="35.42578125" style="6" bestFit="1" customWidth="1"/>
    <col min="2" max="61" width="6.7109375" style="6" customWidth="1"/>
    <col min="62" max="62" width="2.85546875" style="6" customWidth="1"/>
    <col min="63" max="63" width="35.5703125" style="6" bestFit="1" customWidth="1"/>
    <col min="64" max="64" width="3.140625" style="6" bestFit="1" customWidth="1"/>
    <col min="65" max="65" width="6.140625" style="6" customWidth="1"/>
    <col min="66" max="66" width="2.42578125" style="6" customWidth="1"/>
    <col min="67" max="67" width="6.140625" style="6" customWidth="1"/>
    <col min="68" max="68" width="7.5703125" style="6" bestFit="1" customWidth="1"/>
    <col min="69" max="69" width="2.42578125" style="6" customWidth="1"/>
    <col min="70" max="70" width="7.5703125" style="6" bestFit="1" customWidth="1"/>
    <col min="71" max="71" width="7.85546875" style="6" bestFit="1" customWidth="1"/>
    <col min="72" max="72" width="7.5703125" style="6" bestFit="1" customWidth="1"/>
    <col min="73" max="73" width="7.85546875" style="6" bestFit="1" customWidth="1"/>
    <col min="74" max="74" width="7.28515625" style="6" bestFit="1" customWidth="1"/>
    <col min="75" max="16384" width="9.140625" style="6"/>
  </cols>
  <sheetData>
    <row r="1" spans="1:74" ht="16.5" customHeight="1" x14ac:dyDescent="0.2">
      <c r="A1" s="5" t="s">
        <v>10</v>
      </c>
      <c r="B1" s="120">
        <v>1</v>
      </c>
      <c r="C1" s="120"/>
      <c r="D1" s="120">
        <v>2</v>
      </c>
      <c r="E1" s="120"/>
      <c r="F1" s="120">
        <v>3</v>
      </c>
      <c r="G1" s="120"/>
      <c r="H1" s="120">
        <v>4</v>
      </c>
      <c r="I1" s="120"/>
      <c r="J1" s="120">
        <v>5</v>
      </c>
      <c r="K1" s="120"/>
      <c r="L1" s="120">
        <v>6</v>
      </c>
      <c r="M1" s="120"/>
      <c r="N1" s="120">
        <v>7</v>
      </c>
      <c r="O1" s="120"/>
      <c r="P1" s="120">
        <v>8</v>
      </c>
      <c r="Q1" s="120"/>
      <c r="R1" s="120">
        <v>9</v>
      </c>
      <c r="S1" s="120"/>
      <c r="T1" s="120">
        <v>10</v>
      </c>
      <c r="U1" s="120"/>
      <c r="V1" s="120">
        <v>11</v>
      </c>
      <c r="W1" s="120"/>
      <c r="X1" s="119">
        <v>12</v>
      </c>
      <c r="Y1" s="119"/>
      <c r="Z1" s="119">
        <v>13</v>
      </c>
      <c r="AA1" s="119"/>
      <c r="AB1" s="119">
        <v>14</v>
      </c>
      <c r="AC1" s="119"/>
      <c r="AD1" s="119">
        <v>15</v>
      </c>
      <c r="AE1" s="119"/>
      <c r="AF1" s="119">
        <v>16</v>
      </c>
      <c r="AG1" s="119"/>
      <c r="AH1" s="119">
        <v>17</v>
      </c>
      <c r="AI1" s="119"/>
      <c r="AJ1" s="119">
        <v>18</v>
      </c>
      <c r="AK1" s="119"/>
      <c r="AL1" s="119">
        <v>19</v>
      </c>
      <c r="AM1" s="119"/>
      <c r="AN1" s="119">
        <v>20</v>
      </c>
      <c r="AO1" s="119"/>
      <c r="AP1" s="119">
        <v>21</v>
      </c>
      <c r="AQ1" s="119"/>
      <c r="AR1" s="119">
        <v>22</v>
      </c>
      <c r="AS1" s="119"/>
      <c r="AT1" s="119">
        <v>23</v>
      </c>
      <c r="AU1" s="119"/>
      <c r="AV1" s="119">
        <v>24</v>
      </c>
      <c r="AW1" s="119"/>
      <c r="AX1" s="119">
        <v>25</v>
      </c>
      <c r="AY1" s="119"/>
      <c r="AZ1" s="119">
        <v>26</v>
      </c>
      <c r="BA1" s="119"/>
      <c r="BB1" s="119">
        <v>27</v>
      </c>
      <c r="BC1" s="119"/>
      <c r="BD1" s="119">
        <v>28</v>
      </c>
      <c r="BE1" s="119"/>
      <c r="BF1" s="119">
        <v>29</v>
      </c>
      <c r="BG1" s="119"/>
      <c r="BH1" s="119">
        <v>30</v>
      </c>
      <c r="BI1" s="119"/>
      <c r="BK1" s="115" t="s">
        <v>8</v>
      </c>
      <c r="BL1" s="117" t="s">
        <v>2</v>
      </c>
      <c r="BM1" s="109" t="s">
        <v>9</v>
      </c>
      <c r="BN1" s="109"/>
      <c r="BO1" s="109"/>
      <c r="BP1" s="109"/>
      <c r="BQ1" s="109"/>
      <c r="BR1" s="110"/>
      <c r="BS1" s="109" t="s">
        <v>0</v>
      </c>
      <c r="BT1" s="110"/>
      <c r="BU1" s="109" t="s">
        <v>1</v>
      </c>
      <c r="BV1" s="111"/>
    </row>
    <row r="2" spans="1:74" ht="16.5" customHeight="1" x14ac:dyDescent="0.2">
      <c r="A2" s="7" t="s">
        <v>8</v>
      </c>
      <c r="B2" s="8" t="s">
        <v>11</v>
      </c>
      <c r="C2" s="9" t="s">
        <v>33</v>
      </c>
      <c r="D2" s="8" t="s">
        <v>11</v>
      </c>
      <c r="E2" s="9" t="s">
        <v>33</v>
      </c>
      <c r="F2" s="8" t="s">
        <v>11</v>
      </c>
      <c r="G2" s="9" t="s">
        <v>33</v>
      </c>
      <c r="H2" s="8" t="s">
        <v>11</v>
      </c>
      <c r="I2" s="9" t="s">
        <v>33</v>
      </c>
      <c r="J2" s="8" t="s">
        <v>11</v>
      </c>
      <c r="K2" s="9" t="s">
        <v>33</v>
      </c>
      <c r="L2" s="8" t="s">
        <v>11</v>
      </c>
      <c r="M2" s="9" t="s">
        <v>33</v>
      </c>
      <c r="N2" s="8" t="s">
        <v>11</v>
      </c>
      <c r="O2" s="9" t="s">
        <v>33</v>
      </c>
      <c r="P2" s="8" t="s">
        <v>11</v>
      </c>
      <c r="Q2" s="9" t="s">
        <v>33</v>
      </c>
      <c r="R2" s="8" t="s">
        <v>11</v>
      </c>
      <c r="S2" s="9" t="s">
        <v>33</v>
      </c>
      <c r="T2" s="8" t="s">
        <v>11</v>
      </c>
      <c r="U2" s="9" t="s">
        <v>33</v>
      </c>
      <c r="V2" s="8" t="s">
        <v>11</v>
      </c>
      <c r="W2" s="9" t="s">
        <v>33</v>
      </c>
      <c r="X2" s="8" t="s">
        <v>11</v>
      </c>
      <c r="Y2" s="9" t="s">
        <v>33</v>
      </c>
      <c r="Z2" s="8" t="s">
        <v>11</v>
      </c>
      <c r="AA2" s="9" t="s">
        <v>33</v>
      </c>
      <c r="AB2" s="8" t="s">
        <v>11</v>
      </c>
      <c r="AC2" s="9" t="s">
        <v>33</v>
      </c>
      <c r="AD2" s="8" t="s">
        <v>11</v>
      </c>
      <c r="AE2" s="9" t="s">
        <v>33</v>
      </c>
      <c r="AF2" s="8" t="s">
        <v>11</v>
      </c>
      <c r="AG2" s="9" t="s">
        <v>33</v>
      </c>
      <c r="AH2" s="8" t="s">
        <v>11</v>
      </c>
      <c r="AI2" s="9" t="s">
        <v>33</v>
      </c>
      <c r="AJ2" s="8" t="s">
        <v>11</v>
      </c>
      <c r="AK2" s="9" t="s">
        <v>33</v>
      </c>
      <c r="AL2" s="8" t="s">
        <v>11</v>
      </c>
      <c r="AM2" s="9" t="s">
        <v>33</v>
      </c>
      <c r="AN2" s="8" t="s">
        <v>11</v>
      </c>
      <c r="AO2" s="9" t="s">
        <v>33</v>
      </c>
      <c r="AP2" s="8" t="s">
        <v>11</v>
      </c>
      <c r="AQ2" s="9" t="s">
        <v>33</v>
      </c>
      <c r="AR2" s="8" t="s">
        <v>11</v>
      </c>
      <c r="AS2" s="9" t="s">
        <v>33</v>
      </c>
      <c r="AT2" s="8" t="s">
        <v>11</v>
      </c>
      <c r="AU2" s="9" t="s">
        <v>33</v>
      </c>
      <c r="AV2" s="8" t="s">
        <v>11</v>
      </c>
      <c r="AW2" s="9" t="s">
        <v>33</v>
      </c>
      <c r="AX2" s="8" t="s">
        <v>11</v>
      </c>
      <c r="AY2" s="9" t="s">
        <v>33</v>
      </c>
      <c r="AZ2" s="8" t="s">
        <v>11</v>
      </c>
      <c r="BA2" s="9" t="s">
        <v>33</v>
      </c>
      <c r="BB2" s="8" t="s">
        <v>11</v>
      </c>
      <c r="BC2" s="9" t="s">
        <v>33</v>
      </c>
      <c r="BD2" s="8" t="s">
        <v>11</v>
      </c>
      <c r="BE2" s="9" t="s">
        <v>33</v>
      </c>
      <c r="BF2" s="8" t="s">
        <v>11</v>
      </c>
      <c r="BG2" s="9" t="s">
        <v>33</v>
      </c>
      <c r="BH2" s="8" t="s">
        <v>11</v>
      </c>
      <c r="BI2" s="9" t="s">
        <v>33</v>
      </c>
      <c r="BK2" s="116"/>
      <c r="BL2" s="118"/>
      <c r="BM2" s="112" t="s">
        <v>11</v>
      </c>
      <c r="BN2" s="112"/>
      <c r="BO2" s="112"/>
      <c r="BP2" s="113" t="s">
        <v>33</v>
      </c>
      <c r="BQ2" s="113"/>
      <c r="BR2" s="114"/>
      <c r="BS2" s="92" t="s">
        <v>11</v>
      </c>
      <c r="BT2" s="93" t="s">
        <v>33</v>
      </c>
      <c r="BU2" s="92" t="s">
        <v>11</v>
      </c>
      <c r="BV2" s="61" t="s">
        <v>33</v>
      </c>
    </row>
    <row r="3" spans="1:74" ht="16.5" customHeight="1" x14ac:dyDescent="0.2">
      <c r="A3" s="10" t="s">
        <v>4</v>
      </c>
      <c r="B3" s="11">
        <v>165</v>
      </c>
      <c r="C3" s="1">
        <f>IF(AND((B3&gt;0),(B$4&gt;0)),(B3/B$4*100),"")</f>
        <v>561.22448979591843</v>
      </c>
      <c r="D3" s="11">
        <v>165</v>
      </c>
      <c r="E3" s="1">
        <f>IF(AND((D3&gt;0),(D$4&gt;0)),(D3/D$4*100),"")</f>
        <v>555.55555555555554</v>
      </c>
      <c r="F3" s="11">
        <v>176</v>
      </c>
      <c r="G3" s="1">
        <f>IF(AND((F3&gt;0),(F$4&gt;0)),(F3/F$4*100),"")</f>
        <v>582.78145695364242</v>
      </c>
      <c r="H3" s="11">
        <v>177</v>
      </c>
      <c r="I3" s="1">
        <f>IF(AND((H3&gt;0),(H$4&gt;0)),(H3/H$4*100),"")</f>
        <v>563.69426751592357</v>
      </c>
      <c r="J3" s="11">
        <v>184</v>
      </c>
      <c r="K3" s="1">
        <f>IF(AND((J3&gt;0),(J$4&gt;0)),(J3/J$4*100),"")</f>
        <v>575</v>
      </c>
      <c r="L3" s="11"/>
      <c r="M3" s="1" t="str">
        <f>IF(AND((L3&gt;0),(L$4&gt;0)),(L3/L$4*100),"")</f>
        <v/>
      </c>
      <c r="N3" s="11"/>
      <c r="O3" s="1" t="str">
        <f>IF(AND((N3&gt;0),(N$4&gt;0)),(N3/N$4*100),"")</f>
        <v/>
      </c>
      <c r="P3" s="11"/>
      <c r="Q3" s="1" t="str">
        <f>IF(AND((P3&gt;0),(P$4&gt;0)),(P3/P$4*100),"")</f>
        <v/>
      </c>
      <c r="R3" s="11"/>
      <c r="S3" s="1" t="str">
        <f>IF(AND((R3&gt;0),(R$4&gt;0)),(R3/R$4*100),"")</f>
        <v/>
      </c>
      <c r="T3" s="11"/>
      <c r="U3" s="1" t="str">
        <f>IF(AND((T3&gt;0),(T$4&gt;0)),(T3/T$4*100),"")</f>
        <v/>
      </c>
      <c r="V3" s="11"/>
      <c r="W3" s="1" t="str">
        <f>IF(AND((V3&gt;0),(V$4&gt;0)),(V3/V$4*100),"")</f>
        <v/>
      </c>
      <c r="X3" s="11"/>
      <c r="Y3" s="1" t="str">
        <f>IF(AND((X3&gt;0),(X$4&gt;0)),(X3/X$4*100),"")</f>
        <v/>
      </c>
      <c r="Z3" s="11"/>
      <c r="AA3" s="1" t="str">
        <f>IF(AND((Z3&gt;0),(Z$4&gt;0)),(Z3/Z$4*100),"")</f>
        <v/>
      </c>
      <c r="AB3" s="11"/>
      <c r="AC3" s="1" t="str">
        <f>IF(AND((AB3&gt;0),(AB$4&gt;0)),(AB3/AB$4*100),"")</f>
        <v/>
      </c>
      <c r="AD3" s="11"/>
      <c r="AE3" s="1" t="str">
        <f t="shared" ref="AE3" si="0">IF(AND((AD3&gt;0),(AD$4&gt;0)),(AD3/AD$4*100),"")</f>
        <v/>
      </c>
      <c r="AF3" s="11"/>
      <c r="AG3" s="1" t="str">
        <f t="shared" ref="AG3" si="1">IF(AND((AF3&gt;0),(AF$4&gt;0)),(AF3/AF$4*100),"")</f>
        <v/>
      </c>
      <c r="AH3" s="11"/>
      <c r="AI3" s="1" t="str">
        <f t="shared" ref="AI3" si="2">IF(AND((AH3&gt;0),(AH$4&gt;0)),(AH3/AH$4*100),"")</f>
        <v/>
      </c>
      <c r="AJ3" s="11"/>
      <c r="AK3" s="1" t="str">
        <f t="shared" ref="AK3" si="3">IF(AND((AJ3&gt;0),(AJ$4&gt;0)),(AJ3/AJ$4*100),"")</f>
        <v/>
      </c>
      <c r="AL3" s="11"/>
      <c r="AM3" s="1" t="str">
        <f t="shared" ref="AM3" si="4">IF(AND((AL3&gt;0),(AL$4&gt;0)),(AL3/AL$4*100),"")</f>
        <v/>
      </c>
      <c r="AN3" s="11"/>
      <c r="AO3" s="1" t="str">
        <f t="shared" ref="AO3" si="5">IF(AND((AN3&gt;0),(AN$4&gt;0)),(AN3/AN$4*100),"")</f>
        <v/>
      </c>
      <c r="AP3" s="11"/>
      <c r="AQ3" s="1" t="str">
        <f t="shared" ref="AQ3" si="6">IF(AND((AP3&gt;0),(AP$4&gt;0)),(AP3/AP$4*100),"")</f>
        <v/>
      </c>
      <c r="AR3" s="11"/>
      <c r="AS3" s="1" t="str">
        <f t="shared" ref="AS3" si="7">IF(AND((AR3&gt;0),(AR$4&gt;0)),(AR3/AR$4*100),"")</f>
        <v/>
      </c>
      <c r="AT3" s="11"/>
      <c r="AU3" s="1" t="str">
        <f t="shared" ref="AU3" si="8">IF(AND((AT3&gt;0),(AT$4&gt;0)),(AT3/AT$4*100),"")</f>
        <v/>
      </c>
      <c r="AV3" s="11"/>
      <c r="AW3" s="1" t="str">
        <f t="shared" ref="AW3" si="9">IF(AND((AV3&gt;0),(AV$4&gt;0)),(AV3/AV$4*100),"")</f>
        <v/>
      </c>
      <c r="AX3" s="11"/>
      <c r="AY3" s="1" t="str">
        <f t="shared" ref="AY3" si="10">IF(AND((AX3&gt;0),(AX$4&gt;0)),(AX3/AX$4*100),"")</f>
        <v/>
      </c>
      <c r="AZ3" s="11"/>
      <c r="BA3" s="1" t="str">
        <f t="shared" ref="BA3" si="11">IF(AND((AZ3&gt;0),(AZ$4&gt;0)),(AZ3/AZ$4*100),"")</f>
        <v/>
      </c>
      <c r="BB3" s="11"/>
      <c r="BC3" s="1" t="str">
        <f t="shared" ref="BC3" si="12">IF(AND((BB3&gt;0),(BB$4&gt;0)),(BB3/BB$4*100),"")</f>
        <v/>
      </c>
      <c r="BD3" s="11"/>
      <c r="BE3" s="1" t="str">
        <f t="shared" ref="BE3" si="13">IF(AND((BD3&gt;0),(BD$4&gt;0)),(BD3/BD$4*100),"")</f>
        <v/>
      </c>
      <c r="BF3" s="11"/>
      <c r="BG3" s="1" t="str">
        <f t="shared" ref="BG3" si="14">IF(AND((BF3&gt;0),(BF$4&gt;0)),(BF3/BF$4*100),"")</f>
        <v/>
      </c>
      <c r="BH3" s="11"/>
      <c r="BI3" s="1" t="str">
        <f t="shared" ref="BI3" si="15">IF(AND((BH3&gt;0),(BH$4&gt;0)),(BH3/BH$4*100),"")</f>
        <v/>
      </c>
      <c r="BJ3" s="12"/>
      <c r="BK3" s="55" t="s">
        <v>4</v>
      </c>
      <c r="BL3" s="20">
        <f>COUNT(B3,D3,F3,H3,J3,L3,N3,P3,R3,T3,V3,X3,Z3,AB3,AD3,AF3,AH3,AJ3,AL3,AN3,AP3,AR3,AT3,AV3,AX3,AZ3,BB3,BD3,BF3,BH3)</f>
        <v>5</v>
      </c>
      <c r="BM3" s="21">
        <f>IF(SUM(B3,D3,F3,H3,J3,L3,N3,P3,R3,T3,V3,X3,Z3,AB3,AD3,AF3,AH3,AJ3,AL3,AN3,AP3,AR3,AT3,AV3,AX3,AZ3,BB3,BD3,BF3,BH3)&gt;0,MIN(B3,D3,F3,H3,J3,L3,N3,P3,R3,T3,V3,X3,Z3,AB3,AD3,AF3,AH3,AJ3,AL3,AN3,AP3,AR3,AT3,AV3,AX3,AZ3,BB3,BD3,BF3,BH3),"")</f>
        <v>165</v>
      </c>
      <c r="BN3" s="22" t="str">
        <f>IF(COUNT(BM3)&gt;0,"–","?")</f>
        <v>–</v>
      </c>
      <c r="BO3" s="23">
        <f>IF(SUM(B3,D3,F3,H3,J3,L3,N3,P3,R3,T3,V3,X3,Z3,AB3,AD3,AF3,AH3,AJ3,AL3,AN3,AP3,AR3,AT3,AV3,AX3,AZ3,BB3,BD3,BF3,BH3)&gt;0,MAX(B3,D3,F3,H3,J3,L3,N3,P3,R3,T3,V3,X3,Z3,AB3,AD3,AF3,AH3,AJ3,AL3,AN3,AP3,AR3,AT3,AV3,AX3,AZ3,BB3,BD3,BF3,BH3),"")</f>
        <v>184</v>
      </c>
      <c r="BP3" s="24">
        <f>IF(SUM(C3,E3,G3,I3,K3,M3,O3,Q3,S3,U3,W3,Y3,AA3,AC3,AE3,AG3,AI3,AK3,AM3,AO3,AQ3,AS3,AU3,AW3,AY3,BA3,BC3,BE3,BG3,BI3)&gt;0,MIN(C3,E3,G3,I3,K3,M3,O3,Q3,S3,U3,W3,Y3,AA3,AC3,AE3,AG3,AI3,AK3,AM3,AO3,AQ3,AS3,AU3,AW3,AY3,BA3,BC3,BE3,BG3,BI3),"")</f>
        <v>555.55555555555554</v>
      </c>
      <c r="BQ3" s="25" t="str">
        <f>IF(COUNT(BP3)&gt;0,"–","?")</f>
        <v>–</v>
      </c>
      <c r="BR3" s="26">
        <f>IF(SUM(C3,E3,G3,I3,K3,M3,O3,Q3,S3,U3,W3,Y3,AA3,AC3,AE3,AG3,AI3,AK3,AM3,AO3,AQ3,AS3,AU3,AW3,AY3,BA3,BC3,BE3,BG3,BI3)&gt;0,MAX(C3,E3,G3,I3,K3,M3,O3,Q3,S3,U3,W3,Y3,AA3,AC3,AE3,AG3,AI3,AK3,AM3,AO3,AQ3,AS3,AU3,AW3,AY3,BA3,BC3,BE3,BG3,BI3),"")</f>
        <v>582.78145695364242</v>
      </c>
      <c r="BS3" s="27">
        <f>IF(SUM(B3,D3,F3,H3,J3,L3,N3,P3,R3,T3,V3,X3,Z3,AB3,AD3,AF3,AH3,AJ3,AL3,AN3,AP3,AR3,AT3,AV3,AX3,AZ3,BB3,BD3,BF3,BH3)&gt;0,AVERAGE(B3,D3,F3,H3,J3,L3,N3,P3,R3,T3,V3,X3,Z3,AB3,AD3,AF3,AH3,AJ3,AL3,AN3,AP3,AR3,AT3,AV3,AX3,AZ3,BB3,BD3,BF3,BH3),"?")</f>
        <v>173.4</v>
      </c>
      <c r="BT3" s="28">
        <f>IF(SUM(C3,E3,G3,I3,K3,M3,O3,Q3,S3,U3,W3,Y3,AA3,AC3,AE3,AG3,AI3,AK3,AM3,AO3,AQ3,AS3,AU3,AW3,AY3,BA3,BC3,BE3,BG3,BI3)&gt;0,AVERAGE(C3,E3,G3,I3,K3,M3,O3,Q3,S3,U3,W3,Y3,AA3,AC3,AE3,AG3,AI3,AK3,AM3,AO3,AQ3,AS3,AU3,AW3,AY3,BA3,BC3,BE3,BG3,BI3),"?")</f>
        <v>567.65115396420799</v>
      </c>
      <c r="BU3" s="22">
        <f>IF(COUNT(B3,D3,F3,H3,J3,L3,N3,P3,R3,T3,V3,X3,Z3,AB3,AD3,AF3,AH3,AJ3,AL3,AN3,AP3,AR3,AT3,AV3,AX3,AZ3,BB3,BD3,BF3,BH3)&gt;1,STDEV(B3,D3,F3,H3,J3,L3,N3,P3,R3,T3,V3,X3,Z3,AB3,AD3,AF3,AH3,AJ3,AL3,AN3,AP3,AR3,AT3,AV3,AX3,AZ3,BB3,BD3,BF3,BH3),"?")</f>
        <v>8.2643814045577546</v>
      </c>
      <c r="BV3" s="29">
        <f>IF(COUNT(C3,E3,G3,I3,K3,M3,O3,Q3,S3,U3,W3,Y3,AA3,AC3,AE3,AG3,AI3,AK3,AM3,AO3,AQ3,AS3,AU3,AW3,AY3,BA3,BC3,BE3,BG3,BI3)&gt;1,STDEV(C3,E3,G3,I3,K3,M3,O3,Q3,S3,U3,W3,Y3,AA3,AC3,AE3,AG3,AI3,AK3,AM3,AO3,AQ3,AS3,AU3,AW3,AY3,BA3,BC3,BE3,BG3,BI3),"?")</f>
        <v>11.024904423280207</v>
      </c>
    </row>
    <row r="4" spans="1:74" ht="16.5" customHeight="1" x14ac:dyDescent="0.2">
      <c r="A4" s="13" t="s">
        <v>23</v>
      </c>
      <c r="B4" s="14">
        <v>29.4</v>
      </c>
      <c r="C4" s="2" t="s">
        <v>3</v>
      </c>
      <c r="D4" s="14">
        <v>29.7</v>
      </c>
      <c r="E4" s="2" t="s">
        <v>3</v>
      </c>
      <c r="F4" s="14">
        <v>30.2</v>
      </c>
      <c r="G4" s="2" t="s">
        <v>3</v>
      </c>
      <c r="H4" s="14">
        <v>31.4</v>
      </c>
      <c r="I4" s="2" t="s">
        <v>3</v>
      </c>
      <c r="J4" s="14">
        <v>32</v>
      </c>
      <c r="K4" s="2" t="s">
        <v>3</v>
      </c>
      <c r="L4" s="14"/>
      <c r="M4" s="2" t="s">
        <v>3</v>
      </c>
      <c r="N4" s="14"/>
      <c r="O4" s="2" t="s">
        <v>3</v>
      </c>
      <c r="P4" s="14"/>
      <c r="Q4" s="2" t="s">
        <v>3</v>
      </c>
      <c r="R4" s="14"/>
      <c r="S4" s="2" t="s">
        <v>3</v>
      </c>
      <c r="T4" s="14"/>
      <c r="U4" s="2" t="s">
        <v>3</v>
      </c>
      <c r="V4" s="14"/>
      <c r="W4" s="2" t="s">
        <v>3</v>
      </c>
      <c r="X4" s="14"/>
      <c r="Y4" s="2" t="s">
        <v>3</v>
      </c>
      <c r="Z4" s="14"/>
      <c r="AA4" s="2" t="s">
        <v>3</v>
      </c>
      <c r="AB4" s="14"/>
      <c r="AC4" s="2" t="s">
        <v>3</v>
      </c>
      <c r="AD4" s="14"/>
      <c r="AE4" s="2" t="s">
        <v>3</v>
      </c>
      <c r="AF4" s="14"/>
      <c r="AG4" s="2" t="s">
        <v>3</v>
      </c>
      <c r="AH4" s="14"/>
      <c r="AI4" s="2" t="s">
        <v>3</v>
      </c>
      <c r="AJ4" s="14"/>
      <c r="AK4" s="2" t="s">
        <v>3</v>
      </c>
      <c r="AL4" s="14"/>
      <c r="AM4" s="2" t="s">
        <v>3</v>
      </c>
      <c r="AN4" s="14"/>
      <c r="AO4" s="2" t="s">
        <v>3</v>
      </c>
      <c r="AP4" s="14"/>
      <c r="AQ4" s="2" t="s">
        <v>3</v>
      </c>
      <c r="AR4" s="14"/>
      <c r="AS4" s="2" t="s">
        <v>3</v>
      </c>
      <c r="AT4" s="14"/>
      <c r="AU4" s="2" t="s">
        <v>3</v>
      </c>
      <c r="AV4" s="14"/>
      <c r="AW4" s="2" t="s">
        <v>3</v>
      </c>
      <c r="AX4" s="14"/>
      <c r="AY4" s="2" t="s">
        <v>3</v>
      </c>
      <c r="AZ4" s="14"/>
      <c r="BA4" s="2" t="s">
        <v>3</v>
      </c>
      <c r="BB4" s="14"/>
      <c r="BC4" s="2" t="s">
        <v>3</v>
      </c>
      <c r="BD4" s="14"/>
      <c r="BE4" s="2" t="s">
        <v>3</v>
      </c>
      <c r="BF4" s="14"/>
      <c r="BG4" s="2" t="s">
        <v>3</v>
      </c>
      <c r="BH4" s="14"/>
      <c r="BI4" s="2" t="s">
        <v>3</v>
      </c>
      <c r="BK4" s="56" t="s">
        <v>23</v>
      </c>
      <c r="BL4" s="30">
        <f t="shared" ref="BL4:BL34" si="16">COUNT(B4,D4,F4,H4,J4,L4,N4,P4,R4,T4,V4,X4,Z4,AB4,AD4,AF4,AH4,AJ4,AL4,AN4,AP4,AR4,AT4,AV4,AX4,AZ4,BB4,BD4,BF4,BH4)</f>
        <v>5</v>
      </c>
      <c r="BM4" s="31">
        <f t="shared" ref="BM4:BM34" si="17">IF(SUM(B4,D4,F4,H4,J4,L4,N4,P4,R4,T4,V4,X4,Z4,AB4,AD4,AF4,AH4,AJ4,AL4,AN4,AP4,AR4,AT4,AV4,AX4,AZ4,BB4,BD4,BF4,BH4)&gt;0,MIN(B4,D4,F4,H4,J4,L4,N4,P4,R4,T4,V4,X4,Z4,AB4,AD4,AF4,AH4,AJ4,AL4,AN4,AP4,AR4,AT4,AV4,AX4,AZ4,BB4,BD4,BF4,BH4),"")</f>
        <v>29.4</v>
      </c>
      <c r="BN4" s="32" t="str">
        <f t="shared" ref="BN4:BN34" si="18">IF(COUNT(BM4)&gt;0,"–","?")</f>
        <v>–</v>
      </c>
      <c r="BO4" s="33">
        <f t="shared" ref="BO4:BO34" si="19">IF(SUM(B4,D4,F4,H4,J4,L4,N4,P4,R4,T4,V4,X4,Z4,AB4,AD4,AF4,AH4,AJ4,AL4,AN4,AP4,AR4,AT4,AV4,AX4,AZ4,BB4,BD4,BF4,BH4)&gt;0,MAX(B4,D4,F4,H4,J4,L4,N4,P4,R4,T4,V4,X4,Z4,AB4,AD4,AF4,AH4,AJ4,AL4,AN4,AP4,AR4,AT4,AV4,AX4,AZ4,BB4,BD4,BF4,BH4),"")</f>
        <v>32</v>
      </c>
      <c r="BP4" s="34" t="str">
        <f t="shared" ref="BP4:BP34" si="20">IF(SUM(C4,E4,G4,I4,K4,M4,O4,Q4,S4,U4,W4,Y4,AA4,AC4,AE4,AG4,AI4,AK4,AM4,AO4,AQ4,AS4,AU4,AW4,AY4,BA4,BC4,BE4,BG4,BI4)&gt;0,MIN(C4,E4,G4,I4,K4,M4,O4,Q4,S4,U4,W4,Y4,AA4,AC4,AE4,AG4,AI4,AK4,AM4,AO4,AQ4,AS4,AU4,AW4,AY4,BA4,BC4,BE4,BG4,BI4),"")</f>
        <v/>
      </c>
      <c r="BQ4" s="6" t="s">
        <v>3</v>
      </c>
      <c r="BR4" s="36" t="str">
        <f t="shared" ref="BR4:BR34" si="21">IF(SUM(C4,E4,G4,I4,K4,M4,O4,Q4,S4,U4,W4,Y4,AA4,AC4,AE4,AG4,AI4,AK4,AM4,AO4,AQ4,AS4,AU4,AW4,AY4,BA4,BC4,BE4,BG4,BI4)&gt;0,MAX(C4,E4,G4,I4,K4,M4,O4,Q4,S4,U4,W4,Y4,AA4,AC4,AE4,AG4,AI4,AK4,AM4,AO4,AQ4,AS4,AU4,AW4,AY4,BA4,BC4,BE4,BG4,BI4),"")</f>
        <v/>
      </c>
      <c r="BS4" s="37">
        <f t="shared" ref="BS4:BT34" si="22">IF(SUM(B4,D4,F4,H4,J4,L4,N4,P4,R4,T4,V4,X4,Z4,AB4,AD4,AF4,AH4,AJ4,AL4,AN4,AP4,AR4,AT4,AV4,AX4,AZ4,BB4,BD4,BF4,BH4)&gt;0,AVERAGE(B4,D4,F4,H4,J4,L4,N4,P4,R4,T4,V4,X4,Z4,AB4,AD4,AF4,AH4,AJ4,AL4,AN4,AP4,AR4,AT4,AV4,AX4,AZ4,BB4,BD4,BF4,BH4),"?")</f>
        <v>30.54</v>
      </c>
      <c r="BT4" s="38" t="s">
        <v>3</v>
      </c>
      <c r="BU4" s="32">
        <f t="shared" ref="BU4:BV34" si="23">IF(COUNT(B4,D4,F4,H4,J4,L4,N4,P4,R4,T4,V4,X4,Z4,AB4,AD4,AF4,AH4,AJ4,AL4,AN4,AP4,AR4,AT4,AV4,AX4,AZ4,BB4,BD4,BF4,BH4)&gt;1,STDEV(B4,D4,F4,H4,J4,L4,N4,P4,R4,T4,V4,X4,Z4,AB4,AD4,AF4,AH4,AJ4,AL4,AN4,AP4,AR4,AT4,AV4,AX4,AZ4,BB4,BD4,BF4,BH4),"?")</f>
        <v>1.1171392035015155</v>
      </c>
      <c r="BV4" s="39" t="s">
        <v>3</v>
      </c>
    </row>
    <row r="5" spans="1:74" ht="16.5" customHeight="1" x14ac:dyDescent="0.2">
      <c r="A5" s="16" t="s">
        <v>16</v>
      </c>
      <c r="B5" s="17"/>
      <c r="C5" s="3"/>
      <c r="D5" s="17"/>
      <c r="E5" s="3"/>
      <c r="F5" s="17"/>
      <c r="G5" s="3"/>
      <c r="H5" s="17"/>
      <c r="I5" s="3"/>
      <c r="J5" s="17"/>
      <c r="K5" s="3"/>
      <c r="L5" s="17"/>
      <c r="M5" s="3"/>
      <c r="N5" s="17"/>
      <c r="O5" s="3"/>
      <c r="P5" s="17"/>
      <c r="Q5" s="3"/>
      <c r="R5" s="17"/>
      <c r="S5" s="3"/>
      <c r="T5" s="17"/>
      <c r="U5" s="3"/>
      <c r="V5" s="17"/>
      <c r="W5" s="3"/>
      <c r="X5" s="17"/>
      <c r="Y5" s="3"/>
      <c r="Z5" s="17"/>
      <c r="AA5" s="3"/>
      <c r="AB5" s="17"/>
      <c r="AC5" s="3"/>
      <c r="AD5" s="17"/>
      <c r="AE5" s="3"/>
      <c r="AF5" s="17"/>
      <c r="AG5" s="3"/>
      <c r="AH5" s="17"/>
      <c r="AI5" s="3"/>
      <c r="AJ5" s="17"/>
      <c r="AK5" s="3"/>
      <c r="AL5" s="17"/>
      <c r="AM5" s="3"/>
      <c r="AN5" s="17"/>
      <c r="AO5" s="3"/>
      <c r="AP5" s="17"/>
      <c r="AQ5" s="3"/>
      <c r="AR5" s="17"/>
      <c r="AS5" s="3"/>
      <c r="AT5" s="17"/>
      <c r="AU5" s="3"/>
      <c r="AV5" s="17"/>
      <c r="AW5" s="3"/>
      <c r="AX5" s="17"/>
      <c r="AY5" s="3"/>
      <c r="AZ5" s="17"/>
      <c r="BA5" s="3"/>
      <c r="BB5" s="17"/>
      <c r="BC5" s="3"/>
      <c r="BD5" s="17"/>
      <c r="BE5" s="3"/>
      <c r="BF5" s="17"/>
      <c r="BG5" s="3"/>
      <c r="BH5" s="17"/>
      <c r="BI5" s="3"/>
      <c r="BK5" s="56" t="s">
        <v>16</v>
      </c>
      <c r="BL5" s="30">
        <f t="shared" si="16"/>
        <v>0</v>
      </c>
      <c r="BM5" s="31"/>
      <c r="BN5" s="32"/>
      <c r="BO5" s="33"/>
      <c r="BP5" s="34"/>
      <c r="BQ5" s="35"/>
      <c r="BR5" s="36"/>
      <c r="BS5" s="37"/>
      <c r="BT5" s="38"/>
      <c r="BU5" s="32"/>
      <c r="BV5" s="39"/>
    </row>
    <row r="6" spans="1:74" ht="16.5" customHeight="1" x14ac:dyDescent="0.2">
      <c r="A6" s="10" t="s">
        <v>17</v>
      </c>
      <c r="B6" s="18">
        <v>6.7</v>
      </c>
      <c r="C6" s="4">
        <f>IF(AND((B6&gt;0),(B$4&gt;0)),(B6/B$4*100),"")</f>
        <v>22.789115646258505</v>
      </c>
      <c r="D6" s="18">
        <v>7.2</v>
      </c>
      <c r="E6" s="4">
        <f>IF(AND((D6&gt;0),(D$4&gt;0)),(D6/D$4*100),"")</f>
        <v>24.242424242424242</v>
      </c>
      <c r="F6" s="18">
        <v>8.5</v>
      </c>
      <c r="G6" s="4">
        <f>IF(AND((F6&gt;0),(F$4&gt;0)),(F6/F$4*100),"")</f>
        <v>28.14569536423841</v>
      </c>
      <c r="H6" s="18">
        <v>9.1999999999999993</v>
      </c>
      <c r="I6" s="4">
        <f>IF(AND((H6&gt;0),(H$4&gt;0)),(H6/H$4*100),"")</f>
        <v>29.29936305732484</v>
      </c>
      <c r="J6" s="18">
        <v>9.1999999999999993</v>
      </c>
      <c r="K6" s="4">
        <f>IF(AND((J6&gt;0),(J$4&gt;0)),(J6/J$4*100),"")</f>
        <v>28.749999999999996</v>
      </c>
      <c r="L6" s="18"/>
      <c r="M6" s="4" t="str">
        <f>IF(AND((L6&gt;0),(L$4&gt;0)),(L6/L$4*100),"")</f>
        <v/>
      </c>
      <c r="N6" s="18"/>
      <c r="O6" s="4" t="str">
        <f>IF(AND((N6&gt;0),(N$4&gt;0)),(N6/N$4*100),"")</f>
        <v/>
      </c>
      <c r="P6" s="18"/>
      <c r="Q6" s="4" t="str">
        <f>IF(AND((P6&gt;0),(P$4&gt;0)),(P6/P$4*100),"")</f>
        <v/>
      </c>
      <c r="R6" s="18"/>
      <c r="S6" s="4" t="str">
        <f>IF(AND((R6&gt;0),(R$4&gt;0)),(R6/R$4*100),"")</f>
        <v/>
      </c>
      <c r="T6" s="18"/>
      <c r="U6" s="4" t="str">
        <f>IF(AND((T6&gt;0),(T$4&gt;0)),(T6/T$4*100),"")</f>
        <v/>
      </c>
      <c r="V6" s="18"/>
      <c r="W6" s="4" t="str">
        <f>IF(AND((V6&gt;0),(V$4&gt;0)),(V6/V$4*100),"")</f>
        <v/>
      </c>
      <c r="X6" s="18"/>
      <c r="Y6" s="4" t="str">
        <f>IF(AND((X6&gt;0),(X$4&gt;0)),(X6/X$4*100),"")</f>
        <v/>
      </c>
      <c r="Z6" s="18"/>
      <c r="AA6" s="4" t="str">
        <f>IF(AND((Z6&gt;0),(Z$4&gt;0)),(Z6/Z$4*100),"")</f>
        <v/>
      </c>
      <c r="AB6" s="18"/>
      <c r="AC6" s="4" t="str">
        <f>IF(AND((AB6&gt;0),(AB$4&gt;0)),(AB6/AB$4*100),"")</f>
        <v/>
      </c>
      <c r="AD6" s="18"/>
      <c r="AE6" s="4" t="str">
        <f t="shared" ref="AE6:AE10" si="24">IF(AND((AD6&gt;0),(AD$4&gt;0)),(AD6/AD$4*100),"")</f>
        <v/>
      </c>
      <c r="AF6" s="18"/>
      <c r="AG6" s="4" t="str">
        <f t="shared" ref="AG6:AG10" si="25">IF(AND((AF6&gt;0),(AF$4&gt;0)),(AF6/AF$4*100),"")</f>
        <v/>
      </c>
      <c r="AH6" s="18"/>
      <c r="AI6" s="4" t="str">
        <f t="shared" ref="AI6:AI10" si="26">IF(AND((AH6&gt;0),(AH$4&gt;0)),(AH6/AH$4*100),"")</f>
        <v/>
      </c>
      <c r="AJ6" s="18"/>
      <c r="AK6" s="4" t="str">
        <f t="shared" ref="AK6:AK10" si="27">IF(AND((AJ6&gt;0),(AJ$4&gt;0)),(AJ6/AJ$4*100),"")</f>
        <v/>
      </c>
      <c r="AL6" s="18"/>
      <c r="AM6" s="4" t="str">
        <f t="shared" ref="AM6:AM10" si="28">IF(AND((AL6&gt;0),(AL$4&gt;0)),(AL6/AL$4*100),"")</f>
        <v/>
      </c>
      <c r="AN6" s="18"/>
      <c r="AO6" s="4" t="str">
        <f t="shared" ref="AO6:AO10" si="29">IF(AND((AN6&gt;0),(AN$4&gt;0)),(AN6/AN$4*100),"")</f>
        <v/>
      </c>
      <c r="AP6" s="18"/>
      <c r="AQ6" s="4" t="str">
        <f t="shared" ref="AQ6:AQ10" si="30">IF(AND((AP6&gt;0),(AP$4&gt;0)),(AP6/AP$4*100),"")</f>
        <v/>
      </c>
      <c r="AR6" s="18"/>
      <c r="AS6" s="4" t="str">
        <f t="shared" ref="AS6:AS10" si="31">IF(AND((AR6&gt;0),(AR$4&gt;0)),(AR6/AR$4*100),"")</f>
        <v/>
      </c>
      <c r="AT6" s="18"/>
      <c r="AU6" s="4" t="str">
        <f t="shared" ref="AU6:AU10" si="32">IF(AND((AT6&gt;0),(AT$4&gt;0)),(AT6/AT$4*100),"")</f>
        <v/>
      </c>
      <c r="AV6" s="18"/>
      <c r="AW6" s="4" t="str">
        <f t="shared" ref="AW6:AW10" si="33">IF(AND((AV6&gt;0),(AV$4&gt;0)),(AV6/AV$4*100),"")</f>
        <v/>
      </c>
      <c r="AX6" s="18"/>
      <c r="AY6" s="4" t="str">
        <f t="shared" ref="AY6:AY10" si="34">IF(AND((AX6&gt;0),(AX$4&gt;0)),(AX6/AX$4*100),"")</f>
        <v/>
      </c>
      <c r="AZ6" s="18"/>
      <c r="BA6" s="4" t="str">
        <f t="shared" ref="BA6:BA10" si="35">IF(AND((AZ6&gt;0),(AZ$4&gt;0)),(AZ6/AZ$4*100),"")</f>
        <v/>
      </c>
      <c r="BB6" s="18"/>
      <c r="BC6" s="4" t="str">
        <f t="shared" ref="BC6:BC10" si="36">IF(AND((BB6&gt;0),(BB$4&gt;0)),(BB6/BB$4*100),"")</f>
        <v/>
      </c>
      <c r="BD6" s="18"/>
      <c r="BE6" s="4" t="str">
        <f t="shared" ref="BE6:BE10" si="37">IF(AND((BD6&gt;0),(BD$4&gt;0)),(BD6/BD$4*100),"")</f>
        <v/>
      </c>
      <c r="BF6" s="18"/>
      <c r="BG6" s="4" t="str">
        <f t="shared" ref="BG6:BG10" si="38">IF(AND((BF6&gt;0),(BF$4&gt;0)),(BF6/BF$4*100),"")</f>
        <v/>
      </c>
      <c r="BH6" s="18"/>
      <c r="BI6" s="4" t="str">
        <f t="shared" ref="BI6:BI10" si="39">IF(AND((BH6&gt;0),(BH$4&gt;0)),(BH6/BH$4*100),"")</f>
        <v/>
      </c>
      <c r="BK6" s="57" t="s">
        <v>17</v>
      </c>
      <c r="BL6" s="30">
        <f t="shared" si="16"/>
        <v>5</v>
      </c>
      <c r="BM6" s="31">
        <f t="shared" si="17"/>
        <v>6.7</v>
      </c>
      <c r="BN6" s="32" t="str">
        <f t="shared" si="18"/>
        <v>–</v>
      </c>
      <c r="BO6" s="33">
        <f t="shared" si="19"/>
        <v>9.1999999999999993</v>
      </c>
      <c r="BP6" s="34">
        <f t="shared" si="20"/>
        <v>22.789115646258505</v>
      </c>
      <c r="BQ6" s="35" t="str">
        <f t="shared" ref="BQ6:BQ33" si="40">IF(COUNT(BP6)&gt;0,"–","?")</f>
        <v>–</v>
      </c>
      <c r="BR6" s="36">
        <f t="shared" si="21"/>
        <v>29.29936305732484</v>
      </c>
      <c r="BS6" s="37">
        <f t="shared" si="22"/>
        <v>8.16</v>
      </c>
      <c r="BT6" s="38">
        <f t="shared" si="22"/>
        <v>26.645319662049197</v>
      </c>
      <c r="BU6" s="32">
        <f t="shared" si="23"/>
        <v>1.1545561917897276</v>
      </c>
      <c r="BV6" s="39">
        <f t="shared" si="23"/>
        <v>2.9312526642093468</v>
      </c>
    </row>
    <row r="7" spans="1:74" ht="16.5" customHeight="1" x14ac:dyDescent="0.2">
      <c r="A7" s="10" t="s">
        <v>18</v>
      </c>
      <c r="B7" s="19">
        <v>5</v>
      </c>
      <c r="C7" s="4">
        <f>IF(AND((B7&gt;0),(B$4&gt;0)),(B7/B$4*100),"")</f>
        <v>17.006802721088434</v>
      </c>
      <c r="D7" s="19">
        <v>6.3</v>
      </c>
      <c r="E7" s="4">
        <f>IF(AND((D7&gt;0),(D$4&gt;0)),(D7/D$4*100),"")</f>
        <v>21.212121212121211</v>
      </c>
      <c r="F7" s="19">
        <v>5.3</v>
      </c>
      <c r="G7" s="4">
        <f>IF(AND((F7&gt;0),(F$4&gt;0)),(F7/F$4*100),"")</f>
        <v>17.549668874172188</v>
      </c>
      <c r="H7" s="19">
        <v>6.2</v>
      </c>
      <c r="I7" s="4">
        <f>IF(AND((H7&gt;0),(H$4&gt;0)),(H7/H$4*100),"")</f>
        <v>19.745222929936308</v>
      </c>
      <c r="J7" s="19">
        <v>5.2</v>
      </c>
      <c r="K7" s="4">
        <f>IF(AND((J7&gt;0),(J$4&gt;0)),(J7/J$4*100),"")</f>
        <v>16.25</v>
      </c>
      <c r="L7" s="19"/>
      <c r="M7" s="4" t="str">
        <f>IF(AND((L7&gt;0),(L$4&gt;0)),(L7/L$4*100),"")</f>
        <v/>
      </c>
      <c r="N7" s="19"/>
      <c r="O7" s="4" t="str">
        <f>IF(AND((N7&gt;0),(N$4&gt;0)),(N7/N$4*100),"")</f>
        <v/>
      </c>
      <c r="P7" s="19"/>
      <c r="Q7" s="4" t="str">
        <f>IF(AND((P7&gt;0),(P$4&gt;0)),(P7/P$4*100),"")</f>
        <v/>
      </c>
      <c r="R7" s="19"/>
      <c r="S7" s="4" t="str">
        <f>IF(AND((R7&gt;0),(R$4&gt;0)),(R7/R$4*100),"")</f>
        <v/>
      </c>
      <c r="T7" s="19"/>
      <c r="U7" s="4" t="str">
        <f>IF(AND((T7&gt;0),(T$4&gt;0)),(T7/T$4*100),"")</f>
        <v/>
      </c>
      <c r="V7" s="19"/>
      <c r="W7" s="4" t="str">
        <f>IF(AND((V7&gt;0),(V$4&gt;0)),(V7/V$4*100),"")</f>
        <v/>
      </c>
      <c r="X7" s="19"/>
      <c r="Y7" s="4" t="str">
        <f>IF(AND((X7&gt;0),(X$4&gt;0)),(X7/X$4*100),"")</f>
        <v/>
      </c>
      <c r="Z7" s="19"/>
      <c r="AA7" s="4" t="str">
        <f>IF(AND((Z7&gt;0),(Z$4&gt;0)),(Z7/Z$4*100),"")</f>
        <v/>
      </c>
      <c r="AB7" s="19"/>
      <c r="AC7" s="4" t="str">
        <f>IF(AND((AB7&gt;0),(AB$4&gt;0)),(AB7/AB$4*100),"")</f>
        <v/>
      </c>
      <c r="AD7" s="19"/>
      <c r="AE7" s="4" t="str">
        <f t="shared" si="24"/>
        <v/>
      </c>
      <c r="AF7" s="19"/>
      <c r="AG7" s="4" t="str">
        <f t="shared" si="25"/>
        <v/>
      </c>
      <c r="AH7" s="19"/>
      <c r="AI7" s="4" t="str">
        <f t="shared" si="26"/>
        <v/>
      </c>
      <c r="AJ7" s="19"/>
      <c r="AK7" s="4" t="str">
        <f t="shared" si="27"/>
        <v/>
      </c>
      <c r="AL7" s="19"/>
      <c r="AM7" s="4" t="str">
        <f t="shared" si="28"/>
        <v/>
      </c>
      <c r="AN7" s="19"/>
      <c r="AO7" s="4" t="str">
        <f t="shared" si="29"/>
        <v/>
      </c>
      <c r="AP7" s="19"/>
      <c r="AQ7" s="4" t="str">
        <f t="shared" si="30"/>
        <v/>
      </c>
      <c r="AR7" s="19"/>
      <c r="AS7" s="4" t="str">
        <f t="shared" si="31"/>
        <v/>
      </c>
      <c r="AT7" s="19"/>
      <c r="AU7" s="4" t="str">
        <f t="shared" si="32"/>
        <v/>
      </c>
      <c r="AV7" s="19"/>
      <c r="AW7" s="4" t="str">
        <f t="shared" si="33"/>
        <v/>
      </c>
      <c r="AX7" s="19"/>
      <c r="AY7" s="4" t="str">
        <f t="shared" si="34"/>
        <v/>
      </c>
      <c r="AZ7" s="19"/>
      <c r="BA7" s="4" t="str">
        <f t="shared" si="35"/>
        <v/>
      </c>
      <c r="BB7" s="19"/>
      <c r="BC7" s="4" t="str">
        <f t="shared" si="36"/>
        <v/>
      </c>
      <c r="BD7" s="19"/>
      <c r="BE7" s="4" t="str">
        <f t="shared" si="37"/>
        <v/>
      </c>
      <c r="BF7" s="19"/>
      <c r="BG7" s="4" t="str">
        <f t="shared" si="38"/>
        <v/>
      </c>
      <c r="BH7" s="19"/>
      <c r="BI7" s="4" t="str">
        <f t="shared" si="39"/>
        <v/>
      </c>
      <c r="BK7" s="57" t="s">
        <v>18</v>
      </c>
      <c r="BL7" s="30">
        <f t="shared" si="16"/>
        <v>5</v>
      </c>
      <c r="BM7" s="31">
        <f t="shared" si="17"/>
        <v>5</v>
      </c>
      <c r="BN7" s="32" t="str">
        <f t="shared" si="18"/>
        <v>–</v>
      </c>
      <c r="BO7" s="33">
        <f t="shared" si="19"/>
        <v>6.3</v>
      </c>
      <c r="BP7" s="34">
        <f t="shared" si="20"/>
        <v>16.25</v>
      </c>
      <c r="BQ7" s="35" t="str">
        <f t="shared" si="40"/>
        <v>–</v>
      </c>
      <c r="BR7" s="36">
        <f t="shared" si="21"/>
        <v>21.212121212121211</v>
      </c>
      <c r="BS7" s="37">
        <f t="shared" si="22"/>
        <v>5.6</v>
      </c>
      <c r="BT7" s="38">
        <f t="shared" si="22"/>
        <v>18.352763147463627</v>
      </c>
      <c r="BU7" s="32">
        <f t="shared" si="23"/>
        <v>0.60415229867972864</v>
      </c>
      <c r="BV7" s="39">
        <f t="shared" si="23"/>
        <v>2.0611316990441781</v>
      </c>
    </row>
    <row r="8" spans="1:74" ht="16.5" customHeight="1" x14ac:dyDescent="0.2">
      <c r="A8" s="10" t="s">
        <v>19</v>
      </c>
      <c r="B8" s="19">
        <v>11.9</v>
      </c>
      <c r="C8" s="4">
        <f>IF(AND((B8&gt;0),(B$4&gt;0)),(B8/B$4*100),"")</f>
        <v>40.476190476190474</v>
      </c>
      <c r="D8" s="19">
        <v>12.4</v>
      </c>
      <c r="E8" s="4">
        <f>IF(AND((D8&gt;0),(D$4&gt;0)),(D8/D$4*100),"")</f>
        <v>41.750841750841758</v>
      </c>
      <c r="F8" s="19">
        <v>10.8</v>
      </c>
      <c r="G8" s="4">
        <f>IF(AND((F8&gt;0),(F$4&gt;0)),(F8/F$4*100),"")</f>
        <v>35.761589403973517</v>
      </c>
      <c r="H8" s="19">
        <v>11.3</v>
      </c>
      <c r="I8" s="4">
        <f>IF(AND((H8&gt;0),(H$4&gt;0)),(H8/H$4*100),"")</f>
        <v>35.98726114649682</v>
      </c>
      <c r="J8" s="19">
        <v>10.6</v>
      </c>
      <c r="K8" s="4">
        <f>IF(AND((J8&gt;0),(J$4&gt;0)),(J8/J$4*100),"")</f>
        <v>33.125</v>
      </c>
      <c r="L8" s="19"/>
      <c r="M8" s="4" t="str">
        <f>IF(AND((L8&gt;0),(L$4&gt;0)),(L8/L$4*100),"")</f>
        <v/>
      </c>
      <c r="N8" s="19"/>
      <c r="O8" s="4" t="str">
        <f>IF(AND((N8&gt;0),(N$4&gt;0)),(N8/N$4*100),"")</f>
        <v/>
      </c>
      <c r="P8" s="19"/>
      <c r="Q8" s="4" t="str">
        <f>IF(AND((P8&gt;0),(P$4&gt;0)),(P8/P$4*100),"")</f>
        <v/>
      </c>
      <c r="R8" s="19"/>
      <c r="S8" s="4" t="str">
        <f>IF(AND((R8&gt;0),(R$4&gt;0)),(R8/R$4*100),"")</f>
        <v/>
      </c>
      <c r="T8" s="19"/>
      <c r="U8" s="4" t="str">
        <f>IF(AND((T8&gt;0),(T$4&gt;0)),(T8/T$4*100),"")</f>
        <v/>
      </c>
      <c r="V8" s="19"/>
      <c r="W8" s="4" t="str">
        <f>IF(AND((V8&gt;0),(V$4&gt;0)),(V8/V$4*100),"")</f>
        <v/>
      </c>
      <c r="X8" s="19"/>
      <c r="Y8" s="4" t="str">
        <f>IF(AND((X8&gt;0),(X$4&gt;0)),(X8/X$4*100),"")</f>
        <v/>
      </c>
      <c r="Z8" s="19"/>
      <c r="AA8" s="4" t="str">
        <f>IF(AND((Z8&gt;0),(Z$4&gt;0)),(Z8/Z$4*100),"")</f>
        <v/>
      </c>
      <c r="AB8" s="19"/>
      <c r="AC8" s="4" t="str">
        <f>IF(AND((AB8&gt;0),(AB$4&gt;0)),(AB8/AB$4*100),"")</f>
        <v/>
      </c>
      <c r="AD8" s="19"/>
      <c r="AE8" s="4" t="str">
        <f t="shared" si="24"/>
        <v/>
      </c>
      <c r="AF8" s="19"/>
      <c r="AG8" s="4" t="str">
        <f t="shared" si="25"/>
        <v/>
      </c>
      <c r="AH8" s="19"/>
      <c r="AI8" s="4" t="str">
        <f t="shared" si="26"/>
        <v/>
      </c>
      <c r="AJ8" s="19"/>
      <c r="AK8" s="4" t="str">
        <f t="shared" si="27"/>
        <v/>
      </c>
      <c r="AL8" s="19"/>
      <c r="AM8" s="4" t="str">
        <f t="shared" si="28"/>
        <v/>
      </c>
      <c r="AN8" s="19"/>
      <c r="AO8" s="4" t="str">
        <f t="shared" si="29"/>
        <v/>
      </c>
      <c r="AP8" s="19"/>
      <c r="AQ8" s="4" t="str">
        <f t="shared" si="30"/>
        <v/>
      </c>
      <c r="AR8" s="19"/>
      <c r="AS8" s="4" t="str">
        <f t="shared" si="31"/>
        <v/>
      </c>
      <c r="AT8" s="19"/>
      <c r="AU8" s="4" t="str">
        <f t="shared" si="32"/>
        <v/>
      </c>
      <c r="AV8" s="19"/>
      <c r="AW8" s="4" t="str">
        <f t="shared" si="33"/>
        <v/>
      </c>
      <c r="AX8" s="19"/>
      <c r="AY8" s="4" t="str">
        <f t="shared" si="34"/>
        <v/>
      </c>
      <c r="AZ8" s="19"/>
      <c r="BA8" s="4" t="str">
        <f t="shared" si="35"/>
        <v/>
      </c>
      <c r="BB8" s="19"/>
      <c r="BC8" s="4" t="str">
        <f t="shared" si="36"/>
        <v/>
      </c>
      <c r="BD8" s="19"/>
      <c r="BE8" s="4" t="str">
        <f t="shared" si="37"/>
        <v/>
      </c>
      <c r="BF8" s="19"/>
      <c r="BG8" s="4" t="str">
        <f t="shared" si="38"/>
        <v/>
      </c>
      <c r="BH8" s="19"/>
      <c r="BI8" s="4" t="str">
        <f t="shared" si="39"/>
        <v/>
      </c>
      <c r="BK8" s="57" t="s">
        <v>19</v>
      </c>
      <c r="BL8" s="30">
        <f t="shared" si="16"/>
        <v>5</v>
      </c>
      <c r="BM8" s="31">
        <f t="shared" si="17"/>
        <v>10.6</v>
      </c>
      <c r="BN8" s="32" t="str">
        <f t="shared" si="18"/>
        <v>–</v>
      </c>
      <c r="BO8" s="33">
        <f t="shared" si="19"/>
        <v>12.4</v>
      </c>
      <c r="BP8" s="34">
        <f t="shared" si="20"/>
        <v>33.125</v>
      </c>
      <c r="BQ8" s="35" t="str">
        <f t="shared" si="40"/>
        <v>–</v>
      </c>
      <c r="BR8" s="36">
        <f t="shared" si="21"/>
        <v>41.750841750841758</v>
      </c>
      <c r="BS8" s="37">
        <f t="shared" si="22"/>
        <v>11.400000000000002</v>
      </c>
      <c r="BT8" s="38">
        <f t="shared" si="22"/>
        <v>37.420176555500511</v>
      </c>
      <c r="BU8" s="32">
        <f t="shared" si="23"/>
        <v>0.75166481891864556</v>
      </c>
      <c r="BV8" s="39">
        <f t="shared" si="23"/>
        <v>3.5828264564824641</v>
      </c>
    </row>
    <row r="9" spans="1:74" ht="16.5" customHeight="1" x14ac:dyDescent="0.2">
      <c r="A9" s="10" t="s">
        <v>21</v>
      </c>
      <c r="B9" s="19">
        <v>4.0999999999999996</v>
      </c>
      <c r="C9" s="4">
        <f>IF(AND((B9&gt;0),(B$4&gt;0)),(B9/B$4*100),"")</f>
        <v>13.945578231292515</v>
      </c>
      <c r="D9" s="19">
        <v>4.5999999999999996</v>
      </c>
      <c r="E9" s="4">
        <f>IF(AND((D9&gt;0),(D$4&gt;0)),(D9/D$4*100),"")</f>
        <v>15.488215488215488</v>
      </c>
      <c r="F9" s="19">
        <v>4</v>
      </c>
      <c r="G9" s="4">
        <f>IF(AND((F9&gt;0),(F$4&gt;0)),(F9/F$4*100),"")</f>
        <v>13.245033112582782</v>
      </c>
      <c r="H9" s="19">
        <v>4.4000000000000004</v>
      </c>
      <c r="I9" s="4">
        <f>IF(AND((H9&gt;0),(H$4&gt;0)),(H9/H$4*100),"")</f>
        <v>14.012738853503187</v>
      </c>
      <c r="J9" s="19">
        <v>4.9000000000000004</v>
      </c>
      <c r="K9" s="4">
        <f>IF(AND((J9&gt;0),(J$4&gt;0)),(J9/J$4*100),"")</f>
        <v>15.312500000000002</v>
      </c>
      <c r="L9" s="19"/>
      <c r="M9" s="4" t="str">
        <f>IF(AND((L9&gt;0),(L$4&gt;0)),(L9/L$4*100),"")</f>
        <v/>
      </c>
      <c r="N9" s="19"/>
      <c r="O9" s="4" t="str">
        <f>IF(AND((N9&gt;0),(N$4&gt;0)),(N9/N$4*100),"")</f>
        <v/>
      </c>
      <c r="P9" s="19"/>
      <c r="Q9" s="4" t="str">
        <f>IF(AND((P9&gt;0),(P$4&gt;0)),(P9/P$4*100),"")</f>
        <v/>
      </c>
      <c r="R9" s="19"/>
      <c r="S9" s="4" t="str">
        <f>IF(AND((R9&gt;0),(R$4&gt;0)),(R9/R$4*100),"")</f>
        <v/>
      </c>
      <c r="T9" s="19"/>
      <c r="U9" s="4" t="str">
        <f>IF(AND((T9&gt;0),(T$4&gt;0)),(T9/T$4*100),"")</f>
        <v/>
      </c>
      <c r="V9" s="19"/>
      <c r="W9" s="4" t="str">
        <f>IF(AND((V9&gt;0),(V$4&gt;0)),(V9/V$4*100),"")</f>
        <v/>
      </c>
      <c r="X9" s="19"/>
      <c r="Y9" s="4" t="str">
        <f>IF(AND((X9&gt;0),(X$4&gt;0)),(X9/X$4*100),"")</f>
        <v/>
      </c>
      <c r="Z9" s="19"/>
      <c r="AA9" s="4" t="str">
        <f>IF(AND((Z9&gt;0),(Z$4&gt;0)),(Z9/Z$4*100),"")</f>
        <v/>
      </c>
      <c r="AB9" s="19"/>
      <c r="AC9" s="4" t="str">
        <f>IF(AND((AB9&gt;0),(AB$4&gt;0)),(AB9/AB$4*100),"")</f>
        <v/>
      </c>
      <c r="AD9" s="19"/>
      <c r="AE9" s="4" t="str">
        <f t="shared" si="24"/>
        <v/>
      </c>
      <c r="AF9" s="19"/>
      <c r="AG9" s="4" t="str">
        <f t="shared" si="25"/>
        <v/>
      </c>
      <c r="AH9" s="19"/>
      <c r="AI9" s="4" t="str">
        <f t="shared" si="26"/>
        <v/>
      </c>
      <c r="AJ9" s="19"/>
      <c r="AK9" s="4" t="str">
        <f t="shared" si="27"/>
        <v/>
      </c>
      <c r="AL9" s="19"/>
      <c r="AM9" s="4" t="str">
        <f t="shared" si="28"/>
        <v/>
      </c>
      <c r="AN9" s="19"/>
      <c r="AO9" s="4" t="str">
        <f t="shared" si="29"/>
        <v/>
      </c>
      <c r="AP9" s="19"/>
      <c r="AQ9" s="4" t="str">
        <f t="shared" si="30"/>
        <v/>
      </c>
      <c r="AR9" s="19"/>
      <c r="AS9" s="4" t="str">
        <f t="shared" si="31"/>
        <v/>
      </c>
      <c r="AT9" s="19"/>
      <c r="AU9" s="4" t="str">
        <f t="shared" si="32"/>
        <v/>
      </c>
      <c r="AV9" s="19"/>
      <c r="AW9" s="4" t="str">
        <f t="shared" si="33"/>
        <v/>
      </c>
      <c r="AX9" s="19"/>
      <c r="AY9" s="4" t="str">
        <f t="shared" si="34"/>
        <v/>
      </c>
      <c r="AZ9" s="19"/>
      <c r="BA9" s="4" t="str">
        <f t="shared" si="35"/>
        <v/>
      </c>
      <c r="BB9" s="19"/>
      <c r="BC9" s="4" t="str">
        <f t="shared" si="36"/>
        <v/>
      </c>
      <c r="BD9" s="19"/>
      <c r="BE9" s="4" t="str">
        <f t="shared" si="37"/>
        <v/>
      </c>
      <c r="BF9" s="19"/>
      <c r="BG9" s="4" t="str">
        <f t="shared" si="38"/>
        <v/>
      </c>
      <c r="BH9" s="19"/>
      <c r="BI9" s="4" t="str">
        <f t="shared" si="39"/>
        <v/>
      </c>
      <c r="BK9" s="57" t="s">
        <v>21</v>
      </c>
      <c r="BL9" s="30">
        <f t="shared" si="16"/>
        <v>5</v>
      </c>
      <c r="BM9" s="31">
        <f t="shared" si="17"/>
        <v>4</v>
      </c>
      <c r="BN9" s="32" t="str">
        <f t="shared" si="18"/>
        <v>–</v>
      </c>
      <c r="BO9" s="33">
        <f t="shared" si="19"/>
        <v>4.9000000000000004</v>
      </c>
      <c r="BP9" s="34">
        <f t="shared" si="20"/>
        <v>13.245033112582782</v>
      </c>
      <c r="BQ9" s="35" t="str">
        <f t="shared" si="40"/>
        <v>–</v>
      </c>
      <c r="BR9" s="36">
        <f t="shared" si="21"/>
        <v>15.488215488215488</v>
      </c>
      <c r="BS9" s="37">
        <f t="shared" si="22"/>
        <v>4.4000000000000004</v>
      </c>
      <c r="BT9" s="38">
        <f t="shared" si="22"/>
        <v>14.400813137118794</v>
      </c>
      <c r="BU9" s="32">
        <f t="shared" si="23"/>
        <v>0.36742346141747689</v>
      </c>
      <c r="BV9" s="39">
        <f t="shared" si="23"/>
        <v>0.96271552695015894</v>
      </c>
    </row>
    <row r="10" spans="1:74" ht="16.5" customHeight="1" x14ac:dyDescent="0.2">
      <c r="A10" s="10" t="s">
        <v>20</v>
      </c>
      <c r="B10" s="19">
        <v>36.6</v>
      </c>
      <c r="C10" s="4">
        <f>IF(AND((B10&gt;0),(B$4&gt;0)),(B10/B$4*100),"")</f>
        <v>124.48979591836735</v>
      </c>
      <c r="D10" s="19">
        <v>33.700000000000003</v>
      </c>
      <c r="E10" s="4">
        <f>IF(AND((D10&gt;0),(D$4&gt;0)),(D10/D$4*100),"")</f>
        <v>113.46801346801347</v>
      </c>
      <c r="F10" s="19">
        <v>39.1</v>
      </c>
      <c r="G10" s="4">
        <f>IF(AND((F10&gt;0),(F$4&gt;0)),(F10/F$4*100),"")</f>
        <v>129.4701986754967</v>
      </c>
      <c r="H10" s="19">
        <v>38.6</v>
      </c>
      <c r="I10" s="4">
        <f>IF(AND((H10&gt;0),(H$4&gt;0)),(H10/H$4*100),"")</f>
        <v>122.9299363057325</v>
      </c>
      <c r="J10" s="19">
        <v>43</v>
      </c>
      <c r="K10" s="4">
        <f>IF(AND((J10&gt;0),(J$4&gt;0)),(J10/J$4*100),"")</f>
        <v>134.375</v>
      </c>
      <c r="L10" s="19"/>
      <c r="M10" s="4" t="str">
        <f>IF(AND((L10&gt;0),(L$4&gt;0)),(L10/L$4*100),"")</f>
        <v/>
      </c>
      <c r="N10" s="19"/>
      <c r="O10" s="4" t="str">
        <f>IF(AND((N10&gt;0),(N$4&gt;0)),(N10/N$4*100),"")</f>
        <v/>
      </c>
      <c r="P10" s="19"/>
      <c r="Q10" s="4" t="str">
        <f>IF(AND((P10&gt;0),(P$4&gt;0)),(P10/P$4*100),"")</f>
        <v/>
      </c>
      <c r="R10" s="19"/>
      <c r="S10" s="4" t="str">
        <f>IF(AND((R10&gt;0),(R$4&gt;0)),(R10/R$4*100),"")</f>
        <v/>
      </c>
      <c r="T10" s="19"/>
      <c r="U10" s="4" t="str">
        <f>IF(AND((T10&gt;0),(T$4&gt;0)),(T10/T$4*100),"")</f>
        <v/>
      </c>
      <c r="V10" s="19"/>
      <c r="W10" s="4" t="str">
        <f>IF(AND((V10&gt;0),(V$4&gt;0)),(V10/V$4*100),"")</f>
        <v/>
      </c>
      <c r="X10" s="19"/>
      <c r="Y10" s="4" t="str">
        <f>IF(AND((X10&gt;0),(X$4&gt;0)),(X10/X$4*100),"")</f>
        <v/>
      </c>
      <c r="Z10" s="19"/>
      <c r="AA10" s="4" t="str">
        <f>IF(AND((Z10&gt;0),(Z$4&gt;0)),(Z10/Z$4*100),"")</f>
        <v/>
      </c>
      <c r="AB10" s="19"/>
      <c r="AC10" s="4" t="str">
        <f>IF(AND((AB10&gt;0),(AB$4&gt;0)),(AB10/AB$4*100),"")</f>
        <v/>
      </c>
      <c r="AD10" s="19"/>
      <c r="AE10" s="4" t="str">
        <f t="shared" si="24"/>
        <v/>
      </c>
      <c r="AF10" s="19"/>
      <c r="AG10" s="4" t="str">
        <f t="shared" si="25"/>
        <v/>
      </c>
      <c r="AH10" s="19"/>
      <c r="AI10" s="4" t="str">
        <f t="shared" si="26"/>
        <v/>
      </c>
      <c r="AJ10" s="19"/>
      <c r="AK10" s="4" t="str">
        <f t="shared" si="27"/>
        <v/>
      </c>
      <c r="AL10" s="19"/>
      <c r="AM10" s="4" t="str">
        <f t="shared" si="28"/>
        <v/>
      </c>
      <c r="AN10" s="19"/>
      <c r="AO10" s="4" t="str">
        <f t="shared" si="29"/>
        <v/>
      </c>
      <c r="AP10" s="19"/>
      <c r="AQ10" s="4" t="str">
        <f t="shared" si="30"/>
        <v/>
      </c>
      <c r="AR10" s="19"/>
      <c r="AS10" s="4" t="str">
        <f t="shared" si="31"/>
        <v/>
      </c>
      <c r="AT10" s="19"/>
      <c r="AU10" s="4" t="str">
        <f t="shared" si="32"/>
        <v/>
      </c>
      <c r="AV10" s="19"/>
      <c r="AW10" s="4" t="str">
        <f t="shared" si="33"/>
        <v/>
      </c>
      <c r="AX10" s="19"/>
      <c r="AY10" s="4" t="str">
        <f t="shared" si="34"/>
        <v/>
      </c>
      <c r="AZ10" s="19"/>
      <c r="BA10" s="4" t="str">
        <f t="shared" si="35"/>
        <v/>
      </c>
      <c r="BB10" s="19"/>
      <c r="BC10" s="4" t="str">
        <f t="shared" si="36"/>
        <v/>
      </c>
      <c r="BD10" s="19"/>
      <c r="BE10" s="4" t="str">
        <f t="shared" si="37"/>
        <v/>
      </c>
      <c r="BF10" s="19"/>
      <c r="BG10" s="4" t="str">
        <f t="shared" si="38"/>
        <v/>
      </c>
      <c r="BH10" s="19"/>
      <c r="BI10" s="4" t="str">
        <f t="shared" si="39"/>
        <v/>
      </c>
      <c r="BK10" s="57" t="s">
        <v>20</v>
      </c>
      <c r="BL10" s="30">
        <f t="shared" si="16"/>
        <v>5</v>
      </c>
      <c r="BM10" s="31">
        <f t="shared" si="17"/>
        <v>33.700000000000003</v>
      </c>
      <c r="BN10" s="32" t="str">
        <f t="shared" si="18"/>
        <v>–</v>
      </c>
      <c r="BO10" s="33">
        <f t="shared" si="19"/>
        <v>43</v>
      </c>
      <c r="BP10" s="34">
        <f t="shared" si="20"/>
        <v>113.46801346801347</v>
      </c>
      <c r="BQ10" s="35" t="str">
        <f t="shared" si="40"/>
        <v>–</v>
      </c>
      <c r="BR10" s="36">
        <f t="shared" si="21"/>
        <v>134.375</v>
      </c>
      <c r="BS10" s="37">
        <f t="shared" si="22"/>
        <v>38.200000000000003</v>
      </c>
      <c r="BT10" s="38">
        <f t="shared" si="22"/>
        <v>124.946588873522</v>
      </c>
      <c r="BU10" s="32">
        <f t="shared" si="23"/>
        <v>3.4212570789111996</v>
      </c>
      <c r="BV10" s="39">
        <f t="shared" si="23"/>
        <v>7.8324840046662727</v>
      </c>
    </row>
    <row r="11" spans="1:74" ht="16.5" customHeight="1" x14ac:dyDescent="0.2">
      <c r="A11" s="10" t="s">
        <v>31</v>
      </c>
      <c r="B11" s="68">
        <f>IF(AND((B10&gt;0),(B3&gt;0)),(B10/B3),"")</f>
        <v>0.22181818181818183</v>
      </c>
      <c r="C11" s="4" t="s">
        <v>3</v>
      </c>
      <c r="D11" s="68">
        <f>IF(AND((D10&gt;0),(D3&gt;0)),(D10/D3),"")</f>
        <v>0.20424242424242425</v>
      </c>
      <c r="E11" s="4" t="s">
        <v>3</v>
      </c>
      <c r="F11" s="68">
        <f>IF(AND((F10&gt;0),(F3&gt;0)),(F10/F3),"")</f>
        <v>0.22215909090909092</v>
      </c>
      <c r="G11" s="4" t="s">
        <v>3</v>
      </c>
      <c r="H11" s="68">
        <f>IF(AND((H10&gt;0),(H3&gt;0)),(H10/H3),"")</f>
        <v>0.21807909604519773</v>
      </c>
      <c r="I11" s="4" t="s">
        <v>3</v>
      </c>
      <c r="J11" s="68">
        <f>IF(AND((J10&gt;0),(J3&gt;0)),(J10/J3),"")</f>
        <v>0.23369565217391305</v>
      </c>
      <c r="K11" s="4" t="s">
        <v>3</v>
      </c>
      <c r="L11" s="68" t="str">
        <f>IF(AND((L10&gt;0),(L3&gt;0)),(L10/L3),"")</f>
        <v/>
      </c>
      <c r="M11" s="4" t="s">
        <v>3</v>
      </c>
      <c r="N11" s="68" t="str">
        <f>IF(AND((N10&gt;0),(N3&gt;0)),(N10/N3),"")</f>
        <v/>
      </c>
      <c r="O11" s="4" t="s">
        <v>3</v>
      </c>
      <c r="P11" s="68" t="str">
        <f>IF(AND((P10&gt;0),(P3&gt;0)),(P10/P3),"")</f>
        <v/>
      </c>
      <c r="Q11" s="4" t="s">
        <v>3</v>
      </c>
      <c r="R11" s="68" t="str">
        <f>IF(AND((R10&gt;0),(R3&gt;0)),(R10/R3),"")</f>
        <v/>
      </c>
      <c r="S11" s="4" t="s">
        <v>3</v>
      </c>
      <c r="T11" s="68" t="str">
        <f>IF(AND((T10&gt;0),(T3&gt;0)),(T10/T3),"")</f>
        <v/>
      </c>
      <c r="U11" s="4" t="s">
        <v>3</v>
      </c>
      <c r="V11" s="68" t="str">
        <f>IF(AND((V10&gt;0),(V3&gt;0)),(V10/V3),"")</f>
        <v/>
      </c>
      <c r="W11" s="4" t="s">
        <v>3</v>
      </c>
      <c r="X11" s="68" t="str">
        <f>IF(AND((X10&gt;0),(X3&gt;0)),(X10/X3),"")</f>
        <v/>
      </c>
      <c r="Y11" s="4" t="s">
        <v>3</v>
      </c>
      <c r="Z11" s="68" t="str">
        <f>IF(AND((Z10&gt;0),(Z3&gt;0)),(Z10/Z3),"")</f>
        <v/>
      </c>
      <c r="AA11" s="4" t="s">
        <v>3</v>
      </c>
      <c r="AB11" s="68" t="str">
        <f>IF(AND((AB10&gt;0),(AB3&gt;0)),(AB10/AB3),"")</f>
        <v/>
      </c>
      <c r="AC11" s="4" t="s">
        <v>3</v>
      </c>
      <c r="AD11" s="68" t="str">
        <f t="shared" ref="AD11" si="41">IF(AND((AD10&gt;0),(AD3&gt;0)),(AD10/AD3),"")</f>
        <v/>
      </c>
      <c r="AE11" s="4" t="s">
        <v>3</v>
      </c>
      <c r="AF11" s="68" t="str">
        <f t="shared" ref="AF11" si="42">IF(AND((AF10&gt;0),(AF3&gt;0)),(AF10/AF3),"")</f>
        <v/>
      </c>
      <c r="AG11" s="4" t="s">
        <v>3</v>
      </c>
      <c r="AH11" s="68" t="str">
        <f t="shared" ref="AH11" si="43">IF(AND((AH10&gt;0),(AH3&gt;0)),(AH10/AH3),"")</f>
        <v/>
      </c>
      <c r="AI11" s="4" t="s">
        <v>3</v>
      </c>
      <c r="AJ11" s="68" t="str">
        <f t="shared" ref="AJ11" si="44">IF(AND((AJ10&gt;0),(AJ3&gt;0)),(AJ10/AJ3),"")</f>
        <v/>
      </c>
      <c r="AK11" s="4" t="s">
        <v>3</v>
      </c>
      <c r="AL11" s="68" t="str">
        <f t="shared" ref="AL11" si="45">IF(AND((AL10&gt;0),(AL3&gt;0)),(AL10/AL3),"")</f>
        <v/>
      </c>
      <c r="AM11" s="4" t="s">
        <v>3</v>
      </c>
      <c r="AN11" s="68" t="str">
        <f t="shared" ref="AN11" si="46">IF(AND((AN10&gt;0),(AN3&gt;0)),(AN10/AN3),"")</f>
        <v/>
      </c>
      <c r="AO11" s="4" t="s">
        <v>3</v>
      </c>
      <c r="AP11" s="68" t="str">
        <f t="shared" ref="AP11" si="47">IF(AND((AP10&gt;0),(AP3&gt;0)),(AP10/AP3),"")</f>
        <v/>
      </c>
      <c r="AQ11" s="4" t="s">
        <v>3</v>
      </c>
      <c r="AR11" s="68" t="str">
        <f t="shared" ref="AR11" si="48">IF(AND((AR10&gt;0),(AR3&gt;0)),(AR10/AR3),"")</f>
        <v/>
      </c>
      <c r="AS11" s="4" t="s">
        <v>3</v>
      </c>
      <c r="AT11" s="68" t="str">
        <f t="shared" ref="AT11" si="49">IF(AND((AT10&gt;0),(AT3&gt;0)),(AT10/AT3),"")</f>
        <v/>
      </c>
      <c r="AU11" s="4" t="s">
        <v>3</v>
      </c>
      <c r="AV11" s="68" t="str">
        <f t="shared" ref="AV11" si="50">IF(AND((AV10&gt;0),(AV3&gt;0)),(AV10/AV3),"")</f>
        <v/>
      </c>
      <c r="AW11" s="4" t="s">
        <v>3</v>
      </c>
      <c r="AX11" s="68" t="str">
        <f t="shared" ref="AX11" si="51">IF(AND((AX10&gt;0),(AX3&gt;0)),(AX10/AX3),"")</f>
        <v/>
      </c>
      <c r="AY11" s="4" t="s">
        <v>3</v>
      </c>
      <c r="AZ11" s="68" t="str">
        <f t="shared" ref="AZ11" si="52">IF(AND((AZ10&gt;0),(AZ3&gt;0)),(AZ10/AZ3),"")</f>
        <v/>
      </c>
      <c r="BA11" s="4" t="s">
        <v>3</v>
      </c>
      <c r="BB11" s="68" t="str">
        <f t="shared" ref="BB11" si="53">IF(AND((BB10&gt;0),(BB3&gt;0)),(BB10/BB3),"")</f>
        <v/>
      </c>
      <c r="BC11" s="4" t="s">
        <v>3</v>
      </c>
      <c r="BD11" s="68" t="str">
        <f t="shared" ref="BD11" si="54">IF(AND((BD10&gt;0),(BD3&gt;0)),(BD10/BD3),"")</f>
        <v/>
      </c>
      <c r="BE11" s="4" t="s">
        <v>3</v>
      </c>
      <c r="BF11" s="68" t="str">
        <f t="shared" ref="BF11" si="55">IF(AND((BF10&gt;0),(BF3&gt;0)),(BF10/BF3),"")</f>
        <v/>
      </c>
      <c r="BG11" s="4" t="s">
        <v>3</v>
      </c>
      <c r="BH11" s="68" t="str">
        <f t="shared" ref="BH11" si="56">IF(AND((BH10&gt;0),(BH3&gt;0)),(BH10/BH3),"")</f>
        <v/>
      </c>
      <c r="BI11" s="4" t="s">
        <v>3</v>
      </c>
      <c r="BK11" s="57" t="s">
        <v>31</v>
      </c>
      <c r="BL11" s="30">
        <f t="shared" si="16"/>
        <v>5</v>
      </c>
      <c r="BM11" s="40">
        <f t="shared" si="17"/>
        <v>0.20424242424242425</v>
      </c>
      <c r="BN11" s="22" t="str">
        <f t="shared" si="18"/>
        <v>–</v>
      </c>
      <c r="BO11" s="41">
        <f t="shared" si="19"/>
        <v>0.23369565217391305</v>
      </c>
      <c r="BP11" s="24" t="str">
        <f t="shared" si="20"/>
        <v/>
      </c>
      <c r="BQ11" s="6" t="s">
        <v>3</v>
      </c>
      <c r="BR11" s="26" t="str">
        <f t="shared" si="21"/>
        <v/>
      </c>
      <c r="BS11" s="42">
        <f t="shared" si="22"/>
        <v>0.21999888903776155</v>
      </c>
      <c r="BT11" s="28" t="s">
        <v>3</v>
      </c>
      <c r="BU11" s="43">
        <f t="shared" si="23"/>
        <v>1.0577445423336201E-2</v>
      </c>
      <c r="BV11" s="29" t="s">
        <v>3</v>
      </c>
    </row>
    <row r="12" spans="1:74" ht="16.5" customHeight="1" x14ac:dyDescent="0.2">
      <c r="A12" s="10" t="s">
        <v>32</v>
      </c>
      <c r="B12" s="68">
        <f>IF(AND((B6&gt;0),(B8&gt;0)),(B6/B8),"")</f>
        <v>0.56302521008403361</v>
      </c>
      <c r="C12" s="4" t="s">
        <v>3</v>
      </c>
      <c r="D12" s="68">
        <f>IF(AND((D6&gt;0),(D8&gt;0)),(D6/D8),"")</f>
        <v>0.58064516129032262</v>
      </c>
      <c r="E12" s="4" t="s">
        <v>3</v>
      </c>
      <c r="F12" s="68">
        <f>IF(AND((F6&gt;0),(F8&gt;0)),(F6/F8),"")</f>
        <v>0.78703703703703698</v>
      </c>
      <c r="G12" s="4" t="s">
        <v>3</v>
      </c>
      <c r="H12" s="68">
        <f>IF(AND((H6&gt;0),(H8&gt;0)),(H6/H8),"")</f>
        <v>0.81415929203539816</v>
      </c>
      <c r="I12" s="4" t="s">
        <v>3</v>
      </c>
      <c r="J12" s="68">
        <f>IF(AND((J6&gt;0),(J8&gt;0)),(J6/J8),"")</f>
        <v>0.86792452830188671</v>
      </c>
      <c r="K12" s="4" t="s">
        <v>3</v>
      </c>
      <c r="L12" s="68" t="str">
        <f>IF(AND((L6&gt;0),(L8&gt;0)),(L6/L8),"")</f>
        <v/>
      </c>
      <c r="M12" s="4" t="s">
        <v>3</v>
      </c>
      <c r="N12" s="68" t="str">
        <f>IF(AND((N6&gt;0),(N8&gt;0)),(N6/N8),"")</f>
        <v/>
      </c>
      <c r="O12" s="4" t="s">
        <v>3</v>
      </c>
      <c r="P12" s="68" t="str">
        <f>IF(AND((P6&gt;0),(P8&gt;0)),(P6/P8),"")</f>
        <v/>
      </c>
      <c r="Q12" s="4" t="s">
        <v>3</v>
      </c>
      <c r="R12" s="68" t="str">
        <f>IF(AND((R6&gt;0),(R8&gt;0)),(R6/R8),"")</f>
        <v/>
      </c>
      <c r="S12" s="4" t="s">
        <v>3</v>
      </c>
      <c r="T12" s="68" t="str">
        <f>IF(AND((T6&gt;0),(T8&gt;0)),(T6/T8),"")</f>
        <v/>
      </c>
      <c r="U12" s="4" t="s">
        <v>3</v>
      </c>
      <c r="V12" s="68" t="str">
        <f>IF(AND((V6&gt;0),(V8&gt;0)),(V6/V8),"")</f>
        <v/>
      </c>
      <c r="W12" s="4" t="s">
        <v>3</v>
      </c>
      <c r="X12" s="68" t="str">
        <f>IF(AND((X6&gt;0),(X8&gt;0)),(X6/X8),"")</f>
        <v/>
      </c>
      <c r="Y12" s="4" t="s">
        <v>3</v>
      </c>
      <c r="Z12" s="68" t="str">
        <f>IF(AND((Z6&gt;0),(Z8&gt;0)),(Z6/Z8),"")</f>
        <v/>
      </c>
      <c r="AA12" s="4" t="s">
        <v>3</v>
      </c>
      <c r="AB12" s="68" t="str">
        <f>IF(AND((AB6&gt;0),(AB8&gt;0)),(AB6/AB8),"")</f>
        <v/>
      </c>
      <c r="AC12" s="4" t="s">
        <v>3</v>
      </c>
      <c r="AD12" s="68" t="str">
        <f t="shared" ref="AD12" si="57">IF(AND((AD6&gt;0),(AD8&gt;0)),(AD6/AD8),"")</f>
        <v/>
      </c>
      <c r="AE12" s="4" t="s">
        <v>3</v>
      </c>
      <c r="AF12" s="68" t="str">
        <f t="shared" ref="AF12" si="58">IF(AND((AF6&gt;0),(AF8&gt;0)),(AF6/AF8),"")</f>
        <v/>
      </c>
      <c r="AG12" s="4" t="s">
        <v>3</v>
      </c>
      <c r="AH12" s="68" t="str">
        <f t="shared" ref="AH12" si="59">IF(AND((AH6&gt;0),(AH8&gt;0)),(AH6/AH8),"")</f>
        <v/>
      </c>
      <c r="AI12" s="4" t="s">
        <v>3</v>
      </c>
      <c r="AJ12" s="68" t="str">
        <f t="shared" ref="AJ12" si="60">IF(AND((AJ6&gt;0),(AJ8&gt;0)),(AJ6/AJ8),"")</f>
        <v/>
      </c>
      <c r="AK12" s="4" t="s">
        <v>3</v>
      </c>
      <c r="AL12" s="68" t="str">
        <f t="shared" ref="AL12" si="61">IF(AND((AL6&gt;0),(AL8&gt;0)),(AL6/AL8),"")</f>
        <v/>
      </c>
      <c r="AM12" s="4" t="s">
        <v>3</v>
      </c>
      <c r="AN12" s="68" t="str">
        <f t="shared" ref="AN12" si="62">IF(AND((AN6&gt;0),(AN8&gt;0)),(AN6/AN8),"")</f>
        <v/>
      </c>
      <c r="AO12" s="4" t="s">
        <v>3</v>
      </c>
      <c r="AP12" s="68" t="str">
        <f t="shared" ref="AP12" si="63">IF(AND((AP6&gt;0),(AP8&gt;0)),(AP6/AP8),"")</f>
        <v/>
      </c>
      <c r="AQ12" s="4" t="s">
        <v>3</v>
      </c>
      <c r="AR12" s="68" t="str">
        <f t="shared" ref="AR12" si="64">IF(AND((AR6&gt;0),(AR8&gt;0)),(AR6/AR8),"")</f>
        <v/>
      </c>
      <c r="AS12" s="4" t="s">
        <v>3</v>
      </c>
      <c r="AT12" s="68" t="str">
        <f t="shared" ref="AT12" si="65">IF(AND((AT6&gt;0),(AT8&gt;0)),(AT6/AT8),"")</f>
        <v/>
      </c>
      <c r="AU12" s="4" t="s">
        <v>3</v>
      </c>
      <c r="AV12" s="68" t="str">
        <f t="shared" ref="AV12" si="66">IF(AND((AV6&gt;0),(AV8&gt;0)),(AV6/AV8),"")</f>
        <v/>
      </c>
      <c r="AW12" s="4" t="s">
        <v>3</v>
      </c>
      <c r="AX12" s="68" t="str">
        <f t="shared" ref="AX12" si="67">IF(AND((AX6&gt;0),(AX8&gt;0)),(AX6/AX8),"")</f>
        <v/>
      </c>
      <c r="AY12" s="4" t="s">
        <v>3</v>
      </c>
      <c r="AZ12" s="68" t="str">
        <f t="shared" ref="AZ12" si="68">IF(AND((AZ6&gt;0),(AZ8&gt;0)),(AZ6/AZ8),"")</f>
        <v/>
      </c>
      <c r="BA12" s="4" t="s">
        <v>3</v>
      </c>
      <c r="BB12" s="68" t="str">
        <f t="shared" ref="BB12" si="69">IF(AND((BB6&gt;0),(BB8&gt;0)),(BB6/BB8),"")</f>
        <v/>
      </c>
      <c r="BC12" s="4" t="s">
        <v>3</v>
      </c>
      <c r="BD12" s="68" t="str">
        <f t="shared" ref="BD12" si="70">IF(AND((BD6&gt;0),(BD8&gt;0)),(BD6/BD8),"")</f>
        <v/>
      </c>
      <c r="BE12" s="4" t="s">
        <v>3</v>
      </c>
      <c r="BF12" s="68" t="str">
        <f t="shared" ref="BF12" si="71">IF(AND((BF6&gt;0),(BF8&gt;0)),(BF6/BF8),"")</f>
        <v/>
      </c>
      <c r="BG12" s="4" t="s">
        <v>3</v>
      </c>
      <c r="BH12" s="68" t="str">
        <f t="shared" ref="BH12" si="72">IF(AND((BH6&gt;0),(BH8&gt;0)),(BH6/BH8),"")</f>
        <v/>
      </c>
      <c r="BI12" s="4" t="s">
        <v>3</v>
      </c>
      <c r="BK12" s="57" t="s">
        <v>32</v>
      </c>
      <c r="BL12" s="30">
        <f t="shared" si="16"/>
        <v>5</v>
      </c>
      <c r="BM12" s="40">
        <f t="shared" si="17"/>
        <v>0.56302521008403361</v>
      </c>
      <c r="BN12" s="22" t="str">
        <f t="shared" si="18"/>
        <v>–</v>
      </c>
      <c r="BO12" s="41">
        <f t="shared" si="19"/>
        <v>0.86792452830188671</v>
      </c>
      <c r="BP12" s="24" t="str">
        <f t="shared" si="20"/>
        <v/>
      </c>
      <c r="BQ12" s="6" t="s">
        <v>3</v>
      </c>
      <c r="BR12" s="26" t="str">
        <f t="shared" si="21"/>
        <v/>
      </c>
      <c r="BS12" s="42">
        <f t="shared" si="22"/>
        <v>0.72255824574973559</v>
      </c>
      <c r="BT12" s="28" t="s">
        <v>3</v>
      </c>
      <c r="BU12" s="43">
        <f t="shared" si="23"/>
        <v>0.14077440758091525</v>
      </c>
      <c r="BV12" s="29" t="s">
        <v>3</v>
      </c>
    </row>
    <row r="13" spans="1:74" ht="16.5" customHeight="1" x14ac:dyDescent="0.2">
      <c r="A13" s="15" t="s">
        <v>22</v>
      </c>
      <c r="B13" s="17"/>
      <c r="C13" s="3"/>
      <c r="D13" s="17"/>
      <c r="E13" s="3"/>
      <c r="F13" s="17"/>
      <c r="G13" s="3"/>
      <c r="H13" s="17"/>
      <c r="I13" s="3"/>
      <c r="J13" s="17"/>
      <c r="K13" s="3"/>
      <c r="L13" s="17"/>
      <c r="M13" s="3"/>
      <c r="N13" s="17"/>
      <c r="O13" s="3"/>
      <c r="P13" s="17"/>
      <c r="Q13" s="3"/>
      <c r="R13" s="17"/>
      <c r="S13" s="3"/>
      <c r="T13" s="17"/>
      <c r="U13" s="3"/>
      <c r="V13" s="17"/>
      <c r="W13" s="3"/>
      <c r="X13" s="17"/>
      <c r="Y13" s="3"/>
      <c r="Z13" s="17"/>
      <c r="AA13" s="3"/>
      <c r="AB13" s="17"/>
      <c r="AC13" s="3"/>
      <c r="AD13" s="17"/>
      <c r="AE13" s="3"/>
      <c r="AF13" s="17"/>
      <c r="AG13" s="3"/>
      <c r="AH13" s="17"/>
      <c r="AI13" s="3"/>
      <c r="AJ13" s="17"/>
      <c r="AK13" s="3"/>
      <c r="AL13" s="17"/>
      <c r="AM13" s="3"/>
      <c r="AN13" s="17"/>
      <c r="AO13" s="3"/>
      <c r="AP13" s="17"/>
      <c r="AQ13" s="3"/>
      <c r="AR13" s="17"/>
      <c r="AS13" s="3"/>
      <c r="AT13" s="17"/>
      <c r="AU13" s="3"/>
      <c r="AV13" s="17"/>
      <c r="AW13" s="3"/>
      <c r="AX13" s="17"/>
      <c r="AY13" s="3"/>
      <c r="AZ13" s="17"/>
      <c r="BA13" s="3"/>
      <c r="BB13" s="17"/>
      <c r="BC13" s="3"/>
      <c r="BD13" s="17"/>
      <c r="BE13" s="3"/>
      <c r="BF13" s="17"/>
      <c r="BG13" s="3"/>
      <c r="BH13" s="17"/>
      <c r="BI13" s="3"/>
      <c r="BK13" s="56" t="s">
        <v>22</v>
      </c>
      <c r="BL13" s="30">
        <f t="shared" si="16"/>
        <v>0</v>
      </c>
      <c r="BM13" s="21"/>
      <c r="BN13" s="22"/>
      <c r="BO13" s="23"/>
      <c r="BP13" s="24"/>
      <c r="BQ13" s="25"/>
      <c r="BR13" s="26"/>
      <c r="BS13" s="27"/>
      <c r="BT13" s="28"/>
      <c r="BU13" s="22"/>
      <c r="BV13" s="29"/>
    </row>
    <row r="14" spans="1:74" ht="16.5" customHeight="1" x14ac:dyDescent="0.2">
      <c r="A14" s="10" t="s">
        <v>59</v>
      </c>
      <c r="B14" s="19">
        <v>4.4000000000000004</v>
      </c>
      <c r="C14" s="4">
        <f t="shared" ref="C14:C17" si="73">IF(AND((B14&gt;0),(B$4&gt;0)),(B14/B$4*100),"")</f>
        <v>14.965986394557826</v>
      </c>
      <c r="D14" s="19">
        <v>6.6</v>
      </c>
      <c r="E14" s="4">
        <f t="shared" ref="E14:E17" si="74">IF(AND((D14&gt;0),(D$4&gt;0)),(D14/D$4*100),"")</f>
        <v>22.222222222222221</v>
      </c>
      <c r="F14" s="19">
        <v>3.9</v>
      </c>
      <c r="G14" s="4">
        <f t="shared" ref="G14:G17" si="75">IF(AND((F14&gt;0),(F$4&gt;0)),(F14/F$4*100),"")</f>
        <v>12.913907284768211</v>
      </c>
      <c r="H14" s="19">
        <v>5.3</v>
      </c>
      <c r="I14" s="4">
        <f t="shared" ref="I14:I17" si="76">IF(AND((H14&gt;0),(H$4&gt;0)),(H14/H$4*100),"")</f>
        <v>16.878980891719745</v>
      </c>
      <c r="J14" s="19">
        <v>5.0999999999999996</v>
      </c>
      <c r="K14" s="4">
        <f t="shared" ref="K14:K17" si="77">IF(AND((J14&gt;0),(J$4&gt;0)),(J14/J$4*100),"")</f>
        <v>15.937499999999998</v>
      </c>
      <c r="L14" s="19"/>
      <c r="M14" s="4" t="str">
        <f t="shared" ref="M14:M17" si="78">IF(AND((L14&gt;0),(L$4&gt;0)),(L14/L$4*100),"")</f>
        <v/>
      </c>
      <c r="N14" s="19"/>
      <c r="O14" s="4" t="str">
        <f t="shared" ref="O14:O17" si="79">IF(AND((N14&gt;0),(N$4&gt;0)),(N14/N$4*100),"")</f>
        <v/>
      </c>
      <c r="P14" s="19"/>
      <c r="Q14" s="4" t="str">
        <f t="shared" ref="Q14:Q17" si="80">IF(AND((P14&gt;0),(P$4&gt;0)),(P14/P$4*100),"")</f>
        <v/>
      </c>
      <c r="R14" s="19"/>
      <c r="S14" s="4" t="str">
        <f t="shared" ref="S14:S17" si="81">IF(AND((R14&gt;0),(R$4&gt;0)),(R14/R$4*100),"")</f>
        <v/>
      </c>
      <c r="T14" s="19"/>
      <c r="U14" s="4" t="str">
        <f t="shared" ref="U14:U17" si="82">IF(AND((T14&gt;0),(T$4&gt;0)),(T14/T$4*100),"")</f>
        <v/>
      </c>
      <c r="V14" s="19"/>
      <c r="W14" s="4" t="str">
        <f t="shared" ref="W14:W17" si="83">IF(AND((V14&gt;0),(V$4&gt;0)),(V14/V$4*100),"")</f>
        <v/>
      </c>
      <c r="X14" s="19"/>
      <c r="Y14" s="4" t="str">
        <f t="shared" ref="Y14:Y17" si="84">IF(AND((X14&gt;0),(X$4&gt;0)),(X14/X$4*100),"")</f>
        <v/>
      </c>
      <c r="Z14" s="19"/>
      <c r="AA14" s="4" t="str">
        <f t="shared" ref="AA14:AA17" si="85">IF(AND((Z14&gt;0),(Z$4&gt;0)),(Z14/Z$4*100),"")</f>
        <v/>
      </c>
      <c r="AB14" s="19"/>
      <c r="AC14" s="4" t="str">
        <f t="shared" ref="AC14:AC17" si="86">IF(AND((AB14&gt;0),(AB$4&gt;0)),(AB14/AB$4*100),"")</f>
        <v/>
      </c>
      <c r="AD14" s="19"/>
      <c r="AE14" s="4" t="str">
        <f t="shared" ref="AE14:AE17" si="87">IF(AND((AD14&gt;0),(AD$4&gt;0)),(AD14/AD$4*100),"")</f>
        <v/>
      </c>
      <c r="AF14" s="19"/>
      <c r="AG14" s="4" t="str">
        <f t="shared" ref="AG14:AG17" si="88">IF(AND((AF14&gt;0),(AF$4&gt;0)),(AF14/AF$4*100),"")</f>
        <v/>
      </c>
      <c r="AH14" s="19"/>
      <c r="AI14" s="4" t="str">
        <f t="shared" ref="AI14:AI17" si="89">IF(AND((AH14&gt;0),(AH$4&gt;0)),(AH14/AH$4*100),"")</f>
        <v/>
      </c>
      <c r="AJ14" s="19"/>
      <c r="AK14" s="4" t="str">
        <f t="shared" ref="AK14:AK17" si="90">IF(AND((AJ14&gt;0),(AJ$4&gt;0)),(AJ14/AJ$4*100),"")</f>
        <v/>
      </c>
      <c r="AL14" s="19"/>
      <c r="AM14" s="4" t="str">
        <f t="shared" ref="AM14:AM17" si="91">IF(AND((AL14&gt;0),(AL$4&gt;0)),(AL14/AL$4*100),"")</f>
        <v/>
      </c>
      <c r="AN14" s="19"/>
      <c r="AO14" s="4" t="str">
        <f t="shared" ref="AO14:AO17" si="92">IF(AND((AN14&gt;0),(AN$4&gt;0)),(AN14/AN$4*100),"")</f>
        <v/>
      </c>
      <c r="AP14" s="19"/>
      <c r="AQ14" s="4" t="str">
        <f t="shared" ref="AQ14:AQ17" si="93">IF(AND((AP14&gt;0),(AP$4&gt;0)),(AP14/AP$4*100),"")</f>
        <v/>
      </c>
      <c r="AR14" s="19"/>
      <c r="AS14" s="4" t="str">
        <f t="shared" ref="AS14:AS17" si="94">IF(AND((AR14&gt;0),(AR$4&gt;0)),(AR14/AR$4*100),"")</f>
        <v/>
      </c>
      <c r="AT14" s="19"/>
      <c r="AU14" s="4" t="str">
        <f t="shared" ref="AU14:AU17" si="95">IF(AND((AT14&gt;0),(AT$4&gt;0)),(AT14/AT$4*100),"")</f>
        <v/>
      </c>
      <c r="AV14" s="19"/>
      <c r="AW14" s="4" t="str">
        <f t="shared" ref="AW14:AW17" si="96">IF(AND((AV14&gt;0),(AV$4&gt;0)),(AV14/AV$4*100),"")</f>
        <v/>
      </c>
      <c r="AX14" s="19"/>
      <c r="AY14" s="4" t="str">
        <f t="shared" ref="AY14:AY17" si="97">IF(AND((AX14&gt;0),(AX$4&gt;0)),(AX14/AX$4*100),"")</f>
        <v/>
      </c>
      <c r="AZ14" s="19"/>
      <c r="BA14" s="4" t="str">
        <f t="shared" ref="BA14:BA17" si="98">IF(AND((AZ14&gt;0),(AZ$4&gt;0)),(AZ14/AZ$4*100),"")</f>
        <v/>
      </c>
      <c r="BB14" s="19"/>
      <c r="BC14" s="4" t="str">
        <f t="shared" ref="BC14:BC17" si="99">IF(AND((BB14&gt;0),(BB$4&gt;0)),(BB14/BB$4*100),"")</f>
        <v/>
      </c>
      <c r="BD14" s="19"/>
      <c r="BE14" s="4" t="str">
        <f t="shared" ref="BE14:BE17" si="100">IF(AND((BD14&gt;0),(BD$4&gt;0)),(BD14/BD$4*100),"")</f>
        <v/>
      </c>
      <c r="BF14" s="19"/>
      <c r="BG14" s="4" t="str">
        <f t="shared" ref="BG14:BG17" si="101">IF(AND((BF14&gt;0),(BF$4&gt;0)),(BF14/BF$4*100),"")</f>
        <v/>
      </c>
      <c r="BH14" s="19"/>
      <c r="BI14" s="4" t="str">
        <f t="shared" ref="BI14:BI17" si="102">IF(AND((BH14&gt;0),(BH$4&gt;0)),(BH14/BH$4*100),"")</f>
        <v/>
      </c>
      <c r="BK14" s="57" t="s">
        <v>29</v>
      </c>
      <c r="BL14" s="30">
        <f t="shared" si="16"/>
        <v>5</v>
      </c>
      <c r="BM14" s="31">
        <f t="shared" si="17"/>
        <v>3.9</v>
      </c>
      <c r="BN14" s="32" t="str">
        <f t="shared" si="18"/>
        <v>–</v>
      </c>
      <c r="BO14" s="33">
        <f t="shared" si="19"/>
        <v>6.6</v>
      </c>
      <c r="BP14" s="34">
        <f t="shared" si="20"/>
        <v>12.913907284768211</v>
      </c>
      <c r="BQ14" s="35" t="str">
        <f t="shared" si="40"/>
        <v>–</v>
      </c>
      <c r="BR14" s="36">
        <f t="shared" si="21"/>
        <v>22.222222222222221</v>
      </c>
      <c r="BS14" s="37">
        <f t="shared" si="22"/>
        <v>5.0599999999999996</v>
      </c>
      <c r="BT14" s="38">
        <f t="shared" si="22"/>
        <v>16.583719358653603</v>
      </c>
      <c r="BU14" s="32">
        <f t="shared" si="23"/>
        <v>1.0261578825892264</v>
      </c>
      <c r="BV14" s="39">
        <f t="shared" si="23"/>
        <v>3.4778611953194694</v>
      </c>
    </row>
    <row r="15" spans="1:74" ht="16.5" customHeight="1" x14ac:dyDescent="0.2">
      <c r="A15" s="10" t="s">
        <v>58</v>
      </c>
      <c r="B15" s="19">
        <v>65.900000000000006</v>
      </c>
      <c r="C15" s="4">
        <f t="shared" si="73"/>
        <v>224.1496598639456</v>
      </c>
      <c r="D15" s="19">
        <v>62.6</v>
      </c>
      <c r="E15" s="4">
        <f t="shared" si="74"/>
        <v>210.77441077441077</v>
      </c>
      <c r="F15" s="19">
        <v>84.3</v>
      </c>
      <c r="G15" s="4">
        <f t="shared" si="75"/>
        <v>279.13907284768214</v>
      </c>
      <c r="H15" s="19">
        <v>75</v>
      </c>
      <c r="I15" s="4">
        <f t="shared" si="76"/>
        <v>238.85350318471339</v>
      </c>
      <c r="J15" s="19"/>
      <c r="K15" s="4" t="str">
        <f t="shared" si="77"/>
        <v/>
      </c>
      <c r="L15" s="19"/>
      <c r="M15" s="4" t="str">
        <f t="shared" si="78"/>
        <v/>
      </c>
      <c r="N15" s="19"/>
      <c r="O15" s="4" t="str">
        <f t="shared" si="79"/>
        <v/>
      </c>
      <c r="P15" s="19"/>
      <c r="Q15" s="4" t="str">
        <f t="shared" si="80"/>
        <v/>
      </c>
      <c r="R15" s="19"/>
      <c r="S15" s="4" t="str">
        <f t="shared" si="81"/>
        <v/>
      </c>
      <c r="T15" s="19"/>
      <c r="U15" s="4" t="str">
        <f t="shared" si="82"/>
        <v/>
      </c>
      <c r="V15" s="19"/>
      <c r="W15" s="4" t="str">
        <f t="shared" si="83"/>
        <v/>
      </c>
      <c r="X15" s="19"/>
      <c r="Y15" s="4" t="str">
        <f t="shared" si="84"/>
        <v/>
      </c>
      <c r="Z15" s="19"/>
      <c r="AA15" s="4" t="str">
        <f t="shared" si="85"/>
        <v/>
      </c>
      <c r="AB15" s="19"/>
      <c r="AC15" s="4" t="str">
        <f t="shared" si="86"/>
        <v/>
      </c>
      <c r="AD15" s="19"/>
      <c r="AE15" s="4" t="str">
        <f t="shared" si="87"/>
        <v/>
      </c>
      <c r="AF15" s="19"/>
      <c r="AG15" s="4" t="str">
        <f t="shared" si="88"/>
        <v/>
      </c>
      <c r="AH15" s="19"/>
      <c r="AI15" s="4" t="str">
        <f t="shared" si="89"/>
        <v/>
      </c>
      <c r="AJ15" s="19"/>
      <c r="AK15" s="4" t="str">
        <f t="shared" si="90"/>
        <v/>
      </c>
      <c r="AL15" s="19"/>
      <c r="AM15" s="4" t="str">
        <f t="shared" si="91"/>
        <v/>
      </c>
      <c r="AN15" s="19"/>
      <c r="AO15" s="4" t="str">
        <f t="shared" si="92"/>
        <v/>
      </c>
      <c r="AP15" s="19"/>
      <c r="AQ15" s="4" t="str">
        <f t="shared" si="93"/>
        <v/>
      </c>
      <c r="AR15" s="19"/>
      <c r="AS15" s="4" t="str">
        <f t="shared" si="94"/>
        <v/>
      </c>
      <c r="AT15" s="19"/>
      <c r="AU15" s="4" t="str">
        <f t="shared" si="95"/>
        <v/>
      </c>
      <c r="AV15" s="19"/>
      <c r="AW15" s="4" t="str">
        <f t="shared" si="96"/>
        <v/>
      </c>
      <c r="AX15" s="19"/>
      <c r="AY15" s="4" t="str">
        <f t="shared" si="97"/>
        <v/>
      </c>
      <c r="AZ15" s="19"/>
      <c r="BA15" s="4" t="str">
        <f t="shared" si="98"/>
        <v/>
      </c>
      <c r="BB15" s="19"/>
      <c r="BC15" s="4" t="str">
        <f t="shared" si="99"/>
        <v/>
      </c>
      <c r="BD15" s="19"/>
      <c r="BE15" s="4" t="str">
        <f t="shared" si="100"/>
        <v/>
      </c>
      <c r="BF15" s="19"/>
      <c r="BG15" s="4" t="str">
        <f t="shared" si="101"/>
        <v/>
      </c>
      <c r="BH15" s="19"/>
      <c r="BI15" s="4" t="str">
        <f t="shared" si="102"/>
        <v/>
      </c>
      <c r="BK15" s="57" t="s">
        <v>30</v>
      </c>
      <c r="BL15" s="30">
        <f t="shared" si="16"/>
        <v>4</v>
      </c>
      <c r="BM15" s="31">
        <f t="shared" si="17"/>
        <v>62.6</v>
      </c>
      <c r="BN15" s="32" t="str">
        <f t="shared" si="18"/>
        <v>–</v>
      </c>
      <c r="BO15" s="33">
        <f t="shared" si="19"/>
        <v>84.3</v>
      </c>
      <c r="BP15" s="34">
        <f t="shared" si="20"/>
        <v>210.77441077441077</v>
      </c>
      <c r="BQ15" s="35" t="str">
        <f t="shared" si="40"/>
        <v>–</v>
      </c>
      <c r="BR15" s="36">
        <f t="shared" si="21"/>
        <v>279.13907284768214</v>
      </c>
      <c r="BS15" s="37">
        <f t="shared" si="22"/>
        <v>71.95</v>
      </c>
      <c r="BT15" s="38">
        <f t="shared" si="22"/>
        <v>238.229161667688</v>
      </c>
      <c r="BU15" s="32">
        <f t="shared" si="23"/>
        <v>9.7613182169895296</v>
      </c>
      <c r="BV15" s="39">
        <f t="shared" si="23"/>
        <v>29.586068527480421</v>
      </c>
    </row>
    <row r="16" spans="1:74" ht="16.5" customHeight="1" x14ac:dyDescent="0.2">
      <c r="A16" s="10" t="s">
        <v>5</v>
      </c>
      <c r="B16" s="19">
        <v>1.6</v>
      </c>
      <c r="C16" s="4">
        <f t="shared" si="73"/>
        <v>5.4421768707483</v>
      </c>
      <c r="D16" s="19">
        <v>1.6</v>
      </c>
      <c r="E16" s="4">
        <f t="shared" si="74"/>
        <v>5.3872053872053876</v>
      </c>
      <c r="F16" s="19">
        <v>1.8</v>
      </c>
      <c r="G16" s="4">
        <f t="shared" si="75"/>
        <v>5.9602649006622519</v>
      </c>
      <c r="H16" s="19">
        <v>2</v>
      </c>
      <c r="I16" s="4">
        <f t="shared" si="76"/>
        <v>6.369426751592357</v>
      </c>
      <c r="J16" s="19">
        <v>1.7</v>
      </c>
      <c r="K16" s="4">
        <f t="shared" si="77"/>
        <v>5.3125</v>
      </c>
      <c r="L16" s="19"/>
      <c r="M16" s="4" t="str">
        <f t="shared" si="78"/>
        <v/>
      </c>
      <c r="N16" s="19"/>
      <c r="O16" s="4" t="str">
        <f t="shared" si="79"/>
        <v/>
      </c>
      <c r="P16" s="19"/>
      <c r="Q16" s="4" t="str">
        <f t="shared" si="80"/>
        <v/>
      </c>
      <c r="R16" s="19"/>
      <c r="S16" s="4" t="str">
        <f t="shared" si="81"/>
        <v/>
      </c>
      <c r="T16" s="19"/>
      <c r="U16" s="4" t="str">
        <f t="shared" si="82"/>
        <v/>
      </c>
      <c r="V16" s="19"/>
      <c r="W16" s="4" t="str">
        <f t="shared" si="83"/>
        <v/>
      </c>
      <c r="X16" s="19"/>
      <c r="Y16" s="4" t="str">
        <f t="shared" si="84"/>
        <v/>
      </c>
      <c r="Z16" s="19"/>
      <c r="AA16" s="4" t="str">
        <f t="shared" si="85"/>
        <v/>
      </c>
      <c r="AB16" s="19"/>
      <c r="AC16" s="4" t="str">
        <f t="shared" si="86"/>
        <v/>
      </c>
      <c r="AD16" s="19"/>
      <c r="AE16" s="4" t="str">
        <f t="shared" si="87"/>
        <v/>
      </c>
      <c r="AF16" s="19"/>
      <c r="AG16" s="4" t="str">
        <f t="shared" si="88"/>
        <v/>
      </c>
      <c r="AH16" s="19"/>
      <c r="AI16" s="4" t="str">
        <f t="shared" si="89"/>
        <v/>
      </c>
      <c r="AJ16" s="19"/>
      <c r="AK16" s="4" t="str">
        <f t="shared" si="90"/>
        <v/>
      </c>
      <c r="AL16" s="19"/>
      <c r="AM16" s="4" t="str">
        <f t="shared" si="91"/>
        <v/>
      </c>
      <c r="AN16" s="19"/>
      <c r="AO16" s="4" t="str">
        <f t="shared" si="92"/>
        <v/>
      </c>
      <c r="AP16" s="19"/>
      <c r="AQ16" s="4" t="str">
        <f t="shared" si="93"/>
        <v/>
      </c>
      <c r="AR16" s="19"/>
      <c r="AS16" s="4" t="str">
        <f t="shared" si="94"/>
        <v/>
      </c>
      <c r="AT16" s="19"/>
      <c r="AU16" s="4" t="str">
        <f t="shared" si="95"/>
        <v/>
      </c>
      <c r="AV16" s="19"/>
      <c r="AW16" s="4" t="str">
        <f t="shared" si="96"/>
        <v/>
      </c>
      <c r="AX16" s="19"/>
      <c r="AY16" s="4" t="str">
        <f t="shared" si="97"/>
        <v/>
      </c>
      <c r="AZ16" s="19"/>
      <c r="BA16" s="4" t="str">
        <f t="shared" si="98"/>
        <v/>
      </c>
      <c r="BB16" s="19"/>
      <c r="BC16" s="4" t="str">
        <f t="shared" si="99"/>
        <v/>
      </c>
      <c r="BD16" s="19"/>
      <c r="BE16" s="4" t="str">
        <f t="shared" si="100"/>
        <v/>
      </c>
      <c r="BF16" s="19"/>
      <c r="BG16" s="4" t="str">
        <f t="shared" si="101"/>
        <v/>
      </c>
      <c r="BH16" s="19"/>
      <c r="BI16" s="4" t="str">
        <f t="shared" si="102"/>
        <v/>
      </c>
      <c r="BK16" s="57" t="s">
        <v>5</v>
      </c>
      <c r="BL16" s="30">
        <f t="shared" si="16"/>
        <v>5</v>
      </c>
      <c r="BM16" s="31">
        <f t="shared" si="17"/>
        <v>1.6</v>
      </c>
      <c r="BN16" s="32" t="str">
        <f t="shared" si="18"/>
        <v>–</v>
      </c>
      <c r="BO16" s="33">
        <f t="shared" si="19"/>
        <v>2</v>
      </c>
      <c r="BP16" s="34">
        <f t="shared" si="20"/>
        <v>5.3125</v>
      </c>
      <c r="BQ16" s="35" t="str">
        <f t="shared" si="40"/>
        <v>–</v>
      </c>
      <c r="BR16" s="36">
        <f t="shared" si="21"/>
        <v>6.369426751592357</v>
      </c>
      <c r="BS16" s="37">
        <f t="shared" si="22"/>
        <v>1.7399999999999998</v>
      </c>
      <c r="BT16" s="38">
        <f t="shared" si="22"/>
        <v>5.6943147820416593</v>
      </c>
      <c r="BU16" s="32">
        <f t="shared" si="23"/>
        <v>0.16733200530681508</v>
      </c>
      <c r="BV16" s="39">
        <f t="shared" si="23"/>
        <v>0.45557048618148221</v>
      </c>
    </row>
    <row r="17" spans="1:74" ht="16.5" customHeight="1" x14ac:dyDescent="0.2">
      <c r="A17" s="10" t="s">
        <v>6</v>
      </c>
      <c r="B17" s="19">
        <v>3.3</v>
      </c>
      <c r="C17" s="4">
        <f t="shared" si="73"/>
        <v>11.224489795918368</v>
      </c>
      <c r="D17" s="19">
        <v>3.1</v>
      </c>
      <c r="E17" s="4">
        <f t="shared" si="74"/>
        <v>10.437710437710439</v>
      </c>
      <c r="F17" s="19">
        <v>3.3</v>
      </c>
      <c r="G17" s="4">
        <f t="shared" si="75"/>
        <v>10.927152317880795</v>
      </c>
      <c r="H17" s="19">
        <v>3.2</v>
      </c>
      <c r="I17" s="4">
        <f t="shared" si="76"/>
        <v>10.191082802547772</v>
      </c>
      <c r="J17" s="19">
        <v>3.5</v>
      </c>
      <c r="K17" s="4">
        <f t="shared" si="77"/>
        <v>10.9375</v>
      </c>
      <c r="L17" s="19"/>
      <c r="M17" s="4" t="str">
        <f t="shared" si="78"/>
        <v/>
      </c>
      <c r="N17" s="19"/>
      <c r="O17" s="4" t="str">
        <f t="shared" si="79"/>
        <v/>
      </c>
      <c r="P17" s="19"/>
      <c r="Q17" s="4" t="str">
        <f t="shared" si="80"/>
        <v/>
      </c>
      <c r="R17" s="19"/>
      <c r="S17" s="4" t="str">
        <f t="shared" si="81"/>
        <v/>
      </c>
      <c r="T17" s="19"/>
      <c r="U17" s="4" t="str">
        <f t="shared" si="82"/>
        <v/>
      </c>
      <c r="V17" s="19"/>
      <c r="W17" s="4" t="str">
        <f t="shared" si="83"/>
        <v/>
      </c>
      <c r="X17" s="19"/>
      <c r="Y17" s="4" t="str">
        <f t="shared" si="84"/>
        <v/>
      </c>
      <c r="Z17" s="19"/>
      <c r="AA17" s="4" t="str">
        <f t="shared" si="85"/>
        <v/>
      </c>
      <c r="AB17" s="19"/>
      <c r="AC17" s="4" t="str">
        <f t="shared" si="86"/>
        <v/>
      </c>
      <c r="AD17" s="19"/>
      <c r="AE17" s="4" t="str">
        <f t="shared" si="87"/>
        <v/>
      </c>
      <c r="AF17" s="19"/>
      <c r="AG17" s="4" t="str">
        <f t="shared" si="88"/>
        <v/>
      </c>
      <c r="AH17" s="19"/>
      <c r="AI17" s="4" t="str">
        <f t="shared" si="89"/>
        <v/>
      </c>
      <c r="AJ17" s="19"/>
      <c r="AK17" s="4" t="str">
        <f t="shared" si="90"/>
        <v/>
      </c>
      <c r="AL17" s="19"/>
      <c r="AM17" s="4" t="str">
        <f t="shared" si="91"/>
        <v/>
      </c>
      <c r="AN17" s="19"/>
      <c r="AO17" s="4" t="str">
        <f t="shared" si="92"/>
        <v/>
      </c>
      <c r="AP17" s="19"/>
      <c r="AQ17" s="4" t="str">
        <f t="shared" si="93"/>
        <v/>
      </c>
      <c r="AR17" s="19"/>
      <c r="AS17" s="4" t="str">
        <f t="shared" si="94"/>
        <v/>
      </c>
      <c r="AT17" s="19"/>
      <c r="AU17" s="4" t="str">
        <f t="shared" si="95"/>
        <v/>
      </c>
      <c r="AV17" s="19"/>
      <c r="AW17" s="4" t="str">
        <f t="shared" si="96"/>
        <v/>
      </c>
      <c r="AX17" s="19"/>
      <c r="AY17" s="4" t="str">
        <f t="shared" si="97"/>
        <v/>
      </c>
      <c r="AZ17" s="19"/>
      <c r="BA17" s="4" t="str">
        <f t="shared" si="98"/>
        <v/>
      </c>
      <c r="BB17" s="19"/>
      <c r="BC17" s="4" t="str">
        <f t="shared" si="99"/>
        <v/>
      </c>
      <c r="BD17" s="19"/>
      <c r="BE17" s="4" t="str">
        <f t="shared" si="100"/>
        <v/>
      </c>
      <c r="BF17" s="19"/>
      <c r="BG17" s="4" t="str">
        <f t="shared" si="101"/>
        <v/>
      </c>
      <c r="BH17" s="19"/>
      <c r="BI17" s="4" t="str">
        <f t="shared" si="102"/>
        <v/>
      </c>
      <c r="BK17" s="57" t="s">
        <v>6</v>
      </c>
      <c r="BL17" s="30">
        <f t="shared" si="16"/>
        <v>5</v>
      </c>
      <c r="BM17" s="31">
        <f t="shared" si="17"/>
        <v>3.1</v>
      </c>
      <c r="BN17" s="32" t="str">
        <f t="shared" si="18"/>
        <v>–</v>
      </c>
      <c r="BO17" s="33">
        <f t="shared" si="19"/>
        <v>3.5</v>
      </c>
      <c r="BP17" s="34">
        <f t="shared" si="20"/>
        <v>10.191082802547772</v>
      </c>
      <c r="BQ17" s="35" t="str">
        <f t="shared" si="40"/>
        <v>–</v>
      </c>
      <c r="BR17" s="36">
        <f t="shared" si="21"/>
        <v>11.224489795918368</v>
      </c>
      <c r="BS17" s="37">
        <f t="shared" si="22"/>
        <v>3.28</v>
      </c>
      <c r="BT17" s="38">
        <f t="shared" si="22"/>
        <v>10.743587070811476</v>
      </c>
      <c r="BU17" s="32">
        <f t="shared" si="23"/>
        <v>0.1483239697419132</v>
      </c>
      <c r="BV17" s="39">
        <f t="shared" si="23"/>
        <v>0.41874435404556964</v>
      </c>
    </row>
    <row r="18" spans="1:74" ht="16.5" customHeight="1" x14ac:dyDescent="0.2">
      <c r="A18" s="10" t="s">
        <v>7</v>
      </c>
      <c r="B18" s="19">
        <v>6</v>
      </c>
      <c r="C18" s="4" t="s">
        <v>3</v>
      </c>
      <c r="D18" s="19">
        <v>5</v>
      </c>
      <c r="E18" s="4" t="s">
        <v>3</v>
      </c>
      <c r="F18" s="19">
        <v>6</v>
      </c>
      <c r="G18" s="4" t="s">
        <v>3</v>
      </c>
      <c r="H18" s="19">
        <v>6</v>
      </c>
      <c r="I18" s="4" t="s">
        <v>3</v>
      </c>
      <c r="J18" s="19">
        <v>6</v>
      </c>
      <c r="K18" s="4" t="s">
        <v>3</v>
      </c>
      <c r="L18" s="19"/>
      <c r="M18" s="4" t="s">
        <v>3</v>
      </c>
      <c r="N18" s="19"/>
      <c r="O18" s="4" t="s">
        <v>3</v>
      </c>
      <c r="P18" s="19"/>
      <c r="Q18" s="4" t="s">
        <v>3</v>
      </c>
      <c r="R18" s="19"/>
      <c r="S18" s="4" t="s">
        <v>3</v>
      </c>
      <c r="T18" s="19"/>
      <c r="U18" s="4" t="s">
        <v>3</v>
      </c>
      <c r="V18" s="19"/>
      <c r="W18" s="4" t="s">
        <v>3</v>
      </c>
      <c r="X18" s="19"/>
      <c r="Y18" s="4" t="s">
        <v>3</v>
      </c>
      <c r="Z18" s="19"/>
      <c r="AA18" s="4" t="s">
        <v>3</v>
      </c>
      <c r="AB18" s="19"/>
      <c r="AC18" s="4" t="s">
        <v>3</v>
      </c>
      <c r="AD18" s="19"/>
      <c r="AE18" s="4" t="s">
        <v>3</v>
      </c>
      <c r="AF18" s="19"/>
      <c r="AG18" s="4" t="s">
        <v>3</v>
      </c>
      <c r="AH18" s="19"/>
      <c r="AI18" s="4" t="s">
        <v>3</v>
      </c>
      <c r="AJ18" s="19"/>
      <c r="AK18" s="4" t="s">
        <v>3</v>
      </c>
      <c r="AL18" s="19"/>
      <c r="AM18" s="4" t="s">
        <v>3</v>
      </c>
      <c r="AN18" s="19"/>
      <c r="AO18" s="4" t="s">
        <v>3</v>
      </c>
      <c r="AP18" s="19"/>
      <c r="AQ18" s="4" t="s">
        <v>3</v>
      </c>
      <c r="AR18" s="19"/>
      <c r="AS18" s="4" t="s">
        <v>3</v>
      </c>
      <c r="AT18" s="19"/>
      <c r="AU18" s="4" t="s">
        <v>3</v>
      </c>
      <c r="AV18" s="19"/>
      <c r="AW18" s="4" t="s">
        <v>3</v>
      </c>
      <c r="AX18" s="19"/>
      <c r="AY18" s="4" t="s">
        <v>3</v>
      </c>
      <c r="AZ18" s="19"/>
      <c r="BA18" s="4" t="s">
        <v>3</v>
      </c>
      <c r="BB18" s="19"/>
      <c r="BC18" s="4" t="s">
        <v>3</v>
      </c>
      <c r="BD18" s="19"/>
      <c r="BE18" s="4" t="s">
        <v>3</v>
      </c>
      <c r="BF18" s="19"/>
      <c r="BG18" s="4" t="s">
        <v>3</v>
      </c>
      <c r="BH18" s="19"/>
      <c r="BI18" s="4" t="s">
        <v>3</v>
      </c>
      <c r="BK18" s="57" t="s">
        <v>7</v>
      </c>
      <c r="BL18" s="30">
        <f t="shared" si="16"/>
        <v>5</v>
      </c>
      <c r="BM18" s="21">
        <f t="shared" si="17"/>
        <v>5</v>
      </c>
      <c r="BN18" s="22" t="str">
        <f t="shared" si="18"/>
        <v>–</v>
      </c>
      <c r="BO18" s="23">
        <f t="shared" si="19"/>
        <v>6</v>
      </c>
      <c r="BP18" s="24" t="str">
        <f t="shared" si="20"/>
        <v/>
      </c>
      <c r="BQ18" s="6" t="s">
        <v>3</v>
      </c>
      <c r="BR18" s="26" t="str">
        <f t="shared" si="21"/>
        <v/>
      </c>
      <c r="BS18" s="37">
        <f t="shared" si="22"/>
        <v>5.8</v>
      </c>
      <c r="BT18" s="28" t="s">
        <v>3</v>
      </c>
      <c r="BU18" s="32">
        <f t="shared" si="23"/>
        <v>0.44721359549995787</v>
      </c>
      <c r="BV18" s="29" t="s">
        <v>3</v>
      </c>
    </row>
    <row r="19" spans="1:74" ht="16.5" customHeight="1" x14ac:dyDescent="0.2">
      <c r="A19" s="15" t="s">
        <v>12</v>
      </c>
      <c r="B19" s="17"/>
      <c r="C19" s="3"/>
      <c r="D19" s="17"/>
      <c r="E19" s="3"/>
      <c r="F19" s="17"/>
      <c r="G19" s="3"/>
      <c r="H19" s="17"/>
      <c r="I19" s="3"/>
      <c r="J19" s="17"/>
      <c r="K19" s="3"/>
      <c r="L19" s="17"/>
      <c r="M19" s="3"/>
      <c r="N19" s="17"/>
      <c r="O19" s="3"/>
      <c r="P19" s="17"/>
      <c r="Q19" s="3"/>
      <c r="R19" s="17"/>
      <c r="S19" s="3"/>
      <c r="T19" s="17"/>
      <c r="U19" s="3"/>
      <c r="V19" s="17"/>
      <c r="W19" s="3"/>
      <c r="X19" s="17"/>
      <c r="Y19" s="3"/>
      <c r="Z19" s="17"/>
      <c r="AA19" s="3"/>
      <c r="AB19" s="17"/>
      <c r="AC19" s="3"/>
      <c r="AD19" s="17"/>
      <c r="AE19" s="3"/>
      <c r="AF19" s="17"/>
      <c r="AG19" s="3"/>
      <c r="AH19" s="17"/>
      <c r="AI19" s="3"/>
      <c r="AJ19" s="17"/>
      <c r="AK19" s="3"/>
      <c r="AL19" s="17"/>
      <c r="AM19" s="3"/>
      <c r="AN19" s="17"/>
      <c r="AO19" s="3"/>
      <c r="AP19" s="17"/>
      <c r="AQ19" s="3"/>
      <c r="AR19" s="17"/>
      <c r="AS19" s="3"/>
      <c r="AT19" s="17"/>
      <c r="AU19" s="3"/>
      <c r="AV19" s="17"/>
      <c r="AW19" s="3"/>
      <c r="AX19" s="17"/>
      <c r="AY19" s="3"/>
      <c r="AZ19" s="17"/>
      <c r="BA19" s="3"/>
      <c r="BB19" s="17"/>
      <c r="BC19" s="3"/>
      <c r="BD19" s="17"/>
      <c r="BE19" s="3"/>
      <c r="BF19" s="17"/>
      <c r="BG19" s="3"/>
      <c r="BH19" s="17"/>
      <c r="BI19" s="3"/>
      <c r="BK19" s="56" t="s">
        <v>12</v>
      </c>
      <c r="BL19" s="30">
        <f t="shared" si="16"/>
        <v>0</v>
      </c>
      <c r="BM19" s="31"/>
      <c r="BN19" s="32"/>
      <c r="BO19" s="33"/>
      <c r="BP19" s="34"/>
      <c r="BQ19" s="35"/>
      <c r="BR19" s="36"/>
      <c r="BS19" s="37"/>
      <c r="BT19" s="38"/>
      <c r="BU19" s="32"/>
      <c r="BV19" s="39"/>
    </row>
    <row r="20" spans="1:74" ht="16.5" customHeight="1" x14ac:dyDescent="0.2">
      <c r="A20" s="10" t="s">
        <v>24</v>
      </c>
      <c r="B20" s="19">
        <v>12.1</v>
      </c>
      <c r="C20" s="4">
        <f>IF(AND((B20&gt;0),(B$4&gt;0)),(B20/B$4*100),"")</f>
        <v>41.156462585034014</v>
      </c>
      <c r="D20" s="19">
        <v>12.2</v>
      </c>
      <c r="E20" s="4">
        <f>IF(AND((D20&gt;0),(D$4&gt;0)),(D20/D$4*100),"")</f>
        <v>41.077441077441073</v>
      </c>
      <c r="F20" s="19">
        <v>13</v>
      </c>
      <c r="G20" s="4">
        <f>IF(AND((F20&gt;0),(F$4&gt;0)),(F20/F$4*100),"")</f>
        <v>43.046357615894046</v>
      </c>
      <c r="H20" s="19">
        <v>11.9</v>
      </c>
      <c r="I20" s="4">
        <f>IF(AND((H20&gt;0),(H$4&gt;0)),(H20/H$4*100),"")</f>
        <v>37.898089171974526</v>
      </c>
      <c r="J20" s="19">
        <v>13.1</v>
      </c>
      <c r="K20" s="4">
        <f>IF(AND((J20&gt;0),(J$4&gt;0)),(J20/J$4*100),"")</f>
        <v>40.9375</v>
      </c>
      <c r="L20" s="19"/>
      <c r="M20" s="4" t="str">
        <f>IF(AND((L20&gt;0),(L$4&gt;0)),(L20/L$4*100),"")</f>
        <v/>
      </c>
      <c r="N20" s="19"/>
      <c r="O20" s="4" t="str">
        <f>IF(AND((N20&gt;0),(N$4&gt;0)),(N20/N$4*100),"")</f>
        <v/>
      </c>
      <c r="P20" s="19"/>
      <c r="Q20" s="4" t="str">
        <f>IF(AND((P20&gt;0),(P$4&gt;0)),(P20/P$4*100),"")</f>
        <v/>
      </c>
      <c r="R20" s="19"/>
      <c r="S20" s="4" t="str">
        <f>IF(AND((R20&gt;0),(R$4&gt;0)),(R20/R$4*100),"")</f>
        <v/>
      </c>
      <c r="T20" s="19"/>
      <c r="U20" s="4" t="str">
        <f>IF(AND((T20&gt;0),(T$4&gt;0)),(T20/T$4*100),"")</f>
        <v/>
      </c>
      <c r="V20" s="19"/>
      <c r="W20" s="4" t="str">
        <f>IF(AND((V20&gt;0),(V$4&gt;0)),(V20/V$4*100),"")</f>
        <v/>
      </c>
      <c r="X20" s="19"/>
      <c r="Y20" s="4" t="str">
        <f>IF(AND((X20&gt;0),(X$4&gt;0)),(X20/X$4*100),"")</f>
        <v/>
      </c>
      <c r="Z20" s="19"/>
      <c r="AA20" s="4" t="str">
        <f>IF(AND((Z20&gt;0),(Z$4&gt;0)),(Z20/Z$4*100),"")</f>
        <v/>
      </c>
      <c r="AB20" s="19"/>
      <c r="AC20" s="4" t="str">
        <f>IF(AND((AB20&gt;0),(AB$4&gt;0)),(AB20/AB$4*100),"")</f>
        <v/>
      </c>
      <c r="AD20" s="19"/>
      <c r="AE20" s="4" t="str">
        <f t="shared" ref="AE20:AE21" si="103">IF(AND((AD20&gt;0),(AD$4&gt;0)),(AD20/AD$4*100),"")</f>
        <v/>
      </c>
      <c r="AF20" s="19"/>
      <c r="AG20" s="4" t="str">
        <f t="shared" ref="AG20:AG21" si="104">IF(AND((AF20&gt;0),(AF$4&gt;0)),(AF20/AF$4*100),"")</f>
        <v/>
      </c>
      <c r="AH20" s="19"/>
      <c r="AI20" s="4" t="str">
        <f t="shared" ref="AI20:AI21" si="105">IF(AND((AH20&gt;0),(AH$4&gt;0)),(AH20/AH$4*100),"")</f>
        <v/>
      </c>
      <c r="AJ20" s="19"/>
      <c r="AK20" s="4" t="str">
        <f t="shared" ref="AK20:AK21" si="106">IF(AND((AJ20&gt;0),(AJ$4&gt;0)),(AJ20/AJ$4*100),"")</f>
        <v/>
      </c>
      <c r="AL20" s="19"/>
      <c r="AM20" s="4" t="str">
        <f t="shared" ref="AM20:AM21" si="107">IF(AND((AL20&gt;0),(AL$4&gt;0)),(AL20/AL$4*100),"")</f>
        <v/>
      </c>
      <c r="AN20" s="19"/>
      <c r="AO20" s="4" t="str">
        <f t="shared" ref="AO20:AO21" si="108">IF(AND((AN20&gt;0),(AN$4&gt;0)),(AN20/AN$4*100),"")</f>
        <v/>
      </c>
      <c r="AP20" s="19"/>
      <c r="AQ20" s="4" t="str">
        <f t="shared" ref="AQ20:AQ21" si="109">IF(AND((AP20&gt;0),(AP$4&gt;0)),(AP20/AP$4*100),"")</f>
        <v/>
      </c>
      <c r="AR20" s="19"/>
      <c r="AS20" s="4" t="str">
        <f t="shared" ref="AS20:AS21" si="110">IF(AND((AR20&gt;0),(AR$4&gt;0)),(AR20/AR$4*100),"")</f>
        <v/>
      </c>
      <c r="AT20" s="19"/>
      <c r="AU20" s="4" t="str">
        <f t="shared" ref="AU20:AU21" si="111">IF(AND((AT20&gt;0),(AT$4&gt;0)),(AT20/AT$4*100),"")</f>
        <v/>
      </c>
      <c r="AV20" s="19"/>
      <c r="AW20" s="4" t="str">
        <f t="shared" ref="AW20:AW21" si="112">IF(AND((AV20&gt;0),(AV$4&gt;0)),(AV20/AV$4*100),"")</f>
        <v/>
      </c>
      <c r="AX20" s="19"/>
      <c r="AY20" s="4" t="str">
        <f t="shared" ref="AY20:AY21" si="113">IF(AND((AX20&gt;0),(AX$4&gt;0)),(AX20/AX$4*100),"")</f>
        <v/>
      </c>
      <c r="AZ20" s="19"/>
      <c r="BA20" s="4" t="str">
        <f t="shared" ref="BA20:BA21" si="114">IF(AND((AZ20&gt;0),(AZ$4&gt;0)),(AZ20/AZ$4*100),"")</f>
        <v/>
      </c>
      <c r="BB20" s="19"/>
      <c r="BC20" s="4" t="str">
        <f t="shared" ref="BC20:BC21" si="115">IF(AND((BB20&gt;0),(BB$4&gt;0)),(BB20/BB$4*100),"")</f>
        <v/>
      </c>
      <c r="BD20" s="19"/>
      <c r="BE20" s="4" t="str">
        <f t="shared" ref="BE20:BE21" si="116">IF(AND((BD20&gt;0),(BD$4&gt;0)),(BD20/BD$4*100),"")</f>
        <v/>
      </c>
      <c r="BF20" s="19"/>
      <c r="BG20" s="4" t="str">
        <f t="shared" ref="BG20:BG21" si="117">IF(AND((BF20&gt;0),(BF$4&gt;0)),(BF20/BF$4*100),"")</f>
        <v/>
      </c>
      <c r="BH20" s="19"/>
      <c r="BI20" s="4" t="str">
        <f t="shared" ref="BI20:BI21" si="118">IF(AND((BH20&gt;0),(BH$4&gt;0)),(BH20/BH$4*100),"")</f>
        <v/>
      </c>
      <c r="BK20" s="57" t="s">
        <v>24</v>
      </c>
      <c r="BL20" s="30">
        <f t="shared" si="16"/>
        <v>5</v>
      </c>
      <c r="BM20" s="31">
        <f t="shared" si="17"/>
        <v>11.9</v>
      </c>
      <c r="BN20" s="32" t="str">
        <f t="shared" si="18"/>
        <v>–</v>
      </c>
      <c r="BO20" s="33">
        <f t="shared" si="19"/>
        <v>13.1</v>
      </c>
      <c r="BP20" s="34">
        <f t="shared" si="20"/>
        <v>37.898089171974526</v>
      </c>
      <c r="BQ20" s="35" t="str">
        <f t="shared" si="40"/>
        <v>–</v>
      </c>
      <c r="BR20" s="36">
        <f t="shared" si="21"/>
        <v>43.046357615894046</v>
      </c>
      <c r="BS20" s="37">
        <f t="shared" si="22"/>
        <v>12.459999999999999</v>
      </c>
      <c r="BT20" s="38">
        <f t="shared" si="22"/>
        <v>40.823170090068729</v>
      </c>
      <c r="BU20" s="32">
        <f t="shared" si="23"/>
        <v>0.55045435778091534</v>
      </c>
      <c r="BV20" s="39">
        <f t="shared" si="23"/>
        <v>1.8498290531092665</v>
      </c>
    </row>
    <row r="21" spans="1:74" ht="16.5" customHeight="1" x14ac:dyDescent="0.2">
      <c r="A21" s="10" t="s">
        <v>25</v>
      </c>
      <c r="B21" s="19">
        <v>0.8</v>
      </c>
      <c r="C21" s="4">
        <f>IF(AND((B21&gt;0),(B$4&gt;0)),(B21/B$4*100),"")</f>
        <v>2.72108843537415</v>
      </c>
      <c r="D21" s="19">
        <v>1</v>
      </c>
      <c r="E21" s="4">
        <f>IF(AND((D21&gt;0),(D$4&gt;0)),(D21/D$4*100),"")</f>
        <v>3.3670033670033668</v>
      </c>
      <c r="F21" s="19"/>
      <c r="G21" s="4" t="str">
        <f>IF(AND((F21&gt;0),(F$4&gt;0)),(F21/F$4*100),"")</f>
        <v/>
      </c>
      <c r="H21" s="19">
        <v>1.2</v>
      </c>
      <c r="I21" s="4">
        <f>IF(AND((H21&gt;0),(H$4&gt;0)),(H21/H$4*100),"")</f>
        <v>3.8216560509554141</v>
      </c>
      <c r="J21" s="19">
        <v>1.2</v>
      </c>
      <c r="K21" s="4">
        <f>IF(AND((J21&gt;0),(J$4&gt;0)),(J21/J$4*100),"")</f>
        <v>3.75</v>
      </c>
      <c r="L21" s="19"/>
      <c r="M21" s="4" t="str">
        <f>IF(AND((L21&gt;0),(L$4&gt;0)),(L21/L$4*100),"")</f>
        <v/>
      </c>
      <c r="N21" s="19"/>
      <c r="O21" s="4" t="str">
        <f>IF(AND((N21&gt;0),(N$4&gt;0)),(N21/N$4*100),"")</f>
        <v/>
      </c>
      <c r="P21" s="19"/>
      <c r="Q21" s="4" t="str">
        <f>IF(AND((P21&gt;0),(P$4&gt;0)),(P21/P$4*100),"")</f>
        <v/>
      </c>
      <c r="R21" s="19"/>
      <c r="S21" s="4" t="str">
        <f>IF(AND((R21&gt;0),(R$4&gt;0)),(R21/R$4*100),"")</f>
        <v/>
      </c>
      <c r="T21" s="19"/>
      <c r="U21" s="4" t="str">
        <f>IF(AND((T21&gt;0),(T$4&gt;0)),(T21/T$4*100),"")</f>
        <v/>
      </c>
      <c r="V21" s="19"/>
      <c r="W21" s="4" t="str">
        <f>IF(AND((V21&gt;0),(V$4&gt;0)),(V21/V$4*100),"")</f>
        <v/>
      </c>
      <c r="X21" s="19"/>
      <c r="Y21" s="4" t="str">
        <f>IF(AND((X21&gt;0),(X$4&gt;0)),(X21/X$4*100),"")</f>
        <v/>
      </c>
      <c r="Z21" s="19"/>
      <c r="AA21" s="4" t="str">
        <f>IF(AND((Z21&gt;0),(Z$4&gt;0)),(Z21/Z$4*100),"")</f>
        <v/>
      </c>
      <c r="AB21" s="19"/>
      <c r="AC21" s="4" t="str">
        <f>IF(AND((AB21&gt;0),(AB$4&gt;0)),(AB21/AB$4*100),"")</f>
        <v/>
      </c>
      <c r="AD21" s="19"/>
      <c r="AE21" s="4" t="str">
        <f t="shared" si="103"/>
        <v/>
      </c>
      <c r="AF21" s="19"/>
      <c r="AG21" s="4" t="str">
        <f t="shared" si="104"/>
        <v/>
      </c>
      <c r="AH21" s="19"/>
      <c r="AI21" s="4" t="str">
        <f t="shared" si="105"/>
        <v/>
      </c>
      <c r="AJ21" s="19"/>
      <c r="AK21" s="4" t="str">
        <f t="shared" si="106"/>
        <v/>
      </c>
      <c r="AL21" s="19"/>
      <c r="AM21" s="4" t="str">
        <f t="shared" si="107"/>
        <v/>
      </c>
      <c r="AN21" s="19"/>
      <c r="AO21" s="4" t="str">
        <f t="shared" si="108"/>
        <v/>
      </c>
      <c r="AP21" s="19"/>
      <c r="AQ21" s="4" t="str">
        <f t="shared" si="109"/>
        <v/>
      </c>
      <c r="AR21" s="19"/>
      <c r="AS21" s="4" t="str">
        <f t="shared" si="110"/>
        <v/>
      </c>
      <c r="AT21" s="19"/>
      <c r="AU21" s="4" t="str">
        <f t="shared" si="111"/>
        <v/>
      </c>
      <c r="AV21" s="19"/>
      <c r="AW21" s="4" t="str">
        <f t="shared" si="112"/>
        <v/>
      </c>
      <c r="AX21" s="19"/>
      <c r="AY21" s="4" t="str">
        <f t="shared" si="113"/>
        <v/>
      </c>
      <c r="AZ21" s="19"/>
      <c r="BA21" s="4" t="str">
        <f t="shared" si="114"/>
        <v/>
      </c>
      <c r="BB21" s="19"/>
      <c r="BC21" s="4" t="str">
        <f t="shared" si="115"/>
        <v/>
      </c>
      <c r="BD21" s="19"/>
      <c r="BE21" s="4" t="str">
        <f t="shared" si="116"/>
        <v/>
      </c>
      <c r="BF21" s="19"/>
      <c r="BG21" s="4" t="str">
        <f t="shared" si="117"/>
        <v/>
      </c>
      <c r="BH21" s="19"/>
      <c r="BI21" s="4" t="str">
        <f t="shared" si="118"/>
        <v/>
      </c>
      <c r="BK21" s="57" t="s">
        <v>25</v>
      </c>
      <c r="BL21" s="30">
        <f t="shared" si="16"/>
        <v>4</v>
      </c>
      <c r="BM21" s="31">
        <f t="shared" si="17"/>
        <v>0.8</v>
      </c>
      <c r="BN21" s="32" t="str">
        <f t="shared" si="18"/>
        <v>–</v>
      </c>
      <c r="BO21" s="33">
        <f t="shared" si="19"/>
        <v>1.2</v>
      </c>
      <c r="BP21" s="34">
        <f t="shared" si="20"/>
        <v>2.72108843537415</v>
      </c>
      <c r="BQ21" s="35" t="str">
        <f t="shared" si="40"/>
        <v>–</v>
      </c>
      <c r="BR21" s="36">
        <f t="shared" si="21"/>
        <v>3.8216560509554141</v>
      </c>
      <c r="BS21" s="37">
        <f t="shared" si="22"/>
        <v>1.05</v>
      </c>
      <c r="BT21" s="38">
        <f t="shared" si="22"/>
        <v>3.4149369633332327</v>
      </c>
      <c r="BU21" s="32">
        <f t="shared" si="23"/>
        <v>0.19148542155126713</v>
      </c>
      <c r="BV21" s="39">
        <f t="shared" si="23"/>
        <v>0.5037893290469333</v>
      </c>
    </row>
    <row r="22" spans="1:74" ht="16.5" customHeight="1" x14ac:dyDescent="0.2">
      <c r="A22" s="10" t="s">
        <v>26</v>
      </c>
      <c r="B22" s="68">
        <f>IF(AND((B21&gt;0),(B20&gt;0)),(B21/B20),"")</f>
        <v>6.6115702479338845E-2</v>
      </c>
      <c r="C22" s="4" t="s">
        <v>3</v>
      </c>
      <c r="D22" s="68">
        <f>IF(AND((D21&gt;0),(D20&gt;0)),(D21/D20),"")</f>
        <v>8.1967213114754106E-2</v>
      </c>
      <c r="E22" s="4" t="s">
        <v>3</v>
      </c>
      <c r="F22" s="68" t="str">
        <f>IF(AND((F21&gt;0),(F20&gt;0)),(F21/F20),"")</f>
        <v/>
      </c>
      <c r="G22" s="4" t="s">
        <v>3</v>
      </c>
      <c r="H22" s="68">
        <f>IF(AND((H21&gt;0),(H20&gt;0)),(H21/H20),"")</f>
        <v>0.10084033613445377</v>
      </c>
      <c r="I22" s="4" t="s">
        <v>3</v>
      </c>
      <c r="J22" s="68">
        <f>IF(AND((J21&gt;0),(J20&gt;0)),(J21/J20),"")</f>
        <v>9.1603053435114504E-2</v>
      </c>
      <c r="K22" s="4" t="s">
        <v>3</v>
      </c>
      <c r="L22" s="68" t="str">
        <f>IF(AND((L21&gt;0),(L20&gt;0)),(L21/L20),"")</f>
        <v/>
      </c>
      <c r="M22" s="4" t="s">
        <v>3</v>
      </c>
      <c r="N22" s="68" t="str">
        <f>IF(AND((N21&gt;0),(N20&gt;0)),(N21/N20),"")</f>
        <v/>
      </c>
      <c r="O22" s="4" t="s">
        <v>3</v>
      </c>
      <c r="P22" s="68" t="str">
        <f>IF(AND((P21&gt;0),(P20&gt;0)),(P21/P20),"")</f>
        <v/>
      </c>
      <c r="Q22" s="4" t="s">
        <v>3</v>
      </c>
      <c r="R22" s="68" t="str">
        <f>IF(AND((R21&gt;0),(R20&gt;0)),(R21/R20),"")</f>
        <v/>
      </c>
      <c r="S22" s="4" t="s">
        <v>3</v>
      </c>
      <c r="T22" s="68" t="str">
        <f>IF(AND((T21&gt;0),(T20&gt;0)),(T21/T20),"")</f>
        <v/>
      </c>
      <c r="U22" s="4" t="s">
        <v>3</v>
      </c>
      <c r="V22" s="68" t="str">
        <f>IF(AND((V21&gt;0),(V20&gt;0)),(V21/V20),"")</f>
        <v/>
      </c>
      <c r="W22" s="4" t="s">
        <v>3</v>
      </c>
      <c r="X22" s="68" t="str">
        <f>IF(AND((X21&gt;0),(X20&gt;0)),(X21/X20),"")</f>
        <v/>
      </c>
      <c r="Y22" s="4" t="s">
        <v>3</v>
      </c>
      <c r="Z22" s="68" t="str">
        <f>IF(AND((Z21&gt;0),(Z20&gt;0)),(Z21/Z20),"")</f>
        <v/>
      </c>
      <c r="AA22" s="4" t="s">
        <v>3</v>
      </c>
      <c r="AB22" s="68" t="str">
        <f>IF(AND((AB21&gt;0),(AB20&gt;0)),(AB21/AB20),"")</f>
        <v/>
      </c>
      <c r="AC22" s="4" t="s">
        <v>3</v>
      </c>
      <c r="AD22" s="68" t="str">
        <f t="shared" ref="AD22" si="119">IF(AND((AD21&gt;0),(AD20&gt;0)),(AD21/AD20),"")</f>
        <v/>
      </c>
      <c r="AE22" s="4" t="s">
        <v>3</v>
      </c>
      <c r="AF22" s="68" t="str">
        <f t="shared" ref="AF22" si="120">IF(AND((AF21&gt;0),(AF20&gt;0)),(AF21/AF20),"")</f>
        <v/>
      </c>
      <c r="AG22" s="4" t="s">
        <v>3</v>
      </c>
      <c r="AH22" s="68" t="str">
        <f t="shared" ref="AH22" si="121">IF(AND((AH21&gt;0),(AH20&gt;0)),(AH21/AH20),"")</f>
        <v/>
      </c>
      <c r="AI22" s="4" t="s">
        <v>3</v>
      </c>
      <c r="AJ22" s="68" t="str">
        <f t="shared" ref="AJ22" si="122">IF(AND((AJ21&gt;0),(AJ20&gt;0)),(AJ21/AJ20),"")</f>
        <v/>
      </c>
      <c r="AK22" s="4" t="s">
        <v>3</v>
      </c>
      <c r="AL22" s="68" t="str">
        <f t="shared" ref="AL22" si="123">IF(AND((AL21&gt;0),(AL20&gt;0)),(AL21/AL20),"")</f>
        <v/>
      </c>
      <c r="AM22" s="4" t="s">
        <v>3</v>
      </c>
      <c r="AN22" s="68" t="str">
        <f t="shared" ref="AN22" si="124">IF(AND((AN21&gt;0),(AN20&gt;0)),(AN21/AN20),"")</f>
        <v/>
      </c>
      <c r="AO22" s="4" t="s">
        <v>3</v>
      </c>
      <c r="AP22" s="68" t="str">
        <f t="shared" ref="AP22" si="125">IF(AND((AP21&gt;0),(AP20&gt;0)),(AP21/AP20),"")</f>
        <v/>
      </c>
      <c r="AQ22" s="4" t="s">
        <v>3</v>
      </c>
      <c r="AR22" s="68" t="str">
        <f t="shared" ref="AR22" si="126">IF(AND((AR21&gt;0),(AR20&gt;0)),(AR21/AR20),"")</f>
        <v/>
      </c>
      <c r="AS22" s="4" t="s">
        <v>3</v>
      </c>
      <c r="AT22" s="68" t="str">
        <f t="shared" ref="AT22" si="127">IF(AND((AT21&gt;0),(AT20&gt;0)),(AT21/AT20),"")</f>
        <v/>
      </c>
      <c r="AU22" s="4" t="s">
        <v>3</v>
      </c>
      <c r="AV22" s="68" t="str">
        <f t="shared" ref="AV22" si="128">IF(AND((AV21&gt;0),(AV20&gt;0)),(AV21/AV20),"")</f>
        <v/>
      </c>
      <c r="AW22" s="4" t="s">
        <v>3</v>
      </c>
      <c r="AX22" s="68" t="str">
        <f t="shared" ref="AX22" si="129">IF(AND((AX21&gt;0),(AX20&gt;0)),(AX21/AX20),"")</f>
        <v/>
      </c>
      <c r="AY22" s="4" t="s">
        <v>3</v>
      </c>
      <c r="AZ22" s="68" t="str">
        <f t="shared" ref="AZ22" si="130">IF(AND((AZ21&gt;0),(AZ20&gt;0)),(AZ21/AZ20),"")</f>
        <v/>
      </c>
      <c r="BA22" s="4" t="s">
        <v>3</v>
      </c>
      <c r="BB22" s="68" t="str">
        <f t="shared" ref="BB22" si="131">IF(AND((BB21&gt;0),(BB20&gt;0)),(BB21/BB20),"")</f>
        <v/>
      </c>
      <c r="BC22" s="4" t="s">
        <v>3</v>
      </c>
      <c r="BD22" s="68" t="str">
        <f t="shared" ref="BD22" si="132">IF(AND((BD21&gt;0),(BD20&gt;0)),(BD21/BD20),"")</f>
        <v/>
      </c>
      <c r="BE22" s="4" t="s">
        <v>3</v>
      </c>
      <c r="BF22" s="68" t="str">
        <f t="shared" ref="BF22" si="133">IF(AND((BF21&gt;0),(BF20&gt;0)),(BF21/BF20),"")</f>
        <v/>
      </c>
      <c r="BG22" s="4" t="s">
        <v>3</v>
      </c>
      <c r="BH22" s="68" t="str">
        <f t="shared" ref="BH22" si="134">IF(AND((BH21&gt;0),(BH20&gt;0)),(BH21/BH20),"")</f>
        <v/>
      </c>
      <c r="BI22" s="4" t="s">
        <v>3</v>
      </c>
      <c r="BK22" s="57" t="s">
        <v>26</v>
      </c>
      <c r="BL22" s="30">
        <f t="shared" si="16"/>
        <v>4</v>
      </c>
      <c r="BM22" s="40">
        <f t="shared" si="17"/>
        <v>6.6115702479338845E-2</v>
      </c>
      <c r="BN22" s="22" t="str">
        <f t="shared" si="18"/>
        <v>–</v>
      </c>
      <c r="BO22" s="41">
        <f t="shared" si="19"/>
        <v>0.10084033613445377</v>
      </c>
      <c r="BP22" s="24" t="str">
        <f t="shared" si="20"/>
        <v/>
      </c>
      <c r="BQ22" s="6" t="s">
        <v>3</v>
      </c>
      <c r="BR22" s="26" t="str">
        <f t="shared" si="21"/>
        <v/>
      </c>
      <c r="BS22" s="42">
        <f t="shared" si="22"/>
        <v>8.5131576290915306E-2</v>
      </c>
      <c r="BT22" s="28" t="s">
        <v>3</v>
      </c>
      <c r="BU22" s="43">
        <f t="shared" si="23"/>
        <v>1.4835338479211315E-2</v>
      </c>
      <c r="BV22" s="29" t="s">
        <v>3</v>
      </c>
    </row>
    <row r="23" spans="1:74" ht="16.5" customHeight="1" x14ac:dyDescent="0.2">
      <c r="A23" s="15" t="s">
        <v>13</v>
      </c>
      <c r="B23" s="17"/>
      <c r="C23" s="3"/>
      <c r="D23" s="17"/>
      <c r="E23" s="3"/>
      <c r="F23" s="17"/>
      <c r="G23" s="3"/>
      <c r="H23" s="17"/>
      <c r="I23" s="3"/>
      <c r="J23" s="17"/>
      <c r="K23" s="3"/>
      <c r="L23" s="17"/>
      <c r="M23" s="3"/>
      <c r="N23" s="17"/>
      <c r="O23" s="3"/>
      <c r="P23" s="17"/>
      <c r="Q23" s="3"/>
      <c r="R23" s="17"/>
      <c r="S23" s="3"/>
      <c r="T23" s="17"/>
      <c r="U23" s="3"/>
      <c r="V23" s="17"/>
      <c r="W23" s="3"/>
      <c r="X23" s="17"/>
      <c r="Y23" s="3"/>
      <c r="Z23" s="17"/>
      <c r="AA23" s="3"/>
      <c r="AB23" s="17"/>
      <c r="AC23" s="3"/>
      <c r="AD23" s="17"/>
      <c r="AE23" s="3"/>
      <c r="AF23" s="17"/>
      <c r="AG23" s="3"/>
      <c r="AH23" s="17"/>
      <c r="AI23" s="3"/>
      <c r="AJ23" s="17"/>
      <c r="AK23" s="3"/>
      <c r="AL23" s="17"/>
      <c r="AM23" s="3"/>
      <c r="AN23" s="17"/>
      <c r="AO23" s="3"/>
      <c r="AP23" s="17"/>
      <c r="AQ23" s="3"/>
      <c r="AR23" s="17"/>
      <c r="AS23" s="3"/>
      <c r="AT23" s="17"/>
      <c r="AU23" s="3"/>
      <c r="AV23" s="17"/>
      <c r="AW23" s="3"/>
      <c r="AX23" s="17"/>
      <c r="AY23" s="3"/>
      <c r="AZ23" s="17"/>
      <c r="BA23" s="3"/>
      <c r="BB23" s="17"/>
      <c r="BC23" s="3"/>
      <c r="BD23" s="17"/>
      <c r="BE23" s="3"/>
      <c r="BF23" s="17"/>
      <c r="BG23" s="3"/>
      <c r="BH23" s="17"/>
      <c r="BI23" s="3"/>
      <c r="BK23" s="56" t="s">
        <v>13</v>
      </c>
      <c r="BL23" s="30">
        <f t="shared" si="16"/>
        <v>0</v>
      </c>
      <c r="BM23" s="21"/>
      <c r="BN23" s="22"/>
      <c r="BO23" s="23"/>
      <c r="BP23" s="24"/>
      <c r="BQ23" s="25"/>
      <c r="BR23" s="26"/>
      <c r="BS23" s="27"/>
      <c r="BT23" s="28"/>
      <c r="BU23" s="22"/>
      <c r="BV23" s="29"/>
    </row>
    <row r="24" spans="1:74" ht="16.5" customHeight="1" x14ac:dyDescent="0.2">
      <c r="A24" s="10" t="s">
        <v>24</v>
      </c>
      <c r="B24" s="19">
        <v>10.9</v>
      </c>
      <c r="C24" s="4">
        <f>IF(AND((B24&gt;0),(B$4&gt;0)),(B24/B$4*100),"")</f>
        <v>37.074829931972793</v>
      </c>
      <c r="D24" s="19">
        <v>10.8</v>
      </c>
      <c r="E24" s="4">
        <f>IF(AND((D24&gt;0),(D$4&gt;0)),(D24/D$4*100),"")</f>
        <v>36.363636363636367</v>
      </c>
      <c r="F24" s="19">
        <v>11.4</v>
      </c>
      <c r="G24" s="4">
        <f>IF(AND((F24&gt;0),(F$4&gt;0)),(F24/F$4*100),"")</f>
        <v>37.748344370860934</v>
      </c>
      <c r="H24" s="19">
        <v>11.9</v>
      </c>
      <c r="I24" s="4">
        <f>IF(AND((H24&gt;0),(H$4&gt;0)),(H24/H$4*100),"")</f>
        <v>37.898089171974526</v>
      </c>
      <c r="J24" s="19">
        <v>12.7</v>
      </c>
      <c r="K24" s="4">
        <f>IF(AND((J24&gt;0),(J$4&gt;0)),(J24/J$4*100),"")</f>
        <v>39.6875</v>
      </c>
      <c r="L24" s="19"/>
      <c r="M24" s="4" t="str">
        <f>IF(AND((L24&gt;0),(L$4&gt;0)),(L24/L$4*100),"")</f>
        <v/>
      </c>
      <c r="N24" s="19"/>
      <c r="O24" s="4" t="str">
        <f>IF(AND((N24&gt;0),(N$4&gt;0)),(N24/N$4*100),"")</f>
        <v/>
      </c>
      <c r="P24" s="19"/>
      <c r="Q24" s="4" t="str">
        <f>IF(AND((P24&gt;0),(P$4&gt;0)),(P24/P$4*100),"")</f>
        <v/>
      </c>
      <c r="R24" s="19"/>
      <c r="S24" s="4" t="str">
        <f>IF(AND((R24&gt;0),(R$4&gt;0)),(R24/R$4*100),"")</f>
        <v/>
      </c>
      <c r="T24" s="19"/>
      <c r="U24" s="4" t="str">
        <f>IF(AND((T24&gt;0),(T$4&gt;0)),(T24/T$4*100),"")</f>
        <v/>
      </c>
      <c r="V24" s="19"/>
      <c r="W24" s="4" t="str">
        <f>IF(AND((V24&gt;0),(V$4&gt;0)),(V24/V$4*100),"")</f>
        <v/>
      </c>
      <c r="X24" s="19"/>
      <c r="Y24" s="4" t="str">
        <f>IF(AND((X24&gt;0),(X$4&gt;0)),(X24/X$4*100),"")</f>
        <v/>
      </c>
      <c r="Z24" s="19"/>
      <c r="AA24" s="4" t="str">
        <f>IF(AND((Z24&gt;0),(Z$4&gt;0)),(Z24/Z$4*100),"")</f>
        <v/>
      </c>
      <c r="AB24" s="19"/>
      <c r="AC24" s="4" t="str">
        <f>IF(AND((AB24&gt;0),(AB$4&gt;0)),(AB24/AB$4*100),"")</f>
        <v/>
      </c>
      <c r="AD24" s="19"/>
      <c r="AE24" s="4" t="str">
        <f t="shared" ref="AE24:AE25" si="135">IF(AND((AD24&gt;0),(AD$4&gt;0)),(AD24/AD$4*100),"")</f>
        <v/>
      </c>
      <c r="AF24" s="19"/>
      <c r="AG24" s="4" t="str">
        <f t="shared" ref="AG24:AG25" si="136">IF(AND((AF24&gt;0),(AF$4&gt;0)),(AF24/AF$4*100),"")</f>
        <v/>
      </c>
      <c r="AH24" s="19"/>
      <c r="AI24" s="4" t="str">
        <f t="shared" ref="AI24:AI25" si="137">IF(AND((AH24&gt;0),(AH$4&gt;0)),(AH24/AH$4*100),"")</f>
        <v/>
      </c>
      <c r="AJ24" s="19"/>
      <c r="AK24" s="4" t="str">
        <f t="shared" ref="AK24:AK25" si="138">IF(AND((AJ24&gt;0),(AJ$4&gt;0)),(AJ24/AJ$4*100),"")</f>
        <v/>
      </c>
      <c r="AL24" s="19"/>
      <c r="AM24" s="4" t="str">
        <f t="shared" ref="AM24:AM25" si="139">IF(AND((AL24&gt;0),(AL$4&gt;0)),(AL24/AL$4*100),"")</f>
        <v/>
      </c>
      <c r="AN24" s="19"/>
      <c r="AO24" s="4" t="str">
        <f t="shared" ref="AO24:AO25" si="140">IF(AND((AN24&gt;0),(AN$4&gt;0)),(AN24/AN$4*100),"")</f>
        <v/>
      </c>
      <c r="AP24" s="19"/>
      <c r="AQ24" s="4" t="str">
        <f t="shared" ref="AQ24:AQ25" si="141">IF(AND((AP24&gt;0),(AP$4&gt;0)),(AP24/AP$4*100),"")</f>
        <v/>
      </c>
      <c r="AR24" s="19"/>
      <c r="AS24" s="4" t="str">
        <f t="shared" ref="AS24:AS25" si="142">IF(AND((AR24&gt;0),(AR$4&gt;0)),(AR24/AR$4*100),"")</f>
        <v/>
      </c>
      <c r="AT24" s="19"/>
      <c r="AU24" s="4" t="str">
        <f t="shared" ref="AU24:AU25" si="143">IF(AND((AT24&gt;0),(AT$4&gt;0)),(AT24/AT$4*100),"")</f>
        <v/>
      </c>
      <c r="AV24" s="19"/>
      <c r="AW24" s="4" t="str">
        <f t="shared" ref="AW24:AW25" si="144">IF(AND((AV24&gt;0),(AV$4&gt;0)),(AV24/AV$4*100),"")</f>
        <v/>
      </c>
      <c r="AX24" s="19"/>
      <c r="AY24" s="4" t="str">
        <f t="shared" ref="AY24:AY25" si="145">IF(AND((AX24&gt;0),(AX$4&gt;0)),(AX24/AX$4*100),"")</f>
        <v/>
      </c>
      <c r="AZ24" s="19"/>
      <c r="BA24" s="4" t="str">
        <f t="shared" ref="BA24:BA25" si="146">IF(AND((AZ24&gt;0),(AZ$4&gt;0)),(AZ24/AZ$4*100),"")</f>
        <v/>
      </c>
      <c r="BB24" s="19"/>
      <c r="BC24" s="4" t="str">
        <f t="shared" ref="BC24:BC25" si="147">IF(AND((BB24&gt;0),(BB$4&gt;0)),(BB24/BB$4*100),"")</f>
        <v/>
      </c>
      <c r="BD24" s="19"/>
      <c r="BE24" s="4" t="str">
        <f t="shared" ref="BE24:BE25" si="148">IF(AND((BD24&gt;0),(BD$4&gt;0)),(BD24/BD$4*100),"")</f>
        <v/>
      </c>
      <c r="BF24" s="19"/>
      <c r="BG24" s="4" t="str">
        <f t="shared" ref="BG24:BG25" si="149">IF(AND((BF24&gt;0),(BF$4&gt;0)),(BF24/BF$4*100),"")</f>
        <v/>
      </c>
      <c r="BH24" s="19"/>
      <c r="BI24" s="4" t="str">
        <f t="shared" ref="BI24:BI25" si="150">IF(AND((BH24&gt;0),(BH$4&gt;0)),(BH24/BH$4*100),"")</f>
        <v/>
      </c>
      <c r="BK24" s="57" t="s">
        <v>24</v>
      </c>
      <c r="BL24" s="30">
        <f t="shared" si="16"/>
        <v>5</v>
      </c>
      <c r="BM24" s="31">
        <f t="shared" si="17"/>
        <v>10.8</v>
      </c>
      <c r="BN24" s="32" t="str">
        <f t="shared" si="18"/>
        <v>–</v>
      </c>
      <c r="BO24" s="33">
        <f t="shared" si="19"/>
        <v>12.7</v>
      </c>
      <c r="BP24" s="34">
        <f t="shared" si="20"/>
        <v>36.363636363636367</v>
      </c>
      <c r="BQ24" s="35" t="str">
        <f t="shared" si="40"/>
        <v>–</v>
      </c>
      <c r="BR24" s="36">
        <f t="shared" si="21"/>
        <v>39.6875</v>
      </c>
      <c r="BS24" s="37">
        <f t="shared" si="22"/>
        <v>11.540000000000001</v>
      </c>
      <c r="BT24" s="38">
        <f t="shared" si="22"/>
        <v>37.754479967688923</v>
      </c>
      <c r="BU24" s="32">
        <f t="shared" si="23"/>
        <v>0.78294316524253482</v>
      </c>
      <c r="BV24" s="39">
        <f t="shared" si="23"/>
        <v>1.2403223166180168</v>
      </c>
    </row>
    <row r="25" spans="1:74" ht="16.5" customHeight="1" x14ac:dyDescent="0.2">
      <c r="A25" s="10" t="s">
        <v>25</v>
      </c>
      <c r="B25" s="19">
        <v>0.8</v>
      </c>
      <c r="C25" s="4">
        <f>IF(AND((B25&gt;0),(B$4&gt;0)),(B25/B$4*100),"")</f>
        <v>2.72108843537415</v>
      </c>
      <c r="D25" s="19">
        <v>0.9</v>
      </c>
      <c r="E25" s="4">
        <f>IF(AND((D25&gt;0),(D$4&gt;0)),(D25/D$4*100),"")</f>
        <v>3.0303030303030303</v>
      </c>
      <c r="F25" s="19">
        <v>1.1000000000000001</v>
      </c>
      <c r="G25" s="4">
        <f>IF(AND((F25&gt;0),(F$4&gt;0)),(F25/F$4*100),"")</f>
        <v>3.6423841059602653</v>
      </c>
      <c r="H25" s="19">
        <v>0.9</v>
      </c>
      <c r="I25" s="4">
        <f>IF(AND((H25&gt;0),(H$4&gt;0)),(H25/H$4*100),"")</f>
        <v>2.8662420382165608</v>
      </c>
      <c r="J25" s="19">
        <v>1</v>
      </c>
      <c r="K25" s="4">
        <f>IF(AND((J25&gt;0),(J$4&gt;0)),(J25/J$4*100),"")</f>
        <v>3.125</v>
      </c>
      <c r="L25" s="19"/>
      <c r="M25" s="4" t="str">
        <f>IF(AND((L25&gt;0),(L$4&gt;0)),(L25/L$4*100),"")</f>
        <v/>
      </c>
      <c r="N25" s="19"/>
      <c r="O25" s="4" t="str">
        <f>IF(AND((N25&gt;0),(N$4&gt;0)),(N25/N$4*100),"")</f>
        <v/>
      </c>
      <c r="P25" s="19"/>
      <c r="Q25" s="4" t="str">
        <f>IF(AND((P25&gt;0),(P$4&gt;0)),(P25/P$4*100),"")</f>
        <v/>
      </c>
      <c r="R25" s="19"/>
      <c r="S25" s="4" t="str">
        <f>IF(AND((R25&gt;0),(R$4&gt;0)),(R25/R$4*100),"")</f>
        <v/>
      </c>
      <c r="T25" s="19"/>
      <c r="U25" s="4" t="str">
        <f>IF(AND((T25&gt;0),(T$4&gt;0)),(T25/T$4*100),"")</f>
        <v/>
      </c>
      <c r="V25" s="19"/>
      <c r="W25" s="4" t="str">
        <f>IF(AND((V25&gt;0),(V$4&gt;0)),(V25/V$4*100),"")</f>
        <v/>
      </c>
      <c r="X25" s="19"/>
      <c r="Y25" s="4" t="str">
        <f>IF(AND((X25&gt;0),(X$4&gt;0)),(X25/X$4*100),"")</f>
        <v/>
      </c>
      <c r="Z25" s="19"/>
      <c r="AA25" s="4" t="str">
        <f>IF(AND((Z25&gt;0),(Z$4&gt;0)),(Z25/Z$4*100),"")</f>
        <v/>
      </c>
      <c r="AB25" s="19"/>
      <c r="AC25" s="4" t="str">
        <f>IF(AND((AB25&gt;0),(AB$4&gt;0)),(AB25/AB$4*100),"")</f>
        <v/>
      </c>
      <c r="AD25" s="19"/>
      <c r="AE25" s="4" t="str">
        <f t="shared" si="135"/>
        <v/>
      </c>
      <c r="AF25" s="19"/>
      <c r="AG25" s="4" t="str">
        <f t="shared" si="136"/>
        <v/>
      </c>
      <c r="AH25" s="19"/>
      <c r="AI25" s="4" t="str">
        <f t="shared" si="137"/>
        <v/>
      </c>
      <c r="AJ25" s="19"/>
      <c r="AK25" s="4" t="str">
        <f t="shared" si="138"/>
        <v/>
      </c>
      <c r="AL25" s="19"/>
      <c r="AM25" s="4" t="str">
        <f t="shared" si="139"/>
        <v/>
      </c>
      <c r="AN25" s="19"/>
      <c r="AO25" s="4" t="str">
        <f t="shared" si="140"/>
        <v/>
      </c>
      <c r="AP25" s="19"/>
      <c r="AQ25" s="4" t="str">
        <f t="shared" si="141"/>
        <v/>
      </c>
      <c r="AR25" s="19"/>
      <c r="AS25" s="4" t="str">
        <f t="shared" si="142"/>
        <v/>
      </c>
      <c r="AT25" s="19"/>
      <c r="AU25" s="4" t="str">
        <f t="shared" si="143"/>
        <v/>
      </c>
      <c r="AV25" s="19"/>
      <c r="AW25" s="4" t="str">
        <f t="shared" si="144"/>
        <v/>
      </c>
      <c r="AX25" s="19"/>
      <c r="AY25" s="4" t="str">
        <f t="shared" si="145"/>
        <v/>
      </c>
      <c r="AZ25" s="19"/>
      <c r="BA25" s="4" t="str">
        <f t="shared" si="146"/>
        <v/>
      </c>
      <c r="BB25" s="19"/>
      <c r="BC25" s="4" t="str">
        <f t="shared" si="147"/>
        <v/>
      </c>
      <c r="BD25" s="19"/>
      <c r="BE25" s="4" t="str">
        <f t="shared" si="148"/>
        <v/>
      </c>
      <c r="BF25" s="19"/>
      <c r="BG25" s="4" t="str">
        <f t="shared" si="149"/>
        <v/>
      </c>
      <c r="BH25" s="19"/>
      <c r="BI25" s="4" t="str">
        <f t="shared" si="150"/>
        <v/>
      </c>
      <c r="BK25" s="57" t="s">
        <v>25</v>
      </c>
      <c r="BL25" s="30">
        <f t="shared" si="16"/>
        <v>5</v>
      </c>
      <c r="BM25" s="31">
        <f t="shared" si="17"/>
        <v>0.8</v>
      </c>
      <c r="BN25" s="32" t="str">
        <f t="shared" si="18"/>
        <v>–</v>
      </c>
      <c r="BO25" s="33">
        <f t="shared" si="19"/>
        <v>1.1000000000000001</v>
      </c>
      <c r="BP25" s="34">
        <f t="shared" si="20"/>
        <v>2.72108843537415</v>
      </c>
      <c r="BQ25" s="35" t="str">
        <f t="shared" si="40"/>
        <v>–</v>
      </c>
      <c r="BR25" s="36">
        <f t="shared" si="21"/>
        <v>3.6423841059602653</v>
      </c>
      <c r="BS25" s="37">
        <f t="shared" si="22"/>
        <v>0.94000000000000006</v>
      </c>
      <c r="BT25" s="38">
        <f t="shared" si="22"/>
        <v>3.0770035219708012</v>
      </c>
      <c r="BU25" s="32">
        <f t="shared" si="23"/>
        <v>0.11401754250991336</v>
      </c>
      <c r="BV25" s="39">
        <f t="shared" si="23"/>
        <v>0.35186494372091259</v>
      </c>
    </row>
    <row r="26" spans="1:74" ht="16.5" customHeight="1" x14ac:dyDescent="0.2">
      <c r="A26" s="10" t="s">
        <v>26</v>
      </c>
      <c r="B26" s="68">
        <f>IF(AND((B25&gt;0),(B24&gt;0)),(B25/B24),"")</f>
        <v>7.3394495412844041E-2</v>
      </c>
      <c r="C26" s="4" t="s">
        <v>3</v>
      </c>
      <c r="D26" s="68">
        <f>IF(AND((D25&gt;0),(D24&gt;0)),(D25/D24),"")</f>
        <v>8.3333333333333329E-2</v>
      </c>
      <c r="E26" s="4" t="s">
        <v>3</v>
      </c>
      <c r="F26" s="68">
        <f>IF(AND((F25&gt;0),(F24&gt;0)),(F25/F24),"")</f>
        <v>9.6491228070175447E-2</v>
      </c>
      <c r="G26" s="4" t="s">
        <v>3</v>
      </c>
      <c r="H26" s="68">
        <f>IF(AND((H25&gt;0),(H24&gt;0)),(H25/H24),"")</f>
        <v>7.5630252100840331E-2</v>
      </c>
      <c r="I26" s="4" t="s">
        <v>3</v>
      </c>
      <c r="J26" s="68">
        <f>IF(AND((J25&gt;0),(J24&gt;0)),(J25/J24),"")</f>
        <v>7.874015748031496E-2</v>
      </c>
      <c r="K26" s="4" t="s">
        <v>3</v>
      </c>
      <c r="L26" s="68" t="str">
        <f>IF(AND((L25&gt;0),(L24&gt;0)),(L25/L24),"")</f>
        <v/>
      </c>
      <c r="M26" s="4" t="s">
        <v>3</v>
      </c>
      <c r="N26" s="68" t="str">
        <f>IF(AND((N25&gt;0),(N24&gt;0)),(N25/N24),"")</f>
        <v/>
      </c>
      <c r="O26" s="4" t="s">
        <v>3</v>
      </c>
      <c r="P26" s="68" t="str">
        <f>IF(AND((P25&gt;0),(P24&gt;0)),(P25/P24),"")</f>
        <v/>
      </c>
      <c r="Q26" s="4" t="s">
        <v>3</v>
      </c>
      <c r="R26" s="68" t="str">
        <f>IF(AND((R25&gt;0),(R24&gt;0)),(R25/R24),"")</f>
        <v/>
      </c>
      <c r="S26" s="4" t="s">
        <v>3</v>
      </c>
      <c r="T26" s="68" t="str">
        <f>IF(AND((T25&gt;0),(T24&gt;0)),(T25/T24),"")</f>
        <v/>
      </c>
      <c r="U26" s="4" t="s">
        <v>3</v>
      </c>
      <c r="V26" s="68" t="str">
        <f>IF(AND((V25&gt;0),(V24&gt;0)),(V25/V24),"")</f>
        <v/>
      </c>
      <c r="W26" s="4" t="s">
        <v>3</v>
      </c>
      <c r="X26" s="68" t="str">
        <f>IF(AND((X25&gt;0),(X24&gt;0)),(X25/X24),"")</f>
        <v/>
      </c>
      <c r="Y26" s="4" t="s">
        <v>3</v>
      </c>
      <c r="Z26" s="68" t="str">
        <f>IF(AND((Z25&gt;0),(Z24&gt;0)),(Z25/Z24),"")</f>
        <v/>
      </c>
      <c r="AA26" s="4" t="s">
        <v>3</v>
      </c>
      <c r="AB26" s="68" t="str">
        <f>IF(AND((AB25&gt;0),(AB24&gt;0)),(AB25/AB24),"")</f>
        <v/>
      </c>
      <c r="AC26" s="4" t="s">
        <v>3</v>
      </c>
      <c r="AD26" s="68" t="str">
        <f t="shared" ref="AD26" si="151">IF(AND((AD25&gt;0),(AD24&gt;0)),(AD25/AD24),"")</f>
        <v/>
      </c>
      <c r="AE26" s="4" t="s">
        <v>3</v>
      </c>
      <c r="AF26" s="68" t="str">
        <f t="shared" ref="AF26" si="152">IF(AND((AF25&gt;0),(AF24&gt;0)),(AF25/AF24),"")</f>
        <v/>
      </c>
      <c r="AG26" s="4" t="s">
        <v>3</v>
      </c>
      <c r="AH26" s="68" t="str">
        <f t="shared" ref="AH26" si="153">IF(AND((AH25&gt;0),(AH24&gt;0)),(AH25/AH24),"")</f>
        <v/>
      </c>
      <c r="AI26" s="4" t="s">
        <v>3</v>
      </c>
      <c r="AJ26" s="68" t="str">
        <f t="shared" ref="AJ26" si="154">IF(AND((AJ25&gt;0),(AJ24&gt;0)),(AJ25/AJ24),"")</f>
        <v/>
      </c>
      <c r="AK26" s="4" t="s">
        <v>3</v>
      </c>
      <c r="AL26" s="68" t="str">
        <f t="shared" ref="AL26" si="155">IF(AND((AL25&gt;0),(AL24&gt;0)),(AL25/AL24),"")</f>
        <v/>
      </c>
      <c r="AM26" s="4" t="s">
        <v>3</v>
      </c>
      <c r="AN26" s="68" t="str">
        <f t="shared" ref="AN26" si="156">IF(AND((AN25&gt;0),(AN24&gt;0)),(AN25/AN24),"")</f>
        <v/>
      </c>
      <c r="AO26" s="4" t="s">
        <v>3</v>
      </c>
      <c r="AP26" s="68" t="str">
        <f t="shared" ref="AP26" si="157">IF(AND((AP25&gt;0),(AP24&gt;0)),(AP25/AP24),"")</f>
        <v/>
      </c>
      <c r="AQ26" s="4" t="s">
        <v>3</v>
      </c>
      <c r="AR26" s="68" t="str">
        <f t="shared" ref="AR26" si="158">IF(AND((AR25&gt;0),(AR24&gt;0)),(AR25/AR24),"")</f>
        <v/>
      </c>
      <c r="AS26" s="4" t="s">
        <v>3</v>
      </c>
      <c r="AT26" s="68" t="str">
        <f t="shared" ref="AT26" si="159">IF(AND((AT25&gt;0),(AT24&gt;0)),(AT25/AT24),"")</f>
        <v/>
      </c>
      <c r="AU26" s="4" t="s">
        <v>3</v>
      </c>
      <c r="AV26" s="68" t="str">
        <f t="shared" ref="AV26" si="160">IF(AND((AV25&gt;0),(AV24&gt;0)),(AV25/AV24),"")</f>
        <v/>
      </c>
      <c r="AW26" s="4" t="s">
        <v>3</v>
      </c>
      <c r="AX26" s="68" t="str">
        <f t="shared" ref="AX26" si="161">IF(AND((AX25&gt;0),(AX24&gt;0)),(AX25/AX24),"")</f>
        <v/>
      </c>
      <c r="AY26" s="4" t="s">
        <v>3</v>
      </c>
      <c r="AZ26" s="68" t="str">
        <f t="shared" ref="AZ26" si="162">IF(AND((AZ25&gt;0),(AZ24&gt;0)),(AZ25/AZ24),"")</f>
        <v/>
      </c>
      <c r="BA26" s="4" t="s">
        <v>3</v>
      </c>
      <c r="BB26" s="68" t="str">
        <f t="shared" ref="BB26" si="163">IF(AND((BB25&gt;0),(BB24&gt;0)),(BB25/BB24),"")</f>
        <v/>
      </c>
      <c r="BC26" s="4" t="s">
        <v>3</v>
      </c>
      <c r="BD26" s="68" t="str">
        <f t="shared" ref="BD26" si="164">IF(AND((BD25&gt;0),(BD24&gt;0)),(BD25/BD24),"")</f>
        <v/>
      </c>
      <c r="BE26" s="4" t="s">
        <v>3</v>
      </c>
      <c r="BF26" s="68" t="str">
        <f t="shared" ref="BF26" si="165">IF(AND((BF25&gt;0),(BF24&gt;0)),(BF25/BF24),"")</f>
        <v/>
      </c>
      <c r="BG26" s="4" t="s">
        <v>3</v>
      </c>
      <c r="BH26" s="68" t="str">
        <f t="shared" ref="BH26" si="166">IF(AND((BH25&gt;0),(BH24&gt;0)),(BH25/BH24),"")</f>
        <v/>
      </c>
      <c r="BI26" s="4" t="s">
        <v>3</v>
      </c>
      <c r="BK26" s="57" t="s">
        <v>26</v>
      </c>
      <c r="BL26" s="30">
        <f t="shared" si="16"/>
        <v>5</v>
      </c>
      <c r="BM26" s="40">
        <f t="shared" si="17"/>
        <v>7.3394495412844041E-2</v>
      </c>
      <c r="BN26" s="22" t="str">
        <f t="shared" si="18"/>
        <v>–</v>
      </c>
      <c r="BO26" s="41">
        <f t="shared" si="19"/>
        <v>9.6491228070175447E-2</v>
      </c>
      <c r="BP26" s="24" t="str">
        <f t="shared" si="20"/>
        <v/>
      </c>
      <c r="BQ26" s="6" t="s">
        <v>3</v>
      </c>
      <c r="BR26" s="26" t="str">
        <f t="shared" si="21"/>
        <v/>
      </c>
      <c r="BS26" s="42">
        <f t="shared" si="22"/>
        <v>8.1517893279501624E-2</v>
      </c>
      <c r="BT26" s="28" t="s">
        <v>3</v>
      </c>
      <c r="BU26" s="43">
        <f t="shared" si="23"/>
        <v>9.1633277942761836E-3</v>
      </c>
      <c r="BV26" s="29" t="s">
        <v>3</v>
      </c>
    </row>
    <row r="27" spans="1:74" ht="16.5" customHeight="1" x14ac:dyDescent="0.2">
      <c r="A27" s="15" t="s">
        <v>14</v>
      </c>
      <c r="B27" s="17"/>
      <c r="C27" s="3"/>
      <c r="D27" s="17"/>
      <c r="E27" s="3"/>
      <c r="F27" s="17"/>
      <c r="G27" s="3"/>
      <c r="H27" s="17"/>
      <c r="I27" s="3"/>
      <c r="J27" s="17"/>
      <c r="K27" s="3"/>
      <c r="L27" s="17"/>
      <c r="M27" s="3"/>
      <c r="N27" s="17"/>
      <c r="O27" s="3"/>
      <c r="P27" s="17"/>
      <c r="Q27" s="3"/>
      <c r="R27" s="17"/>
      <c r="S27" s="3"/>
      <c r="T27" s="17"/>
      <c r="U27" s="3"/>
      <c r="V27" s="17"/>
      <c r="W27" s="3"/>
      <c r="X27" s="17"/>
      <c r="Y27" s="3"/>
      <c r="Z27" s="17"/>
      <c r="AA27" s="3"/>
      <c r="AB27" s="17"/>
      <c r="AC27" s="3"/>
      <c r="AD27" s="17"/>
      <c r="AE27" s="3"/>
      <c r="AF27" s="17"/>
      <c r="AG27" s="3"/>
      <c r="AH27" s="17"/>
      <c r="AI27" s="3"/>
      <c r="AJ27" s="17"/>
      <c r="AK27" s="3"/>
      <c r="AL27" s="17"/>
      <c r="AM27" s="3"/>
      <c r="AN27" s="17"/>
      <c r="AO27" s="3"/>
      <c r="AP27" s="17"/>
      <c r="AQ27" s="3"/>
      <c r="AR27" s="17"/>
      <c r="AS27" s="3"/>
      <c r="AT27" s="17"/>
      <c r="AU27" s="3"/>
      <c r="AV27" s="17"/>
      <c r="AW27" s="3"/>
      <c r="AX27" s="17"/>
      <c r="AY27" s="3"/>
      <c r="AZ27" s="17"/>
      <c r="BA27" s="3"/>
      <c r="BB27" s="17"/>
      <c r="BC27" s="3"/>
      <c r="BD27" s="17"/>
      <c r="BE27" s="3"/>
      <c r="BF27" s="17"/>
      <c r="BG27" s="3"/>
      <c r="BH27" s="17"/>
      <c r="BI27" s="3"/>
      <c r="BK27" s="56" t="s">
        <v>14</v>
      </c>
      <c r="BL27" s="30">
        <f t="shared" si="16"/>
        <v>0</v>
      </c>
      <c r="BM27" s="21"/>
      <c r="BN27" s="22"/>
      <c r="BO27" s="23"/>
      <c r="BP27" s="24"/>
      <c r="BQ27" s="25"/>
      <c r="BR27" s="26"/>
      <c r="BS27" s="27"/>
      <c r="BT27" s="28"/>
      <c r="BU27" s="22"/>
      <c r="BV27" s="29"/>
    </row>
    <row r="28" spans="1:74" ht="16.5" customHeight="1" x14ac:dyDescent="0.2">
      <c r="A28" s="10" t="s">
        <v>24</v>
      </c>
      <c r="B28" s="19">
        <v>10.5</v>
      </c>
      <c r="C28" s="4">
        <f>IF(AND((B28&gt;0),(B$4&gt;0)),(B28/B$4*100),"")</f>
        <v>35.714285714285715</v>
      </c>
      <c r="D28" s="19">
        <v>10.5</v>
      </c>
      <c r="E28" s="4">
        <f>IF(AND((D28&gt;0),(D$4&gt;0)),(D28/D$4*100),"")</f>
        <v>35.353535353535356</v>
      </c>
      <c r="F28" s="19">
        <v>11.3</v>
      </c>
      <c r="G28" s="4">
        <f>IF(AND((F28&gt;0),(F$4&gt;0)),(F28/F$4*100),"")</f>
        <v>37.41721854304636</v>
      </c>
      <c r="H28" s="19">
        <v>11.6</v>
      </c>
      <c r="I28" s="4">
        <f>IF(AND((H28&gt;0),(H$4&gt;0)),(H28/H$4*100),"")</f>
        <v>36.942675159235669</v>
      </c>
      <c r="J28" s="19">
        <v>12.5</v>
      </c>
      <c r="K28" s="4">
        <f>IF(AND((J28&gt;0),(J$4&gt;0)),(J28/J$4*100),"")</f>
        <v>39.0625</v>
      </c>
      <c r="L28" s="19"/>
      <c r="M28" s="4" t="str">
        <f>IF(AND((L28&gt;0),(L$4&gt;0)),(L28/L$4*100),"")</f>
        <v/>
      </c>
      <c r="N28" s="19"/>
      <c r="O28" s="4" t="str">
        <f>IF(AND((N28&gt;0),(N$4&gt;0)),(N28/N$4*100),"")</f>
        <v/>
      </c>
      <c r="P28" s="19"/>
      <c r="Q28" s="4" t="str">
        <f>IF(AND((P28&gt;0),(P$4&gt;0)),(P28/P$4*100),"")</f>
        <v/>
      </c>
      <c r="R28" s="19"/>
      <c r="S28" s="4" t="str">
        <f>IF(AND((R28&gt;0),(R$4&gt;0)),(R28/R$4*100),"")</f>
        <v/>
      </c>
      <c r="T28" s="19"/>
      <c r="U28" s="4" t="str">
        <f>IF(AND((T28&gt;0),(T$4&gt;0)),(T28/T$4*100),"")</f>
        <v/>
      </c>
      <c r="V28" s="19"/>
      <c r="W28" s="4" t="str">
        <f>IF(AND((V28&gt;0),(V$4&gt;0)),(V28/V$4*100),"")</f>
        <v/>
      </c>
      <c r="X28" s="19"/>
      <c r="Y28" s="4" t="str">
        <f>IF(AND((X28&gt;0),(X$4&gt;0)),(X28/X$4*100),"")</f>
        <v/>
      </c>
      <c r="Z28" s="19"/>
      <c r="AA28" s="4" t="str">
        <f>IF(AND((Z28&gt;0),(Z$4&gt;0)),(Z28/Z$4*100),"")</f>
        <v/>
      </c>
      <c r="AB28" s="19"/>
      <c r="AC28" s="4" t="str">
        <f>IF(AND((AB28&gt;0),(AB$4&gt;0)),(AB28/AB$4*100),"")</f>
        <v/>
      </c>
      <c r="AD28" s="19"/>
      <c r="AE28" s="4" t="str">
        <f t="shared" ref="AE28:AE29" si="167">IF(AND((AD28&gt;0),(AD$4&gt;0)),(AD28/AD$4*100),"")</f>
        <v/>
      </c>
      <c r="AF28" s="19"/>
      <c r="AG28" s="4" t="str">
        <f t="shared" ref="AG28:AG29" si="168">IF(AND((AF28&gt;0),(AF$4&gt;0)),(AF28/AF$4*100),"")</f>
        <v/>
      </c>
      <c r="AH28" s="19"/>
      <c r="AI28" s="4" t="str">
        <f t="shared" ref="AI28:AI29" si="169">IF(AND((AH28&gt;0),(AH$4&gt;0)),(AH28/AH$4*100),"")</f>
        <v/>
      </c>
      <c r="AJ28" s="19"/>
      <c r="AK28" s="4" t="str">
        <f t="shared" ref="AK28:AK29" si="170">IF(AND((AJ28&gt;0),(AJ$4&gt;0)),(AJ28/AJ$4*100),"")</f>
        <v/>
      </c>
      <c r="AL28" s="19"/>
      <c r="AM28" s="4" t="str">
        <f t="shared" ref="AM28:AM29" si="171">IF(AND((AL28&gt;0),(AL$4&gt;0)),(AL28/AL$4*100),"")</f>
        <v/>
      </c>
      <c r="AN28" s="19"/>
      <c r="AO28" s="4" t="str">
        <f t="shared" ref="AO28:AO29" si="172">IF(AND((AN28&gt;0),(AN$4&gt;0)),(AN28/AN$4*100),"")</f>
        <v/>
      </c>
      <c r="AP28" s="19"/>
      <c r="AQ28" s="4" t="str">
        <f t="shared" ref="AQ28:AQ29" si="173">IF(AND((AP28&gt;0),(AP$4&gt;0)),(AP28/AP$4*100),"")</f>
        <v/>
      </c>
      <c r="AR28" s="19"/>
      <c r="AS28" s="4" t="str">
        <f t="shared" ref="AS28:AS29" si="174">IF(AND((AR28&gt;0),(AR$4&gt;0)),(AR28/AR$4*100),"")</f>
        <v/>
      </c>
      <c r="AT28" s="19"/>
      <c r="AU28" s="4" t="str">
        <f t="shared" ref="AU28:AU29" si="175">IF(AND((AT28&gt;0),(AT$4&gt;0)),(AT28/AT$4*100),"")</f>
        <v/>
      </c>
      <c r="AV28" s="19"/>
      <c r="AW28" s="4" t="str">
        <f t="shared" ref="AW28:AW29" si="176">IF(AND((AV28&gt;0),(AV$4&gt;0)),(AV28/AV$4*100),"")</f>
        <v/>
      </c>
      <c r="AX28" s="19"/>
      <c r="AY28" s="4" t="str">
        <f t="shared" ref="AY28:AY29" si="177">IF(AND((AX28&gt;0),(AX$4&gt;0)),(AX28/AX$4*100),"")</f>
        <v/>
      </c>
      <c r="AZ28" s="19"/>
      <c r="BA28" s="4" t="str">
        <f t="shared" ref="BA28:BA29" si="178">IF(AND((AZ28&gt;0),(AZ$4&gt;0)),(AZ28/AZ$4*100),"")</f>
        <v/>
      </c>
      <c r="BB28" s="19"/>
      <c r="BC28" s="4" t="str">
        <f t="shared" ref="BC28:BC29" si="179">IF(AND((BB28&gt;0),(BB$4&gt;0)),(BB28/BB$4*100),"")</f>
        <v/>
      </c>
      <c r="BD28" s="19"/>
      <c r="BE28" s="4" t="str">
        <f t="shared" ref="BE28:BE29" si="180">IF(AND((BD28&gt;0),(BD$4&gt;0)),(BD28/BD$4*100),"")</f>
        <v/>
      </c>
      <c r="BF28" s="19"/>
      <c r="BG28" s="4" t="str">
        <f t="shared" ref="BG28:BG29" si="181">IF(AND((BF28&gt;0),(BF$4&gt;0)),(BF28/BF$4*100),"")</f>
        <v/>
      </c>
      <c r="BH28" s="19"/>
      <c r="BI28" s="4" t="str">
        <f t="shared" ref="BI28:BI29" si="182">IF(AND((BH28&gt;0),(BH$4&gt;0)),(BH28/BH$4*100),"")</f>
        <v/>
      </c>
      <c r="BK28" s="57" t="s">
        <v>24</v>
      </c>
      <c r="BL28" s="30">
        <f t="shared" si="16"/>
        <v>5</v>
      </c>
      <c r="BM28" s="31">
        <f t="shared" si="17"/>
        <v>10.5</v>
      </c>
      <c r="BN28" s="32" t="str">
        <f t="shared" si="18"/>
        <v>–</v>
      </c>
      <c r="BO28" s="33">
        <f t="shared" si="19"/>
        <v>12.5</v>
      </c>
      <c r="BP28" s="34">
        <f t="shared" si="20"/>
        <v>35.353535353535356</v>
      </c>
      <c r="BQ28" s="35" t="str">
        <f t="shared" si="40"/>
        <v>–</v>
      </c>
      <c r="BR28" s="36">
        <f t="shared" si="21"/>
        <v>39.0625</v>
      </c>
      <c r="BS28" s="37">
        <f t="shared" si="22"/>
        <v>11.28</v>
      </c>
      <c r="BT28" s="38">
        <f t="shared" si="22"/>
        <v>36.898042954020625</v>
      </c>
      <c r="BU28" s="32">
        <f t="shared" si="23"/>
        <v>0.83785440262613642</v>
      </c>
      <c r="BV28" s="39">
        <f t="shared" si="23"/>
        <v>1.4784446692769664</v>
      </c>
    </row>
    <row r="29" spans="1:74" ht="16.5" customHeight="1" x14ac:dyDescent="0.2">
      <c r="A29" s="10" t="s">
        <v>25</v>
      </c>
      <c r="B29" s="19">
        <v>0.7</v>
      </c>
      <c r="C29" s="4">
        <f>IF(AND((B29&gt;0),(B$4&gt;0)),(B29/B$4*100),"")</f>
        <v>2.3809523809523809</v>
      </c>
      <c r="D29" s="19">
        <v>1.2</v>
      </c>
      <c r="E29" s="4">
        <f>IF(AND((D29&gt;0),(D$4&gt;0)),(D29/D$4*100),"")</f>
        <v>4.0404040404040398</v>
      </c>
      <c r="F29" s="19">
        <v>1</v>
      </c>
      <c r="G29" s="4">
        <f>IF(AND((F29&gt;0),(F$4&gt;0)),(F29/F$4*100),"")</f>
        <v>3.3112582781456954</v>
      </c>
      <c r="H29" s="19">
        <v>1.3</v>
      </c>
      <c r="I29" s="4">
        <f>IF(AND((H29&gt;0),(H$4&gt;0)),(H29/H$4*100),"")</f>
        <v>4.1401273885350323</v>
      </c>
      <c r="J29" s="19">
        <v>1</v>
      </c>
      <c r="K29" s="4">
        <f>IF(AND((J29&gt;0),(J$4&gt;0)),(J29/J$4*100),"")</f>
        <v>3.125</v>
      </c>
      <c r="L29" s="19"/>
      <c r="M29" s="4" t="str">
        <f>IF(AND((L29&gt;0),(L$4&gt;0)),(L29/L$4*100),"")</f>
        <v/>
      </c>
      <c r="N29" s="19"/>
      <c r="O29" s="4" t="str">
        <f>IF(AND((N29&gt;0),(N$4&gt;0)),(N29/N$4*100),"")</f>
        <v/>
      </c>
      <c r="P29" s="19"/>
      <c r="Q29" s="4" t="str">
        <f>IF(AND((P29&gt;0),(P$4&gt;0)),(P29/P$4*100),"")</f>
        <v/>
      </c>
      <c r="R29" s="19"/>
      <c r="S29" s="4" t="str">
        <f>IF(AND((R29&gt;0),(R$4&gt;0)),(R29/R$4*100),"")</f>
        <v/>
      </c>
      <c r="T29" s="19"/>
      <c r="U29" s="4" t="str">
        <f>IF(AND((T29&gt;0),(T$4&gt;0)),(T29/T$4*100),"")</f>
        <v/>
      </c>
      <c r="V29" s="19"/>
      <c r="W29" s="4" t="str">
        <f>IF(AND((V29&gt;0),(V$4&gt;0)),(V29/V$4*100),"")</f>
        <v/>
      </c>
      <c r="X29" s="19"/>
      <c r="Y29" s="4" t="str">
        <f>IF(AND((X29&gt;0),(X$4&gt;0)),(X29/X$4*100),"")</f>
        <v/>
      </c>
      <c r="Z29" s="19"/>
      <c r="AA29" s="4" t="str">
        <f>IF(AND((Z29&gt;0),(Z$4&gt;0)),(Z29/Z$4*100),"")</f>
        <v/>
      </c>
      <c r="AB29" s="19"/>
      <c r="AC29" s="4" t="str">
        <f>IF(AND((AB29&gt;0),(AB$4&gt;0)),(AB29/AB$4*100),"")</f>
        <v/>
      </c>
      <c r="AD29" s="19"/>
      <c r="AE29" s="4" t="str">
        <f t="shared" si="167"/>
        <v/>
      </c>
      <c r="AF29" s="19"/>
      <c r="AG29" s="4" t="str">
        <f t="shared" si="168"/>
        <v/>
      </c>
      <c r="AH29" s="19"/>
      <c r="AI29" s="4" t="str">
        <f t="shared" si="169"/>
        <v/>
      </c>
      <c r="AJ29" s="19"/>
      <c r="AK29" s="4" t="str">
        <f t="shared" si="170"/>
        <v/>
      </c>
      <c r="AL29" s="19"/>
      <c r="AM29" s="4" t="str">
        <f t="shared" si="171"/>
        <v/>
      </c>
      <c r="AN29" s="19"/>
      <c r="AO29" s="4" t="str">
        <f t="shared" si="172"/>
        <v/>
      </c>
      <c r="AP29" s="19"/>
      <c r="AQ29" s="4" t="str">
        <f t="shared" si="173"/>
        <v/>
      </c>
      <c r="AR29" s="19"/>
      <c r="AS29" s="4" t="str">
        <f t="shared" si="174"/>
        <v/>
      </c>
      <c r="AT29" s="19"/>
      <c r="AU29" s="4" t="str">
        <f t="shared" si="175"/>
        <v/>
      </c>
      <c r="AV29" s="19"/>
      <c r="AW29" s="4" t="str">
        <f t="shared" si="176"/>
        <v/>
      </c>
      <c r="AX29" s="19"/>
      <c r="AY29" s="4" t="str">
        <f t="shared" si="177"/>
        <v/>
      </c>
      <c r="AZ29" s="19"/>
      <c r="BA29" s="4" t="str">
        <f t="shared" si="178"/>
        <v/>
      </c>
      <c r="BB29" s="19"/>
      <c r="BC29" s="4" t="str">
        <f t="shared" si="179"/>
        <v/>
      </c>
      <c r="BD29" s="19"/>
      <c r="BE29" s="4" t="str">
        <f t="shared" si="180"/>
        <v/>
      </c>
      <c r="BF29" s="19"/>
      <c r="BG29" s="4" t="str">
        <f t="shared" si="181"/>
        <v/>
      </c>
      <c r="BH29" s="19"/>
      <c r="BI29" s="4" t="str">
        <f t="shared" si="182"/>
        <v/>
      </c>
      <c r="BK29" s="57" t="s">
        <v>25</v>
      </c>
      <c r="BL29" s="30">
        <f t="shared" si="16"/>
        <v>5</v>
      </c>
      <c r="BM29" s="31">
        <f t="shared" si="17"/>
        <v>0.7</v>
      </c>
      <c r="BN29" s="32" t="str">
        <f t="shared" si="18"/>
        <v>–</v>
      </c>
      <c r="BO29" s="33">
        <f t="shared" si="19"/>
        <v>1.3</v>
      </c>
      <c r="BP29" s="34">
        <f t="shared" si="20"/>
        <v>2.3809523809523809</v>
      </c>
      <c r="BQ29" s="35" t="str">
        <f t="shared" si="40"/>
        <v>–</v>
      </c>
      <c r="BR29" s="36">
        <f t="shared" si="21"/>
        <v>4.1401273885350323</v>
      </c>
      <c r="BS29" s="37">
        <f t="shared" si="22"/>
        <v>1.04</v>
      </c>
      <c r="BT29" s="38">
        <f t="shared" si="22"/>
        <v>3.3995484176074298</v>
      </c>
      <c r="BU29" s="32">
        <f t="shared" si="23"/>
        <v>0.23021728866442662</v>
      </c>
      <c r="BV29" s="39">
        <f t="shared" si="23"/>
        <v>0.72108650827700516</v>
      </c>
    </row>
    <row r="30" spans="1:74" ht="16.5" customHeight="1" x14ac:dyDescent="0.2">
      <c r="A30" s="10" t="s">
        <v>26</v>
      </c>
      <c r="B30" s="68">
        <f>IF(AND((B29&gt;0),(B28&gt;0)),(B29/B28),"")</f>
        <v>6.6666666666666666E-2</v>
      </c>
      <c r="C30" s="4" t="s">
        <v>3</v>
      </c>
      <c r="D30" s="68">
        <f>IF(AND((D29&gt;0),(D28&gt;0)),(D29/D28),"")</f>
        <v>0.11428571428571428</v>
      </c>
      <c r="E30" s="4" t="s">
        <v>3</v>
      </c>
      <c r="F30" s="68">
        <f>IF(AND((F29&gt;0),(F28&gt;0)),(F29/F28),"")</f>
        <v>8.8495575221238937E-2</v>
      </c>
      <c r="G30" s="4" t="s">
        <v>3</v>
      </c>
      <c r="H30" s="68">
        <f>IF(AND((H29&gt;0),(H28&gt;0)),(H29/H28),"")</f>
        <v>0.11206896551724138</v>
      </c>
      <c r="I30" s="4" t="s">
        <v>3</v>
      </c>
      <c r="J30" s="68">
        <f>IF(AND((J29&gt;0),(J28&gt;0)),(J29/J28),"")</f>
        <v>0.08</v>
      </c>
      <c r="K30" s="4" t="s">
        <v>3</v>
      </c>
      <c r="L30" s="68" t="str">
        <f>IF(AND((L29&gt;0),(L28&gt;0)),(L29/L28),"")</f>
        <v/>
      </c>
      <c r="M30" s="4" t="s">
        <v>3</v>
      </c>
      <c r="N30" s="68" t="str">
        <f>IF(AND((N29&gt;0),(N28&gt;0)),(N29/N28),"")</f>
        <v/>
      </c>
      <c r="O30" s="4" t="s">
        <v>3</v>
      </c>
      <c r="P30" s="68" t="str">
        <f>IF(AND((P29&gt;0),(P28&gt;0)),(P29/P28),"")</f>
        <v/>
      </c>
      <c r="Q30" s="4" t="s">
        <v>3</v>
      </c>
      <c r="R30" s="68" t="str">
        <f>IF(AND((R29&gt;0),(R28&gt;0)),(R29/R28),"")</f>
        <v/>
      </c>
      <c r="S30" s="4" t="s">
        <v>3</v>
      </c>
      <c r="T30" s="68" t="str">
        <f>IF(AND((T29&gt;0),(T28&gt;0)),(T29/T28),"")</f>
        <v/>
      </c>
      <c r="U30" s="4" t="s">
        <v>3</v>
      </c>
      <c r="V30" s="68" t="str">
        <f>IF(AND((V29&gt;0),(V28&gt;0)),(V29/V28),"")</f>
        <v/>
      </c>
      <c r="W30" s="4" t="s">
        <v>3</v>
      </c>
      <c r="X30" s="68" t="str">
        <f>IF(AND((X29&gt;0),(X28&gt;0)),(X29/X28),"")</f>
        <v/>
      </c>
      <c r="Y30" s="4" t="s">
        <v>3</v>
      </c>
      <c r="Z30" s="68" t="str">
        <f>IF(AND((Z29&gt;0),(Z28&gt;0)),(Z29/Z28),"")</f>
        <v/>
      </c>
      <c r="AA30" s="4" t="s">
        <v>3</v>
      </c>
      <c r="AB30" s="68" t="str">
        <f>IF(AND((AB29&gt;0),(AB28&gt;0)),(AB29/AB28),"")</f>
        <v/>
      </c>
      <c r="AC30" s="4" t="s">
        <v>3</v>
      </c>
      <c r="AD30" s="68" t="str">
        <f t="shared" ref="AD30" si="183">IF(AND((AD29&gt;0),(AD28&gt;0)),(AD29/AD28),"")</f>
        <v/>
      </c>
      <c r="AE30" s="4" t="s">
        <v>3</v>
      </c>
      <c r="AF30" s="68" t="str">
        <f t="shared" ref="AF30" si="184">IF(AND((AF29&gt;0),(AF28&gt;0)),(AF29/AF28),"")</f>
        <v/>
      </c>
      <c r="AG30" s="4" t="s">
        <v>3</v>
      </c>
      <c r="AH30" s="68" t="str">
        <f t="shared" ref="AH30" si="185">IF(AND((AH29&gt;0),(AH28&gt;0)),(AH29/AH28),"")</f>
        <v/>
      </c>
      <c r="AI30" s="4" t="s">
        <v>3</v>
      </c>
      <c r="AJ30" s="68" t="str">
        <f t="shared" ref="AJ30" si="186">IF(AND((AJ29&gt;0),(AJ28&gt;0)),(AJ29/AJ28),"")</f>
        <v/>
      </c>
      <c r="AK30" s="4" t="s">
        <v>3</v>
      </c>
      <c r="AL30" s="68" t="str">
        <f t="shared" ref="AL30" si="187">IF(AND((AL29&gt;0),(AL28&gt;0)),(AL29/AL28),"")</f>
        <v/>
      </c>
      <c r="AM30" s="4" t="s">
        <v>3</v>
      </c>
      <c r="AN30" s="68" t="str">
        <f t="shared" ref="AN30" si="188">IF(AND((AN29&gt;0),(AN28&gt;0)),(AN29/AN28),"")</f>
        <v/>
      </c>
      <c r="AO30" s="4" t="s">
        <v>3</v>
      </c>
      <c r="AP30" s="68" t="str">
        <f t="shared" ref="AP30" si="189">IF(AND((AP29&gt;0),(AP28&gt;0)),(AP29/AP28),"")</f>
        <v/>
      </c>
      <c r="AQ30" s="4" t="s">
        <v>3</v>
      </c>
      <c r="AR30" s="68" t="str">
        <f t="shared" ref="AR30" si="190">IF(AND((AR29&gt;0),(AR28&gt;0)),(AR29/AR28),"")</f>
        <v/>
      </c>
      <c r="AS30" s="4" t="s">
        <v>3</v>
      </c>
      <c r="AT30" s="68" t="str">
        <f t="shared" ref="AT30" si="191">IF(AND((AT29&gt;0),(AT28&gt;0)),(AT29/AT28),"")</f>
        <v/>
      </c>
      <c r="AU30" s="4" t="s">
        <v>3</v>
      </c>
      <c r="AV30" s="68" t="str">
        <f t="shared" ref="AV30" si="192">IF(AND((AV29&gt;0),(AV28&gt;0)),(AV29/AV28),"")</f>
        <v/>
      </c>
      <c r="AW30" s="4" t="s">
        <v>3</v>
      </c>
      <c r="AX30" s="68" t="str">
        <f t="shared" ref="AX30" si="193">IF(AND((AX29&gt;0),(AX28&gt;0)),(AX29/AX28),"")</f>
        <v/>
      </c>
      <c r="AY30" s="4" t="s">
        <v>3</v>
      </c>
      <c r="AZ30" s="68" t="str">
        <f t="shared" ref="AZ30" si="194">IF(AND((AZ29&gt;0),(AZ28&gt;0)),(AZ29/AZ28),"")</f>
        <v/>
      </c>
      <c r="BA30" s="4" t="s">
        <v>3</v>
      </c>
      <c r="BB30" s="68" t="str">
        <f t="shared" ref="BB30" si="195">IF(AND((BB29&gt;0),(BB28&gt;0)),(BB29/BB28),"")</f>
        <v/>
      </c>
      <c r="BC30" s="4" t="s">
        <v>3</v>
      </c>
      <c r="BD30" s="68" t="str">
        <f t="shared" ref="BD30" si="196">IF(AND((BD29&gt;0),(BD28&gt;0)),(BD29/BD28),"")</f>
        <v/>
      </c>
      <c r="BE30" s="4" t="s">
        <v>3</v>
      </c>
      <c r="BF30" s="68" t="str">
        <f t="shared" ref="BF30" si="197">IF(AND((BF29&gt;0),(BF28&gt;0)),(BF29/BF28),"")</f>
        <v/>
      </c>
      <c r="BG30" s="4" t="s">
        <v>3</v>
      </c>
      <c r="BH30" s="68" t="str">
        <f t="shared" ref="BH30" si="198">IF(AND((BH29&gt;0),(BH28&gt;0)),(BH29/BH28),"")</f>
        <v/>
      </c>
      <c r="BI30" s="4" t="s">
        <v>3</v>
      </c>
      <c r="BK30" s="57" t="s">
        <v>26</v>
      </c>
      <c r="BL30" s="30">
        <f t="shared" si="16"/>
        <v>5</v>
      </c>
      <c r="BM30" s="40">
        <f t="shared" si="17"/>
        <v>6.6666666666666666E-2</v>
      </c>
      <c r="BN30" s="22" t="str">
        <f t="shared" si="18"/>
        <v>–</v>
      </c>
      <c r="BO30" s="41">
        <f t="shared" si="19"/>
        <v>0.11428571428571428</v>
      </c>
      <c r="BP30" s="24" t="str">
        <f t="shared" si="20"/>
        <v/>
      </c>
      <c r="BQ30" s="6" t="s">
        <v>3</v>
      </c>
      <c r="BR30" s="26" t="str">
        <f t="shared" si="21"/>
        <v/>
      </c>
      <c r="BS30" s="42">
        <f t="shared" si="22"/>
        <v>9.2303384338172256E-2</v>
      </c>
      <c r="BT30" s="28" t="s">
        <v>3</v>
      </c>
      <c r="BU30" s="43">
        <f t="shared" si="23"/>
        <v>2.0597420947058187E-2</v>
      </c>
      <c r="BV30" s="29" t="s">
        <v>3</v>
      </c>
    </row>
    <row r="31" spans="1:74" ht="16.5" customHeight="1" x14ac:dyDescent="0.2">
      <c r="A31" s="15" t="s">
        <v>15</v>
      </c>
      <c r="B31" s="17"/>
      <c r="C31" s="3"/>
      <c r="D31" s="17"/>
      <c r="E31" s="3"/>
      <c r="F31" s="17"/>
      <c r="G31" s="3"/>
      <c r="H31" s="17"/>
      <c r="I31" s="3"/>
      <c r="J31" s="17"/>
      <c r="K31" s="3"/>
      <c r="L31" s="17"/>
      <c r="M31" s="3"/>
      <c r="N31" s="17"/>
      <c r="O31" s="3"/>
      <c r="P31" s="17"/>
      <c r="Q31" s="3"/>
      <c r="R31" s="17"/>
      <c r="S31" s="3"/>
      <c r="T31" s="17"/>
      <c r="U31" s="3"/>
      <c r="V31" s="17"/>
      <c r="W31" s="3"/>
      <c r="X31" s="17"/>
      <c r="Y31" s="3"/>
      <c r="Z31" s="17"/>
      <c r="AA31" s="3"/>
      <c r="AB31" s="17"/>
      <c r="AC31" s="3"/>
      <c r="AD31" s="17"/>
      <c r="AE31" s="3"/>
      <c r="AF31" s="17"/>
      <c r="AG31" s="3"/>
      <c r="AH31" s="17"/>
      <c r="AI31" s="3"/>
      <c r="AJ31" s="17"/>
      <c r="AK31" s="3"/>
      <c r="AL31" s="17"/>
      <c r="AM31" s="3"/>
      <c r="AN31" s="17"/>
      <c r="AO31" s="3"/>
      <c r="AP31" s="17"/>
      <c r="AQ31" s="3"/>
      <c r="AR31" s="17"/>
      <c r="AS31" s="3"/>
      <c r="AT31" s="17"/>
      <c r="AU31" s="3"/>
      <c r="AV31" s="17"/>
      <c r="AW31" s="3"/>
      <c r="AX31" s="17"/>
      <c r="AY31" s="3"/>
      <c r="AZ31" s="17"/>
      <c r="BA31" s="3"/>
      <c r="BB31" s="17"/>
      <c r="BC31" s="3"/>
      <c r="BD31" s="17"/>
      <c r="BE31" s="3"/>
      <c r="BF31" s="17"/>
      <c r="BG31" s="3"/>
      <c r="BH31" s="17"/>
      <c r="BI31" s="3"/>
      <c r="BK31" s="56" t="s">
        <v>15</v>
      </c>
      <c r="BL31" s="30">
        <f t="shared" si="16"/>
        <v>0</v>
      </c>
      <c r="BM31" s="21"/>
      <c r="BN31" s="22"/>
      <c r="BO31" s="23"/>
      <c r="BP31" s="24"/>
      <c r="BQ31" s="25"/>
      <c r="BR31" s="26"/>
      <c r="BS31" s="27"/>
      <c r="BT31" s="28"/>
      <c r="BU31" s="22"/>
      <c r="BV31" s="29"/>
    </row>
    <row r="32" spans="1:74" ht="16.5" customHeight="1" x14ac:dyDescent="0.2">
      <c r="A32" s="10" t="s">
        <v>24</v>
      </c>
      <c r="B32" s="19">
        <v>15</v>
      </c>
      <c r="C32" s="4">
        <f>IF(AND((B32&gt;0),(B$4&gt;0)),(B32/B$4*100),"")</f>
        <v>51.020408163265309</v>
      </c>
      <c r="D32" s="19">
        <v>13.5</v>
      </c>
      <c r="E32" s="4">
        <f>IF(AND((D32&gt;0),(D$4&gt;0)),(D32/D$4*100),"")</f>
        <v>45.454545454545453</v>
      </c>
      <c r="F32" s="19">
        <v>16.399999999999999</v>
      </c>
      <c r="G32" s="4">
        <f>IF(AND((F32&gt;0),(F$4&gt;0)),(F32/F$4*100),"")</f>
        <v>54.304635761589402</v>
      </c>
      <c r="H32" s="19">
        <v>16.5</v>
      </c>
      <c r="I32" s="4">
        <f>IF(AND((H32&gt;0),(H$4&gt;0)),(H32/H$4*100),"")</f>
        <v>52.547770700636946</v>
      </c>
      <c r="J32" s="19">
        <v>16.7</v>
      </c>
      <c r="K32" s="4">
        <f>IF(AND((J32&gt;0),(J$4&gt;0)),(J32/J$4*100),"")</f>
        <v>52.1875</v>
      </c>
      <c r="L32" s="19"/>
      <c r="M32" s="4" t="str">
        <f>IF(AND((L32&gt;0),(L$4&gt;0)),(L32/L$4*100),"")</f>
        <v/>
      </c>
      <c r="N32" s="19"/>
      <c r="O32" s="4" t="str">
        <f>IF(AND((N32&gt;0),(N$4&gt;0)),(N32/N$4*100),"")</f>
        <v/>
      </c>
      <c r="P32" s="19"/>
      <c r="Q32" s="4" t="str">
        <f>IF(AND((P32&gt;0),(P$4&gt;0)),(P32/P$4*100),"")</f>
        <v/>
      </c>
      <c r="R32" s="19"/>
      <c r="S32" s="4" t="str">
        <f>IF(AND((R32&gt;0),(R$4&gt;0)),(R32/R$4*100),"")</f>
        <v/>
      </c>
      <c r="T32" s="19"/>
      <c r="U32" s="4" t="str">
        <f>IF(AND((T32&gt;0),(T$4&gt;0)),(T32/T$4*100),"")</f>
        <v/>
      </c>
      <c r="V32" s="19"/>
      <c r="W32" s="4" t="str">
        <f>IF(AND((V32&gt;0),(V$4&gt;0)),(V32/V$4*100),"")</f>
        <v/>
      </c>
      <c r="X32" s="19"/>
      <c r="Y32" s="4" t="str">
        <f>IF(AND((X32&gt;0),(X$4&gt;0)),(X32/X$4*100),"")</f>
        <v/>
      </c>
      <c r="Z32" s="19"/>
      <c r="AA32" s="4" t="str">
        <f>IF(AND((Z32&gt;0),(Z$4&gt;0)),(Z32/Z$4*100),"")</f>
        <v/>
      </c>
      <c r="AB32" s="19"/>
      <c r="AC32" s="4" t="str">
        <f>IF(AND((AB32&gt;0),(AB$4&gt;0)),(AB32/AB$4*100),"")</f>
        <v/>
      </c>
      <c r="AD32" s="19"/>
      <c r="AE32" s="4" t="str">
        <f t="shared" ref="AE32:AE33" si="199">IF(AND((AD32&gt;0),(AD$4&gt;0)),(AD32/AD$4*100),"")</f>
        <v/>
      </c>
      <c r="AF32" s="19"/>
      <c r="AG32" s="4" t="str">
        <f t="shared" ref="AG32:AG33" si="200">IF(AND((AF32&gt;0),(AF$4&gt;0)),(AF32/AF$4*100),"")</f>
        <v/>
      </c>
      <c r="AH32" s="19"/>
      <c r="AI32" s="4" t="str">
        <f t="shared" ref="AI32:AI33" si="201">IF(AND((AH32&gt;0),(AH$4&gt;0)),(AH32/AH$4*100),"")</f>
        <v/>
      </c>
      <c r="AJ32" s="19"/>
      <c r="AK32" s="4" t="str">
        <f t="shared" ref="AK32:AK33" si="202">IF(AND((AJ32&gt;0),(AJ$4&gt;0)),(AJ32/AJ$4*100),"")</f>
        <v/>
      </c>
      <c r="AL32" s="19"/>
      <c r="AM32" s="4" t="str">
        <f t="shared" ref="AM32:AM33" si="203">IF(AND((AL32&gt;0),(AL$4&gt;0)),(AL32/AL$4*100),"")</f>
        <v/>
      </c>
      <c r="AN32" s="19"/>
      <c r="AO32" s="4" t="str">
        <f t="shared" ref="AO32:AO33" si="204">IF(AND((AN32&gt;0),(AN$4&gt;0)),(AN32/AN$4*100),"")</f>
        <v/>
      </c>
      <c r="AP32" s="19"/>
      <c r="AQ32" s="4" t="str">
        <f t="shared" ref="AQ32:AQ33" si="205">IF(AND((AP32&gt;0),(AP$4&gt;0)),(AP32/AP$4*100),"")</f>
        <v/>
      </c>
      <c r="AR32" s="19"/>
      <c r="AS32" s="4" t="str">
        <f t="shared" ref="AS32:AS33" si="206">IF(AND((AR32&gt;0),(AR$4&gt;0)),(AR32/AR$4*100),"")</f>
        <v/>
      </c>
      <c r="AT32" s="19"/>
      <c r="AU32" s="4" t="str">
        <f t="shared" ref="AU32:AU33" si="207">IF(AND((AT32&gt;0),(AT$4&gt;0)),(AT32/AT$4*100),"")</f>
        <v/>
      </c>
      <c r="AV32" s="19"/>
      <c r="AW32" s="4" t="str">
        <f t="shared" ref="AW32:AW33" si="208">IF(AND((AV32&gt;0),(AV$4&gt;0)),(AV32/AV$4*100),"")</f>
        <v/>
      </c>
      <c r="AX32" s="19"/>
      <c r="AY32" s="4" t="str">
        <f t="shared" ref="AY32:AY33" si="209">IF(AND((AX32&gt;0),(AX$4&gt;0)),(AX32/AX$4*100),"")</f>
        <v/>
      </c>
      <c r="AZ32" s="19"/>
      <c r="BA32" s="4" t="str">
        <f t="shared" ref="BA32:BA33" si="210">IF(AND((AZ32&gt;0),(AZ$4&gt;0)),(AZ32/AZ$4*100),"")</f>
        <v/>
      </c>
      <c r="BB32" s="19"/>
      <c r="BC32" s="4" t="str">
        <f t="shared" ref="BC32:BC33" si="211">IF(AND((BB32&gt;0),(BB$4&gt;0)),(BB32/BB$4*100),"")</f>
        <v/>
      </c>
      <c r="BD32" s="19"/>
      <c r="BE32" s="4" t="str">
        <f t="shared" ref="BE32:BE33" si="212">IF(AND((BD32&gt;0),(BD$4&gt;0)),(BD32/BD$4*100),"")</f>
        <v/>
      </c>
      <c r="BF32" s="19"/>
      <c r="BG32" s="4" t="str">
        <f t="shared" ref="BG32:BG33" si="213">IF(AND((BF32&gt;0),(BF$4&gt;0)),(BF32/BF$4*100),"")</f>
        <v/>
      </c>
      <c r="BH32" s="19"/>
      <c r="BI32" s="4" t="str">
        <f t="shared" ref="BI32:BI33" si="214">IF(AND((BH32&gt;0),(BH$4&gt;0)),(BH32/BH$4*100),"")</f>
        <v/>
      </c>
      <c r="BK32" s="57" t="s">
        <v>24</v>
      </c>
      <c r="BL32" s="30">
        <f t="shared" si="16"/>
        <v>5</v>
      </c>
      <c r="BM32" s="31">
        <f t="shared" si="17"/>
        <v>13.5</v>
      </c>
      <c r="BN32" s="32" t="str">
        <f t="shared" si="18"/>
        <v>–</v>
      </c>
      <c r="BO32" s="33">
        <f t="shared" si="19"/>
        <v>16.7</v>
      </c>
      <c r="BP32" s="34">
        <f t="shared" si="20"/>
        <v>45.454545454545453</v>
      </c>
      <c r="BQ32" s="35" t="str">
        <f t="shared" si="40"/>
        <v>–</v>
      </c>
      <c r="BR32" s="36">
        <f t="shared" si="21"/>
        <v>54.304635761589402</v>
      </c>
      <c r="BS32" s="37">
        <f t="shared" si="22"/>
        <v>15.62</v>
      </c>
      <c r="BT32" s="38">
        <f t="shared" si="22"/>
        <v>51.102972016007428</v>
      </c>
      <c r="BU32" s="32">
        <f t="shared" si="23"/>
        <v>1.3627178724886524</v>
      </c>
      <c r="BV32" s="39">
        <f t="shared" si="23"/>
        <v>3.3699345074108247</v>
      </c>
    </row>
    <row r="33" spans="1:74" ht="16.5" customHeight="1" x14ac:dyDescent="0.2">
      <c r="A33" s="10" t="s">
        <v>25</v>
      </c>
      <c r="B33" s="19"/>
      <c r="C33" s="4" t="str">
        <f>IF(AND((B33&gt;0),(B$4&gt;0)),(B33/B$4*100),"")</f>
        <v/>
      </c>
      <c r="D33" s="19"/>
      <c r="E33" s="4" t="str">
        <f>IF(AND((D33&gt;0),(D$4&gt;0)),(D33/D$4*100),"")</f>
        <v/>
      </c>
      <c r="F33" s="19"/>
      <c r="G33" s="4" t="str">
        <f>IF(AND((F33&gt;0),(F$4&gt;0)),(F33/F$4*100),"")</f>
        <v/>
      </c>
      <c r="H33" s="19">
        <v>1.8</v>
      </c>
      <c r="I33" s="4">
        <f>IF(AND((H33&gt;0),(H$4&gt;0)),(H33/H$4*100),"")</f>
        <v>5.7324840764331215</v>
      </c>
      <c r="J33" s="19"/>
      <c r="K33" s="4" t="str">
        <f>IF(AND((J33&gt;0),(J$4&gt;0)),(J33/J$4*100),"")</f>
        <v/>
      </c>
      <c r="L33" s="19"/>
      <c r="M33" s="4" t="str">
        <f>IF(AND((L33&gt;0),(L$4&gt;0)),(L33/L$4*100),"")</f>
        <v/>
      </c>
      <c r="N33" s="19"/>
      <c r="O33" s="4" t="str">
        <f>IF(AND((N33&gt;0),(N$4&gt;0)),(N33/N$4*100),"")</f>
        <v/>
      </c>
      <c r="P33" s="19"/>
      <c r="Q33" s="4" t="str">
        <f>IF(AND((P33&gt;0),(P$4&gt;0)),(P33/P$4*100),"")</f>
        <v/>
      </c>
      <c r="R33" s="19"/>
      <c r="S33" s="4" t="str">
        <f>IF(AND((R33&gt;0),(R$4&gt;0)),(R33/R$4*100),"")</f>
        <v/>
      </c>
      <c r="T33" s="19"/>
      <c r="U33" s="4" t="str">
        <f>IF(AND((T33&gt;0),(T$4&gt;0)),(T33/T$4*100),"")</f>
        <v/>
      </c>
      <c r="V33" s="19"/>
      <c r="W33" s="4" t="str">
        <f>IF(AND((V33&gt;0),(V$4&gt;0)),(V33/V$4*100),"")</f>
        <v/>
      </c>
      <c r="X33" s="19"/>
      <c r="Y33" s="4" t="str">
        <f>IF(AND((X33&gt;0),(X$4&gt;0)),(X33/X$4*100),"")</f>
        <v/>
      </c>
      <c r="Z33" s="19"/>
      <c r="AA33" s="4" t="str">
        <f>IF(AND((Z33&gt;0),(Z$4&gt;0)),(Z33/Z$4*100),"")</f>
        <v/>
      </c>
      <c r="AB33" s="19"/>
      <c r="AC33" s="4" t="str">
        <f>IF(AND((AB33&gt;0),(AB$4&gt;0)),(AB33/AB$4*100),"")</f>
        <v/>
      </c>
      <c r="AD33" s="19"/>
      <c r="AE33" s="4" t="str">
        <f t="shared" si="199"/>
        <v/>
      </c>
      <c r="AF33" s="19"/>
      <c r="AG33" s="4" t="str">
        <f t="shared" si="200"/>
        <v/>
      </c>
      <c r="AH33" s="19"/>
      <c r="AI33" s="4" t="str">
        <f t="shared" si="201"/>
        <v/>
      </c>
      <c r="AJ33" s="19"/>
      <c r="AK33" s="4" t="str">
        <f t="shared" si="202"/>
        <v/>
      </c>
      <c r="AL33" s="19"/>
      <c r="AM33" s="4" t="str">
        <f t="shared" si="203"/>
        <v/>
      </c>
      <c r="AN33" s="19"/>
      <c r="AO33" s="4" t="str">
        <f t="shared" si="204"/>
        <v/>
      </c>
      <c r="AP33" s="19"/>
      <c r="AQ33" s="4" t="str">
        <f t="shared" si="205"/>
        <v/>
      </c>
      <c r="AR33" s="19"/>
      <c r="AS33" s="4" t="str">
        <f t="shared" si="206"/>
        <v/>
      </c>
      <c r="AT33" s="19"/>
      <c r="AU33" s="4" t="str">
        <f t="shared" si="207"/>
        <v/>
      </c>
      <c r="AV33" s="19"/>
      <c r="AW33" s="4" t="str">
        <f t="shared" si="208"/>
        <v/>
      </c>
      <c r="AX33" s="19"/>
      <c r="AY33" s="4" t="str">
        <f t="shared" si="209"/>
        <v/>
      </c>
      <c r="AZ33" s="19"/>
      <c r="BA33" s="4" t="str">
        <f t="shared" si="210"/>
        <v/>
      </c>
      <c r="BB33" s="19"/>
      <c r="BC33" s="4" t="str">
        <f t="shared" si="211"/>
        <v/>
      </c>
      <c r="BD33" s="19"/>
      <c r="BE33" s="4" t="str">
        <f t="shared" si="212"/>
        <v/>
      </c>
      <c r="BF33" s="19"/>
      <c r="BG33" s="4" t="str">
        <f t="shared" si="213"/>
        <v/>
      </c>
      <c r="BH33" s="19"/>
      <c r="BI33" s="4" t="str">
        <f t="shared" si="214"/>
        <v/>
      </c>
      <c r="BK33" s="57" t="s">
        <v>25</v>
      </c>
      <c r="BL33" s="30">
        <f t="shared" si="16"/>
        <v>1</v>
      </c>
      <c r="BM33" s="31">
        <f t="shared" si="17"/>
        <v>1.8</v>
      </c>
      <c r="BN33" s="32" t="str">
        <f t="shared" si="18"/>
        <v>–</v>
      </c>
      <c r="BO33" s="33">
        <f t="shared" si="19"/>
        <v>1.8</v>
      </c>
      <c r="BP33" s="34">
        <f t="shared" si="20"/>
        <v>5.7324840764331215</v>
      </c>
      <c r="BQ33" s="35" t="str">
        <f t="shared" si="40"/>
        <v>–</v>
      </c>
      <c r="BR33" s="36">
        <f t="shared" si="21"/>
        <v>5.7324840764331215</v>
      </c>
      <c r="BS33" s="37">
        <f t="shared" si="22"/>
        <v>1.8</v>
      </c>
      <c r="BT33" s="38">
        <f t="shared" si="22"/>
        <v>5.7324840764331215</v>
      </c>
      <c r="BU33" s="32" t="str">
        <f t="shared" si="23"/>
        <v>?</v>
      </c>
      <c r="BV33" s="39" t="str">
        <f t="shared" si="23"/>
        <v>?</v>
      </c>
    </row>
    <row r="34" spans="1:74" ht="16.5" customHeight="1" thickBot="1" x14ac:dyDescent="0.25">
      <c r="A34" s="10" t="s">
        <v>26</v>
      </c>
      <c r="B34" s="68" t="str">
        <f>IF(AND((B33&gt;0),(B32&gt;0)),(B33/B32),"")</f>
        <v/>
      </c>
      <c r="C34" s="4" t="s">
        <v>3</v>
      </c>
      <c r="D34" s="68" t="str">
        <f>IF(AND((D33&gt;0),(D32&gt;0)),(D33/D32),"")</f>
        <v/>
      </c>
      <c r="E34" s="4" t="s">
        <v>3</v>
      </c>
      <c r="F34" s="68" t="str">
        <f>IF(AND((F33&gt;0),(F32&gt;0)),(F33/F32),"")</f>
        <v/>
      </c>
      <c r="G34" s="4" t="s">
        <v>3</v>
      </c>
      <c r="H34" s="68">
        <f>IF(AND((H33&gt;0),(H32&gt;0)),(H33/H32),"")</f>
        <v>0.1090909090909091</v>
      </c>
      <c r="I34" s="4" t="s">
        <v>3</v>
      </c>
      <c r="J34" s="68" t="str">
        <f>IF(AND((J33&gt;0),(J32&gt;0)),(J33/J32),"")</f>
        <v/>
      </c>
      <c r="K34" s="4" t="s">
        <v>3</v>
      </c>
      <c r="L34" s="68" t="str">
        <f>IF(AND((L33&gt;0),(L32&gt;0)),(L33/L32),"")</f>
        <v/>
      </c>
      <c r="M34" s="4" t="s">
        <v>3</v>
      </c>
      <c r="N34" s="68" t="str">
        <f>IF(AND((N33&gt;0),(N32&gt;0)),(N33/N32),"")</f>
        <v/>
      </c>
      <c r="O34" s="4" t="s">
        <v>3</v>
      </c>
      <c r="P34" s="68" t="str">
        <f>IF(AND((P33&gt;0),(P32&gt;0)),(P33/P32),"")</f>
        <v/>
      </c>
      <c r="Q34" s="4" t="s">
        <v>3</v>
      </c>
      <c r="R34" s="68" t="str">
        <f>IF(AND((R33&gt;0),(R32&gt;0)),(R33/R32),"")</f>
        <v/>
      </c>
      <c r="S34" s="4" t="s">
        <v>3</v>
      </c>
      <c r="T34" s="68" t="str">
        <f>IF(AND((T33&gt;0),(T32&gt;0)),(T33/T32),"")</f>
        <v/>
      </c>
      <c r="U34" s="4" t="s">
        <v>3</v>
      </c>
      <c r="V34" s="68" t="str">
        <f>IF(AND((V33&gt;0),(V32&gt;0)),(V33/V32),"")</f>
        <v/>
      </c>
      <c r="W34" s="4" t="s">
        <v>3</v>
      </c>
      <c r="X34" s="68" t="str">
        <f>IF(AND((X33&gt;0),(X32&gt;0)),(X33/X32),"")</f>
        <v/>
      </c>
      <c r="Y34" s="4" t="s">
        <v>3</v>
      </c>
      <c r="Z34" s="68" t="str">
        <f>IF(AND((Z33&gt;0),(Z32&gt;0)),(Z33/Z32),"")</f>
        <v/>
      </c>
      <c r="AA34" s="4" t="s">
        <v>3</v>
      </c>
      <c r="AB34" s="68" t="str">
        <f>IF(AND((AB33&gt;0),(AB32&gt;0)),(AB33/AB32),"")</f>
        <v/>
      </c>
      <c r="AC34" s="4" t="s">
        <v>3</v>
      </c>
      <c r="AD34" s="68" t="str">
        <f t="shared" ref="AD34" si="215">IF(AND((AD33&gt;0),(AD32&gt;0)),(AD33/AD32),"")</f>
        <v/>
      </c>
      <c r="AE34" s="4" t="s">
        <v>3</v>
      </c>
      <c r="AF34" s="68" t="str">
        <f t="shared" ref="AF34" si="216">IF(AND((AF33&gt;0),(AF32&gt;0)),(AF33/AF32),"")</f>
        <v/>
      </c>
      <c r="AG34" s="4" t="s">
        <v>3</v>
      </c>
      <c r="AH34" s="68" t="str">
        <f t="shared" ref="AH34" si="217">IF(AND((AH33&gt;0),(AH32&gt;0)),(AH33/AH32),"")</f>
        <v/>
      </c>
      <c r="AI34" s="4" t="s">
        <v>3</v>
      </c>
      <c r="AJ34" s="68" t="str">
        <f t="shared" ref="AJ34" si="218">IF(AND((AJ33&gt;0),(AJ32&gt;0)),(AJ33/AJ32),"")</f>
        <v/>
      </c>
      <c r="AK34" s="4" t="s">
        <v>3</v>
      </c>
      <c r="AL34" s="68" t="str">
        <f t="shared" ref="AL34" si="219">IF(AND((AL33&gt;0),(AL32&gt;0)),(AL33/AL32),"")</f>
        <v/>
      </c>
      <c r="AM34" s="4" t="s">
        <v>3</v>
      </c>
      <c r="AN34" s="68" t="str">
        <f t="shared" ref="AN34" si="220">IF(AND((AN33&gt;0),(AN32&gt;0)),(AN33/AN32),"")</f>
        <v/>
      </c>
      <c r="AO34" s="4" t="s">
        <v>3</v>
      </c>
      <c r="AP34" s="68" t="str">
        <f t="shared" ref="AP34" si="221">IF(AND((AP33&gt;0),(AP32&gt;0)),(AP33/AP32),"")</f>
        <v/>
      </c>
      <c r="AQ34" s="4" t="s">
        <v>3</v>
      </c>
      <c r="AR34" s="68" t="str">
        <f t="shared" ref="AR34" si="222">IF(AND((AR33&gt;0),(AR32&gt;0)),(AR33/AR32),"")</f>
        <v/>
      </c>
      <c r="AS34" s="4" t="s">
        <v>3</v>
      </c>
      <c r="AT34" s="68" t="str">
        <f t="shared" ref="AT34" si="223">IF(AND((AT33&gt;0),(AT32&gt;0)),(AT33/AT32),"")</f>
        <v/>
      </c>
      <c r="AU34" s="4" t="s">
        <v>3</v>
      </c>
      <c r="AV34" s="68" t="str">
        <f t="shared" ref="AV34" si="224">IF(AND((AV33&gt;0),(AV32&gt;0)),(AV33/AV32),"")</f>
        <v/>
      </c>
      <c r="AW34" s="4" t="s">
        <v>3</v>
      </c>
      <c r="AX34" s="68" t="str">
        <f t="shared" ref="AX34" si="225">IF(AND((AX33&gt;0),(AX32&gt;0)),(AX33/AX32),"")</f>
        <v/>
      </c>
      <c r="AY34" s="4" t="s">
        <v>3</v>
      </c>
      <c r="AZ34" s="68" t="str">
        <f t="shared" ref="AZ34" si="226">IF(AND((AZ33&gt;0),(AZ32&gt;0)),(AZ33/AZ32),"")</f>
        <v/>
      </c>
      <c r="BA34" s="4" t="s">
        <v>3</v>
      </c>
      <c r="BB34" s="68" t="str">
        <f t="shared" ref="BB34" si="227">IF(AND((BB33&gt;0),(BB32&gt;0)),(BB33/BB32),"")</f>
        <v/>
      </c>
      <c r="BC34" s="4" t="s">
        <v>3</v>
      </c>
      <c r="BD34" s="68" t="str">
        <f t="shared" ref="BD34" si="228">IF(AND((BD33&gt;0),(BD32&gt;0)),(BD33/BD32),"")</f>
        <v/>
      </c>
      <c r="BE34" s="4" t="s">
        <v>3</v>
      </c>
      <c r="BF34" s="68" t="str">
        <f t="shared" ref="BF34" si="229">IF(AND((BF33&gt;0),(BF32&gt;0)),(BF33/BF32),"")</f>
        <v/>
      </c>
      <c r="BG34" s="4" t="s">
        <v>3</v>
      </c>
      <c r="BH34" s="68" t="str">
        <f t="shared" ref="BH34" si="230">IF(AND((BH33&gt;0),(BH32&gt;0)),(BH33/BH32),"")</f>
        <v/>
      </c>
      <c r="BI34" s="4" t="s">
        <v>3</v>
      </c>
      <c r="BK34" s="58" t="s">
        <v>26</v>
      </c>
      <c r="BL34" s="44">
        <f t="shared" si="16"/>
        <v>1</v>
      </c>
      <c r="BM34" s="45">
        <f t="shared" si="17"/>
        <v>0.1090909090909091</v>
      </c>
      <c r="BN34" s="46" t="str">
        <f t="shared" si="18"/>
        <v>–</v>
      </c>
      <c r="BO34" s="47">
        <f t="shared" si="19"/>
        <v>0.1090909090909091</v>
      </c>
      <c r="BP34" s="48" t="str">
        <f t="shared" si="20"/>
        <v/>
      </c>
      <c r="BQ34" s="49" t="s">
        <v>3</v>
      </c>
      <c r="BR34" s="50" t="str">
        <f t="shared" si="21"/>
        <v/>
      </c>
      <c r="BS34" s="51">
        <f t="shared" si="22"/>
        <v>0.1090909090909091</v>
      </c>
      <c r="BT34" s="52" t="s">
        <v>3</v>
      </c>
      <c r="BU34" s="53" t="str">
        <f t="shared" si="23"/>
        <v>?</v>
      </c>
      <c r="BV34" s="54" t="s">
        <v>3</v>
      </c>
    </row>
    <row r="35" spans="1:74" s="80" customFormat="1" x14ac:dyDescent="0.2">
      <c r="A35" s="75"/>
      <c r="B35" s="76"/>
      <c r="C35" s="77"/>
      <c r="D35" s="78"/>
      <c r="E35" s="79"/>
      <c r="F35" s="78"/>
      <c r="G35" s="79"/>
      <c r="H35" s="78"/>
      <c r="I35" s="79"/>
      <c r="J35" s="78"/>
      <c r="K35" s="79"/>
      <c r="L35" s="78"/>
      <c r="M35" s="79"/>
      <c r="N35" s="78"/>
      <c r="O35" s="79"/>
      <c r="P35" s="78"/>
      <c r="Q35" s="79"/>
      <c r="R35" s="78"/>
      <c r="S35" s="79"/>
      <c r="T35" s="78"/>
      <c r="U35" s="79"/>
      <c r="V35" s="78"/>
      <c r="W35" s="79"/>
      <c r="X35" s="78"/>
      <c r="Y35" s="79"/>
      <c r="Z35" s="78"/>
      <c r="AA35" s="79"/>
      <c r="AB35" s="78"/>
      <c r="AC35" s="79"/>
      <c r="AD35" s="78"/>
      <c r="AE35" s="79"/>
      <c r="AF35" s="78"/>
      <c r="AG35" s="79"/>
      <c r="AH35" s="78"/>
      <c r="AI35" s="79"/>
      <c r="AJ35" s="78"/>
      <c r="AK35" s="79"/>
      <c r="AL35" s="78"/>
      <c r="AM35" s="79"/>
      <c r="AN35" s="78"/>
      <c r="AO35" s="79"/>
      <c r="AP35" s="78"/>
      <c r="AQ35" s="79"/>
      <c r="AR35" s="78"/>
      <c r="AS35" s="79"/>
      <c r="AT35" s="78"/>
      <c r="AU35" s="79"/>
      <c r="AV35" s="78"/>
      <c r="AW35" s="79"/>
      <c r="AX35" s="78"/>
      <c r="AY35" s="79"/>
      <c r="AZ35" s="78"/>
      <c r="BA35" s="79"/>
      <c r="BB35" s="78"/>
      <c r="BC35" s="79"/>
      <c r="BD35" s="78"/>
      <c r="BE35" s="79"/>
      <c r="BF35" s="78"/>
      <c r="BG35" s="79"/>
      <c r="BH35" s="78"/>
      <c r="BI35" s="79"/>
      <c r="BK35" s="81"/>
      <c r="BL35" s="82"/>
      <c r="BM35" s="83"/>
      <c r="BN35" s="74"/>
      <c r="BO35" s="84"/>
      <c r="BP35" s="85"/>
      <c r="BQ35" s="86"/>
      <c r="BR35" s="87"/>
      <c r="BS35" s="88"/>
      <c r="BT35" s="86"/>
      <c r="BU35" s="88"/>
      <c r="BV35" s="86"/>
    </row>
  </sheetData>
  <sheetProtection formatCells="0" formatColumns="0" formatRows="0" insertColumns="0" insertRows="0" deleteColumns="0" deleteRows="0"/>
  <mergeCells count="37">
    <mergeCell ref="BM2:BO2"/>
    <mergeCell ref="BP2:BR2"/>
    <mergeCell ref="AX1:AY1"/>
    <mergeCell ref="AZ1:BA1"/>
    <mergeCell ref="BB1:BC1"/>
    <mergeCell ref="BD1:BE1"/>
    <mergeCell ref="BF1:BG1"/>
    <mergeCell ref="BH1:BI1"/>
    <mergeCell ref="BK1:BK2"/>
    <mergeCell ref="BL1:BL2"/>
    <mergeCell ref="BM1:BR1"/>
    <mergeCell ref="BS1:BT1"/>
    <mergeCell ref="BU1:BV1"/>
    <mergeCell ref="AV1:AW1"/>
    <mergeCell ref="Z1:AA1"/>
    <mergeCell ref="AB1:AC1"/>
    <mergeCell ref="AD1:AE1"/>
    <mergeCell ref="AF1:AG1"/>
    <mergeCell ref="AH1:AI1"/>
    <mergeCell ref="AJ1:AK1"/>
    <mergeCell ref="AL1:AM1"/>
    <mergeCell ref="AN1:AO1"/>
    <mergeCell ref="AP1:AQ1"/>
    <mergeCell ref="AR1:AS1"/>
    <mergeCell ref="AT1:AU1"/>
    <mergeCell ref="X1:Y1"/>
    <mergeCell ref="B1:C1"/>
    <mergeCell ref="D1:E1"/>
    <mergeCell ref="F1:G1"/>
    <mergeCell ref="H1:I1"/>
    <mergeCell ref="J1:K1"/>
    <mergeCell ref="L1:M1"/>
    <mergeCell ref="N1:O1"/>
    <mergeCell ref="P1:Q1"/>
    <mergeCell ref="R1:S1"/>
    <mergeCell ref="T1:U1"/>
    <mergeCell ref="V1:W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7C80"/>
  </sheetPr>
  <dimension ref="A1:AE31"/>
  <sheetViews>
    <sheetView zoomScaleNormal="100" workbookViewId="0">
      <pane xSplit="3" ySplit="1" topLeftCell="D2" activePane="bottomRight" state="frozen"/>
      <selection activeCell="C2" sqref="C2"/>
      <selection pane="topRight" activeCell="C2" sqref="C2"/>
      <selection pane="bottomLeft" activeCell="C2" sqref="C2"/>
      <selection pane="bottomRight"/>
    </sheetView>
  </sheetViews>
  <sheetFormatPr defaultColWidth="9.140625" defaultRowHeight="12.75" x14ac:dyDescent="0.2"/>
  <cols>
    <col min="1" max="1" width="17.7109375" style="65" bestFit="1" customWidth="1"/>
    <col min="2" max="2" width="16.85546875" style="71" customWidth="1"/>
    <col min="3" max="3" width="9.140625" style="66"/>
    <col min="4" max="4" width="9.140625" style="64" customWidth="1"/>
    <col min="5" max="10" width="9.140625" style="64"/>
    <col min="11" max="12" width="11.28515625" style="64" customWidth="1"/>
    <col min="13" max="19" width="9.140625" style="64"/>
    <col min="20" max="21" width="6.7109375" style="64" customWidth="1"/>
    <col min="22" max="22" width="12.5703125" style="64" customWidth="1"/>
    <col min="23" max="24" width="6.7109375" style="64" customWidth="1"/>
    <col min="25" max="25" width="12.5703125" style="64" customWidth="1"/>
    <col min="26" max="27" width="6.7109375" style="64" customWidth="1"/>
    <col min="28" max="28" width="12.5703125" style="64" customWidth="1"/>
    <col min="29" max="30" width="6.7109375" style="64" customWidth="1"/>
    <col min="31" max="31" width="12.5703125" style="64" customWidth="1"/>
    <col min="32" max="16384" width="9.140625" style="64"/>
  </cols>
  <sheetData>
    <row r="1" spans="1:31" ht="38.25" x14ac:dyDescent="0.2">
      <c r="A1" s="63" t="s">
        <v>42</v>
      </c>
      <c r="B1" s="72" t="s">
        <v>43</v>
      </c>
      <c r="C1" s="67" t="s">
        <v>34</v>
      </c>
      <c r="D1" s="73" t="s">
        <v>4</v>
      </c>
      <c r="E1" s="73" t="s">
        <v>23</v>
      </c>
      <c r="F1" s="73" t="s">
        <v>35</v>
      </c>
      <c r="G1" s="73" t="s">
        <v>36</v>
      </c>
      <c r="H1" s="73" t="s">
        <v>37</v>
      </c>
      <c r="I1" s="73" t="s">
        <v>38</v>
      </c>
      <c r="J1" s="73" t="s">
        <v>39</v>
      </c>
      <c r="K1" s="73" t="s">
        <v>40</v>
      </c>
      <c r="L1" s="73" t="s">
        <v>41</v>
      </c>
      <c r="M1" s="73" t="s">
        <v>60</v>
      </c>
      <c r="N1" s="73" t="s">
        <v>61</v>
      </c>
      <c r="O1" s="73" t="s">
        <v>63</v>
      </c>
      <c r="P1" s="73" t="s">
        <v>62</v>
      </c>
      <c r="Q1" s="73" t="s">
        <v>5</v>
      </c>
      <c r="R1" s="73" t="s">
        <v>6</v>
      </c>
      <c r="S1" s="73" t="s">
        <v>7</v>
      </c>
      <c r="T1" s="73" t="s">
        <v>44</v>
      </c>
      <c r="U1" s="73" t="s">
        <v>45</v>
      </c>
      <c r="V1" s="73" t="s">
        <v>46</v>
      </c>
      <c r="W1" s="73" t="s">
        <v>47</v>
      </c>
      <c r="X1" s="73" t="s">
        <v>48</v>
      </c>
      <c r="Y1" s="73" t="s">
        <v>49</v>
      </c>
      <c r="Z1" s="73" t="s">
        <v>50</v>
      </c>
      <c r="AA1" s="73" t="s">
        <v>51</v>
      </c>
      <c r="AB1" s="73" t="s">
        <v>52</v>
      </c>
      <c r="AC1" s="73" t="s">
        <v>53</v>
      </c>
      <c r="AD1" s="73" t="s">
        <v>54</v>
      </c>
      <c r="AE1" s="73" t="s">
        <v>55</v>
      </c>
    </row>
    <row r="2" spans="1:31" ht="12.75" customHeight="1" x14ac:dyDescent="0.2">
      <c r="A2" s="107" t="s">
        <v>68</v>
      </c>
      <c r="B2" s="108" t="s">
        <v>66</v>
      </c>
      <c r="C2" s="89" t="str">
        <f>females!B1</f>
        <v>1 (NEO)</v>
      </c>
      <c r="D2" s="90">
        <f>IF(females!B3&gt;0,females!B3,"")</f>
        <v>337</v>
      </c>
      <c r="E2" s="94">
        <f>IF(females!B4&gt;0,females!B4,"")</f>
        <v>61.2</v>
      </c>
      <c r="F2" s="94">
        <f>IF(females!B6&gt;0,females!B6,"")</f>
        <v>17.100000000000001</v>
      </c>
      <c r="G2" s="94">
        <f>IF(females!B7&gt;0,females!B7,"")</f>
        <v>10.199999999999999</v>
      </c>
      <c r="H2" s="94">
        <f>IF(females!B8&gt;0,females!B8,"")</f>
        <v>24.3</v>
      </c>
      <c r="I2" s="94">
        <f>IF(females!B9&gt;0,females!B9,"")</f>
        <v>8.5</v>
      </c>
      <c r="J2" s="94">
        <f>IF(females!B10&gt;0,females!B10,"")</f>
        <v>74.400000000000006</v>
      </c>
      <c r="K2" s="95">
        <f>IF(females!B11&gt;0,females!B11,"")</f>
        <v>0.22077151335311573</v>
      </c>
      <c r="L2" s="96">
        <f>IF(females!B12&gt;0,females!B12,"")</f>
        <v>0.70370370370370372</v>
      </c>
      <c r="M2" s="97" t="str">
        <f>IF(females!B14&gt;0,females!B14,"")</f>
        <v/>
      </c>
      <c r="N2" s="94">
        <f>IF(females!B15&gt;0,females!B15,"")</f>
        <v>101.8</v>
      </c>
      <c r="O2" s="94">
        <f>IF(females!B16&gt;0,females!B16,"")</f>
        <v>24.8</v>
      </c>
      <c r="P2" s="94">
        <f>IF(females!B17&gt;0,females!B17,"")</f>
        <v>136.80000000000001</v>
      </c>
      <c r="Q2" s="94">
        <f>IF(females!B18&gt;0,females!B18,"")</f>
        <v>4.0999999999999996</v>
      </c>
      <c r="R2" s="94">
        <f>IF(females!B19&gt;0,females!B19,"")</f>
        <v>7.6</v>
      </c>
      <c r="S2" s="94">
        <f>IF(females!B20&gt;0,females!B20,"")</f>
        <v>7</v>
      </c>
      <c r="T2" s="94">
        <f>IF(females!B22&gt;0,females!B22,"")</f>
        <v>24.1</v>
      </c>
      <c r="U2" s="94">
        <f>IF(females!B23&gt;0,females!B23,"")</f>
        <v>1.4</v>
      </c>
      <c r="V2" s="95">
        <f>IF(females!B24&gt;0,females!B24,"")</f>
        <v>5.8091286307053937E-2</v>
      </c>
      <c r="W2" s="94">
        <f>IF(females!B26&gt;0,females!B26,"")</f>
        <v>22.6</v>
      </c>
      <c r="X2" s="94">
        <f>IF(females!B27&gt;0,females!B27,"")</f>
        <v>1.3</v>
      </c>
      <c r="Y2" s="95">
        <f>IF(females!B28&gt;0,females!B28,"")</f>
        <v>5.7522123893805309E-2</v>
      </c>
      <c r="Z2" s="94">
        <f>IF(females!B30&gt;0,females!B30,"")</f>
        <v>22.8</v>
      </c>
      <c r="AA2" s="98">
        <f>IF(females!B31&gt;0,females!B31,"")</f>
        <v>1.3</v>
      </c>
      <c r="AB2" s="99">
        <f>IF(females!B32&gt;0,females!B32,"")</f>
        <v>5.701754385964912E-2</v>
      </c>
      <c r="AC2" s="98">
        <f>IF(females!B34&gt;0,females!B34,"")</f>
        <v>26.4</v>
      </c>
      <c r="AD2" s="98" t="str">
        <f>IF(females!B35&gt;0,females!B35,"")</f>
        <v/>
      </c>
      <c r="AE2" s="99" t="str">
        <f>IF(females!B36&gt;0,females!B36,"")</f>
        <v/>
      </c>
    </row>
    <row r="3" spans="1:31" x14ac:dyDescent="0.2">
      <c r="A3" s="63" t="str">
        <f t="shared" ref="A3:B19" si="0">A$2</f>
        <v>Echiniscus testudo</v>
      </c>
      <c r="B3" s="70" t="str">
        <f>B$2</f>
        <v>FR.057</v>
      </c>
      <c r="C3" s="89">
        <f>females!D1</f>
        <v>2</v>
      </c>
      <c r="D3" s="90">
        <f>IF(females!D3&gt;0,females!D3,"")</f>
        <v>338</v>
      </c>
      <c r="E3" s="100">
        <f>IF(females!D4&gt;0,females!D4,"")</f>
        <v>63.6</v>
      </c>
      <c r="F3" s="100">
        <f>IF(females!D6&gt;0,females!D6,"")</f>
        <v>15.7</v>
      </c>
      <c r="G3" s="100">
        <f>IF(females!D7&gt;0,females!D7,"")</f>
        <v>10.199999999999999</v>
      </c>
      <c r="H3" s="100">
        <f>IF(females!D8&gt;0,females!D8,"")</f>
        <v>25.2</v>
      </c>
      <c r="I3" s="100">
        <f>IF(females!D9&gt;0,females!D9,"")</f>
        <v>8.4</v>
      </c>
      <c r="J3" s="100">
        <f>IF(females!D10&gt;0,females!D10,"")</f>
        <v>73.599999999999994</v>
      </c>
      <c r="K3" s="99">
        <f>IF(females!D11&gt;0,females!D11,"")</f>
        <v>0.21775147928994082</v>
      </c>
      <c r="L3" s="101">
        <f>IF(females!D12&gt;0,females!D12,"")</f>
        <v>0.62301587301587302</v>
      </c>
      <c r="M3" s="102">
        <f>IF(females!D14&gt;0,females!D14,"")</f>
        <v>92.5</v>
      </c>
      <c r="N3" s="100">
        <f>IF(females!D15&gt;0,females!D15,"")</f>
        <v>106.4</v>
      </c>
      <c r="O3" s="100">
        <f>IF(females!D16&gt;0,females!D16,"")</f>
        <v>18.3</v>
      </c>
      <c r="P3" s="100">
        <f>IF(females!D17&gt;0,females!D17,"")</f>
        <v>164</v>
      </c>
      <c r="Q3" s="100">
        <f>IF(females!D18&gt;0,females!D18,"")</f>
        <v>4.4000000000000004</v>
      </c>
      <c r="R3" s="100">
        <f>IF(females!D19&gt;0,females!D19,"")</f>
        <v>6</v>
      </c>
      <c r="S3" s="100">
        <f>IF(females!D20&gt;0,females!D20,"")</f>
        <v>5</v>
      </c>
      <c r="T3" s="100">
        <f>IF(females!D22&gt;0,females!D22,"")</f>
        <v>19.7</v>
      </c>
      <c r="U3" s="100" t="str">
        <f>IF(females!D23&gt;0,females!D23,"")</f>
        <v/>
      </c>
      <c r="V3" s="99" t="str">
        <f>IF(females!D24&gt;0,females!D24,"")</f>
        <v/>
      </c>
      <c r="W3" s="100">
        <f>IF(females!D26&gt;0,females!D26,"")</f>
        <v>19.3</v>
      </c>
      <c r="X3" s="100" t="str">
        <f>IF(females!D27&gt;0,females!D27,"")</f>
        <v/>
      </c>
      <c r="Y3" s="99" t="str">
        <f>IF(females!D28&gt;0,females!D28,"")</f>
        <v/>
      </c>
      <c r="Z3" s="100">
        <f>IF(females!D30&gt;0,females!D30,"")</f>
        <v>20.100000000000001</v>
      </c>
      <c r="AA3" s="98">
        <f>IF(females!D31&gt;0,females!D31,"")</f>
        <v>1.4</v>
      </c>
      <c r="AB3" s="99">
        <f>IF(females!D32&gt;0,females!D32,"")</f>
        <v>6.9651741293532327E-2</v>
      </c>
      <c r="AC3" s="98">
        <f>IF(females!D34&gt;0,females!D34,"")</f>
        <v>25.7</v>
      </c>
      <c r="AD3" s="98" t="str">
        <f>IF(females!D35&gt;0,females!D35,"")</f>
        <v/>
      </c>
      <c r="AE3" s="99" t="str">
        <f>IF(females!D36&gt;0,females!D36,"")</f>
        <v/>
      </c>
    </row>
    <row r="4" spans="1:31" x14ac:dyDescent="0.2">
      <c r="A4" s="63" t="str">
        <f t="shared" si="0"/>
        <v>Echiniscus testudo</v>
      </c>
      <c r="B4" s="70" t="str">
        <f t="shared" si="0"/>
        <v>FR.057</v>
      </c>
      <c r="C4" s="89">
        <f>females!F1</f>
        <v>3</v>
      </c>
      <c r="D4" s="90">
        <f>IF(females!F3&gt;0,females!F3,"")</f>
        <v>336</v>
      </c>
      <c r="E4" s="100">
        <f>IF(females!F4&gt;0,females!F4,"")</f>
        <v>61.6</v>
      </c>
      <c r="F4" s="100">
        <f>IF(females!F6&gt;0,females!F6,"")</f>
        <v>17.3</v>
      </c>
      <c r="G4" s="100">
        <f>IF(females!F7&gt;0,females!F7,"")</f>
        <v>10.5</v>
      </c>
      <c r="H4" s="100">
        <f>IF(females!F8&gt;0,females!F8,"")</f>
        <v>28.7</v>
      </c>
      <c r="I4" s="100">
        <f>IF(females!F9&gt;0,females!F9,"")</f>
        <v>7.4</v>
      </c>
      <c r="J4" s="100">
        <f>IF(females!F10&gt;0,females!F10,"")</f>
        <v>69</v>
      </c>
      <c r="K4" s="99">
        <f>IF(females!F11&gt;0,females!F11,"")</f>
        <v>0.20535714285714285</v>
      </c>
      <c r="L4" s="101">
        <f>IF(females!F12&gt;0,females!F12,"")</f>
        <v>0.60278745644599308</v>
      </c>
      <c r="M4" s="102" t="str">
        <f>IF(females!F14&gt;0,females!F14,"")</f>
        <v/>
      </c>
      <c r="N4" s="100">
        <f>IF(females!F15&gt;0,females!F15,"")</f>
        <v>121.5</v>
      </c>
      <c r="O4" s="100">
        <f>IF(females!F16&gt;0,females!F16,"")</f>
        <v>19.3</v>
      </c>
      <c r="P4" s="100">
        <f>IF(females!F17&gt;0,females!F17,"")</f>
        <v>159.5</v>
      </c>
      <c r="Q4" s="100">
        <f>IF(females!F18&gt;0,females!F18,"")</f>
        <v>5</v>
      </c>
      <c r="R4" s="100">
        <f>IF(females!F19&gt;0,females!F19,"")</f>
        <v>6.8</v>
      </c>
      <c r="S4" s="100">
        <f>IF(females!F20&gt;0,females!F20,"")</f>
        <v>6</v>
      </c>
      <c r="T4" s="100">
        <f>IF(females!F22&gt;0,females!F22,"")</f>
        <v>23.4</v>
      </c>
      <c r="U4" s="100" t="str">
        <f>IF(females!F23&gt;0,females!F23,"")</f>
        <v/>
      </c>
      <c r="V4" s="99" t="str">
        <f>IF(females!F24&gt;0,females!F24,"")</f>
        <v/>
      </c>
      <c r="W4" s="100">
        <f>IF(females!F26&gt;0,females!F26,"")</f>
        <v>21.7</v>
      </c>
      <c r="X4" s="100">
        <f>IF(females!F27&gt;0,females!F27,"")</f>
        <v>1.2</v>
      </c>
      <c r="Y4" s="99">
        <f>IF(females!F28&gt;0,females!F28,"")</f>
        <v>5.5299539170506909E-2</v>
      </c>
      <c r="Z4" s="100">
        <f>IF(females!F30&gt;0,females!F30,"")</f>
        <v>21.4</v>
      </c>
      <c r="AA4" s="98">
        <f>IF(females!F31&gt;0,females!F31,"")</f>
        <v>1.5</v>
      </c>
      <c r="AB4" s="99">
        <f>IF(females!F32&gt;0,females!F32,"")</f>
        <v>7.0093457943925241E-2</v>
      </c>
      <c r="AC4" s="98">
        <f>IF(females!F34&gt;0,females!F34,"")</f>
        <v>27.7</v>
      </c>
      <c r="AD4" s="98" t="str">
        <f>IF(females!F35&gt;0,females!F35,"")</f>
        <v/>
      </c>
      <c r="AE4" s="99" t="str">
        <f>IF(females!F36&gt;0,females!F36,"")</f>
        <v/>
      </c>
    </row>
    <row r="5" spans="1:31" x14ac:dyDescent="0.2">
      <c r="A5" s="63" t="str">
        <f t="shared" si="0"/>
        <v>Echiniscus testudo</v>
      </c>
      <c r="B5" s="70" t="str">
        <f t="shared" si="0"/>
        <v>FR.057</v>
      </c>
      <c r="C5" s="89">
        <f>females!H1</f>
        <v>4</v>
      </c>
      <c r="D5" s="90">
        <f>IF(females!H3&gt;0,females!H3,"")</f>
        <v>320</v>
      </c>
      <c r="E5" s="100">
        <f>IF(females!H4&gt;0,females!H4,"")</f>
        <v>58.7</v>
      </c>
      <c r="F5" s="100">
        <f>IF(females!H6&gt;0,females!H6,"")</f>
        <v>15.3</v>
      </c>
      <c r="G5" s="100">
        <f>IF(females!H7&gt;0,females!H7,"")</f>
        <v>10.3</v>
      </c>
      <c r="H5" s="100">
        <f>IF(females!H8&gt;0,females!H8,"")</f>
        <v>22.5</v>
      </c>
      <c r="I5" s="100">
        <f>IF(females!H9&gt;0,females!H9,"")</f>
        <v>8.3000000000000007</v>
      </c>
      <c r="J5" s="100">
        <f>IF(females!H10&gt;0,females!H10,"")</f>
        <v>74.400000000000006</v>
      </c>
      <c r="K5" s="99">
        <f>IF(females!H11&gt;0,females!H11,"")</f>
        <v>0.23250000000000001</v>
      </c>
      <c r="L5" s="101">
        <f>IF(females!H12&gt;0,females!H12,"")</f>
        <v>0.68</v>
      </c>
      <c r="M5" s="102">
        <f>IF(females!H14&gt;0,females!H14,"")</f>
        <v>62.3</v>
      </c>
      <c r="N5" s="100">
        <f>IF(females!H15&gt;0,females!H15,"")</f>
        <v>76.8</v>
      </c>
      <c r="O5" s="100">
        <f>IF(females!H16&gt;0,females!H16,"")</f>
        <v>23.6</v>
      </c>
      <c r="P5" s="100">
        <f>IF(females!H17&gt;0,females!H17,"")</f>
        <v>139.19999999999999</v>
      </c>
      <c r="Q5" s="100" t="str">
        <f>IF(females!H18&gt;0,females!H18,"")</f>
        <v/>
      </c>
      <c r="R5" s="100">
        <f>IF(females!H19&gt;0,females!H19,"")</f>
        <v>6.4</v>
      </c>
      <c r="S5" s="100">
        <f>IF(females!H20&gt;0,females!H20,"")</f>
        <v>8</v>
      </c>
      <c r="T5" s="100">
        <f>IF(females!H22&gt;0,females!H22,"")</f>
        <v>23.8</v>
      </c>
      <c r="U5" s="100" t="str">
        <f>IF(females!H23&gt;0,females!H23,"")</f>
        <v/>
      </c>
      <c r="V5" s="99" t="str">
        <f>IF(females!H24&gt;0,females!H24,"")</f>
        <v/>
      </c>
      <c r="W5" s="100">
        <f>IF(females!H26&gt;0,females!H26,"")</f>
        <v>23</v>
      </c>
      <c r="X5" s="100">
        <f>IF(females!H27&gt;0,females!H27,"")</f>
        <v>1.1000000000000001</v>
      </c>
      <c r="Y5" s="99">
        <f>IF(females!H28&gt;0,females!H28,"")</f>
        <v>4.7826086956521741E-2</v>
      </c>
      <c r="Z5" s="100">
        <f>IF(females!H30&gt;0,females!H30,"")</f>
        <v>22.4</v>
      </c>
      <c r="AA5" s="98">
        <f>IF(females!H31&gt;0,females!H31,"")</f>
        <v>1.4</v>
      </c>
      <c r="AB5" s="99">
        <f>IF(females!H32&gt;0,females!H32,"")</f>
        <v>6.25E-2</v>
      </c>
      <c r="AC5" s="98">
        <f>IF(females!H34&gt;0,females!H34,"")</f>
        <v>28.1</v>
      </c>
      <c r="AD5" s="98" t="str">
        <f>IF(females!H35&gt;0,females!H35,"")</f>
        <v/>
      </c>
      <c r="AE5" s="99" t="str">
        <f>IF(females!H36&gt;0,females!H36,"")</f>
        <v/>
      </c>
    </row>
    <row r="6" spans="1:31" x14ac:dyDescent="0.2">
      <c r="A6" s="63" t="str">
        <f t="shared" si="0"/>
        <v>Echiniscus testudo</v>
      </c>
      <c r="B6" s="70" t="str">
        <f t="shared" si="0"/>
        <v>FR.057</v>
      </c>
      <c r="C6" s="89">
        <f>females!J1</f>
        <v>5</v>
      </c>
      <c r="D6" s="90">
        <f>IF(females!J3&gt;0,females!J3,"")</f>
        <v>327</v>
      </c>
      <c r="E6" s="100">
        <f>IF(females!J4&gt;0,females!J4,"")</f>
        <v>57.7</v>
      </c>
      <c r="F6" s="100">
        <f>IF(females!J6&gt;0,females!J6,"")</f>
        <v>17.399999999999999</v>
      </c>
      <c r="G6" s="100">
        <f>IF(females!J7&gt;0,females!J7,"")</f>
        <v>10.9</v>
      </c>
      <c r="H6" s="100">
        <f>IF(females!J8&gt;0,females!J8,"")</f>
        <v>25.8</v>
      </c>
      <c r="I6" s="100">
        <f>IF(females!J9&gt;0,females!J9,"")</f>
        <v>9.4</v>
      </c>
      <c r="J6" s="100">
        <f>IF(females!J10&gt;0,females!J10,"")</f>
        <v>92.9</v>
      </c>
      <c r="K6" s="99">
        <f>IF(females!J11&gt;0,females!J11,"")</f>
        <v>0.28409785932721715</v>
      </c>
      <c r="L6" s="101">
        <f>IF(females!J12&gt;0,females!J12,"")</f>
        <v>0.67441860465116277</v>
      </c>
      <c r="M6" s="102">
        <f>IF(females!J14&gt;0,females!J14,"")</f>
        <v>80.3</v>
      </c>
      <c r="N6" s="100">
        <f>IF(females!J15&gt;0,females!J15,"")</f>
        <v>113.3</v>
      </c>
      <c r="O6" s="100">
        <f>IF(females!J16&gt;0,females!J16,"")</f>
        <v>18.100000000000001</v>
      </c>
      <c r="P6" s="100">
        <f>IF(females!J17&gt;0,females!J17,"")</f>
        <v>169.3</v>
      </c>
      <c r="Q6" s="100">
        <f>IF(females!J18&gt;0,females!J18,"")</f>
        <v>5.4</v>
      </c>
      <c r="R6" s="100">
        <f>IF(females!J19&gt;0,females!J19,"")</f>
        <v>6.9</v>
      </c>
      <c r="S6" s="100">
        <f>IF(females!J20&gt;0,females!J20,"")</f>
        <v>6</v>
      </c>
      <c r="T6" s="100">
        <f>IF(females!J22&gt;0,females!J22,"")</f>
        <v>21</v>
      </c>
      <c r="U6" s="100" t="str">
        <f>IF(females!J23&gt;0,females!J23,"")</f>
        <v/>
      </c>
      <c r="V6" s="99" t="str">
        <f>IF(females!J24&gt;0,females!J24,"")</f>
        <v/>
      </c>
      <c r="W6" s="100">
        <f>IF(females!J26&gt;0,females!J26,"")</f>
        <v>22.7</v>
      </c>
      <c r="X6" s="100">
        <f>IF(females!J27&gt;0,females!J27,"")</f>
        <v>1.2</v>
      </c>
      <c r="Y6" s="99">
        <f>IF(females!J28&gt;0,females!J28,"")</f>
        <v>5.2863436123348019E-2</v>
      </c>
      <c r="Z6" s="100">
        <f>IF(females!J30&gt;0,females!J30,"")</f>
        <v>20.6</v>
      </c>
      <c r="AA6" s="98" t="str">
        <f>IF(females!J31&gt;0,females!J31,"")</f>
        <v/>
      </c>
      <c r="AB6" s="99" t="str">
        <f>IF(females!J32&gt;0,females!J32,"")</f>
        <v/>
      </c>
      <c r="AC6" s="98">
        <f>IF(females!J34&gt;0,females!J34,"")</f>
        <v>28.9</v>
      </c>
      <c r="AD6" s="98" t="str">
        <f>IF(females!J35&gt;0,females!J35,"")</f>
        <v/>
      </c>
      <c r="AE6" s="99" t="str">
        <f>IF(females!J36&gt;0,females!J36,"")</f>
        <v/>
      </c>
    </row>
    <row r="7" spans="1:31" x14ac:dyDescent="0.2">
      <c r="A7" s="63" t="str">
        <f t="shared" si="0"/>
        <v>Echiniscus testudo</v>
      </c>
      <c r="B7" s="70" t="str">
        <f t="shared" si="0"/>
        <v>FR.057</v>
      </c>
      <c r="C7" s="89">
        <f>females!L1</f>
        <v>6</v>
      </c>
      <c r="D7" s="90">
        <f>IF(females!L3&gt;0,females!L3,"")</f>
        <v>319</v>
      </c>
      <c r="E7" s="100">
        <f>IF(females!L4&gt;0,females!L4,"")</f>
        <v>60.4</v>
      </c>
      <c r="F7" s="100">
        <f>IF(females!L6&gt;0,females!L6,"")</f>
        <v>13.5</v>
      </c>
      <c r="G7" s="100">
        <f>IF(females!L7&gt;0,females!L7,"")</f>
        <v>10.4</v>
      </c>
      <c r="H7" s="100">
        <f>IF(females!L8&gt;0,females!L8,"")</f>
        <v>20.8</v>
      </c>
      <c r="I7" s="100">
        <f>IF(females!L9&gt;0,females!L9,"")</f>
        <v>8.6999999999999993</v>
      </c>
      <c r="J7" s="100">
        <f>IF(females!L10&gt;0,females!L10,"")</f>
        <v>81.8</v>
      </c>
      <c r="K7" s="99">
        <f>IF(females!L11&gt;0,females!L11,"")</f>
        <v>0.25642633228840123</v>
      </c>
      <c r="L7" s="101">
        <f>IF(females!L12&gt;0,females!L12,"")</f>
        <v>0.64903846153846156</v>
      </c>
      <c r="M7" s="102" t="str">
        <f>IF(females!L14&gt;0,females!L14,"")</f>
        <v/>
      </c>
      <c r="N7" s="100">
        <f>IF(females!L15&gt;0,females!L15,"")</f>
        <v>117</v>
      </c>
      <c r="O7" s="100">
        <f>IF(females!L16&gt;0,females!L16,"")</f>
        <v>18.7</v>
      </c>
      <c r="P7" s="100" t="str">
        <f>IF(females!L17&gt;0,females!L17,"")</f>
        <v/>
      </c>
      <c r="Q7" s="100">
        <f>IF(females!L18&gt;0,females!L18,"")</f>
        <v>5.2</v>
      </c>
      <c r="R7" s="100">
        <f>IF(females!L19&gt;0,females!L19,"")</f>
        <v>6.4</v>
      </c>
      <c r="S7" s="100">
        <f>IF(females!L20&gt;0,females!L20,"")</f>
        <v>6</v>
      </c>
      <c r="T7" s="100">
        <f>IF(females!L22&gt;0,females!L22,"")</f>
        <v>20.5</v>
      </c>
      <c r="U7" s="100" t="str">
        <f>IF(females!L23&gt;0,females!L23,"")</f>
        <v/>
      </c>
      <c r="V7" s="99" t="str">
        <f>IF(females!L24&gt;0,females!L24,"")</f>
        <v/>
      </c>
      <c r="W7" s="100">
        <f>IF(females!L26&gt;0,females!L26,"")</f>
        <v>22.5</v>
      </c>
      <c r="X7" s="100">
        <f>IF(females!L27&gt;0,females!L27,"")</f>
        <v>1.1000000000000001</v>
      </c>
      <c r="Y7" s="99">
        <f>IF(females!L28&gt;0,females!L28,"")</f>
        <v>4.8888888888888891E-2</v>
      </c>
      <c r="Z7" s="100">
        <f>IF(females!L30&gt;0,females!L30,"")</f>
        <v>21.3</v>
      </c>
      <c r="AA7" s="98" t="str">
        <f>IF(females!L31&gt;0,females!L31,"")</f>
        <v/>
      </c>
      <c r="AB7" s="99" t="str">
        <f>IF(females!L32&gt;0,females!L32,"")</f>
        <v/>
      </c>
      <c r="AC7" s="98">
        <f>IF(females!L34&gt;0,females!L34,"")</f>
        <v>23.5</v>
      </c>
      <c r="AD7" s="98" t="str">
        <f>IF(females!L35&gt;0,females!L35,"")</f>
        <v/>
      </c>
      <c r="AE7" s="99" t="str">
        <f>IF(females!L36&gt;0,females!L36,"")</f>
        <v/>
      </c>
    </row>
    <row r="8" spans="1:31" x14ac:dyDescent="0.2">
      <c r="A8" s="63" t="str">
        <f t="shared" si="0"/>
        <v>Echiniscus testudo</v>
      </c>
      <c r="B8" s="70" t="str">
        <f t="shared" si="0"/>
        <v>FR.057</v>
      </c>
      <c r="C8" s="89">
        <f>females!N1</f>
        <v>7</v>
      </c>
      <c r="D8" s="90">
        <f>IF(females!N3&gt;0,females!N3,"")</f>
        <v>334</v>
      </c>
      <c r="E8" s="100">
        <f>IF(females!N4&gt;0,females!N4,"")</f>
        <v>71.5</v>
      </c>
      <c r="F8" s="100">
        <f>IF(females!N6&gt;0,females!N6,"")</f>
        <v>16.399999999999999</v>
      </c>
      <c r="G8" s="100">
        <f>IF(females!N7&gt;0,females!N7,"")</f>
        <v>9.6</v>
      </c>
      <c r="H8" s="100">
        <f>IF(females!N8&gt;0,females!N8,"")</f>
        <v>23.8</v>
      </c>
      <c r="I8" s="100">
        <f>IF(females!N9&gt;0,females!N9,"")</f>
        <v>6.2</v>
      </c>
      <c r="J8" s="100">
        <f>IF(females!N10&gt;0,females!N10,"")</f>
        <v>74.599999999999994</v>
      </c>
      <c r="K8" s="99">
        <f>IF(females!N11&gt;0,females!N11,"")</f>
        <v>0.22335329341317364</v>
      </c>
      <c r="L8" s="101">
        <f>IF(females!N12&gt;0,females!N12,"")</f>
        <v>0.68907563025210072</v>
      </c>
      <c r="M8" s="102" t="str">
        <f>IF(females!N14&gt;0,females!N14,"")</f>
        <v/>
      </c>
      <c r="N8" s="100">
        <f>IF(females!N15&gt;0,females!N15,"")</f>
        <v>97.9</v>
      </c>
      <c r="O8" s="100">
        <f>IF(females!N16&gt;0,females!N16,"")</f>
        <v>14</v>
      </c>
      <c r="P8" s="100">
        <f>IF(females!N17&gt;0,females!N17,"")</f>
        <v>174.8</v>
      </c>
      <c r="Q8" s="100">
        <f>IF(females!N18&gt;0,females!N18,"")</f>
        <v>4.3</v>
      </c>
      <c r="R8" s="100">
        <f>IF(females!N19&gt;0,females!N19,"")</f>
        <v>6.5</v>
      </c>
      <c r="S8" s="100">
        <f>IF(females!N20&gt;0,females!N20,"")</f>
        <v>6</v>
      </c>
      <c r="T8" s="100">
        <f>IF(females!N22&gt;0,females!N22,"")</f>
        <v>25.3</v>
      </c>
      <c r="U8" s="100">
        <f>IF(females!N23&gt;0,females!N23,"")</f>
        <v>1.1000000000000001</v>
      </c>
      <c r="V8" s="99">
        <f>IF(females!N24&gt;0,females!N24,"")</f>
        <v>4.3478260869565223E-2</v>
      </c>
      <c r="W8" s="100">
        <f>IF(females!N26&gt;0,females!N26,"")</f>
        <v>24.1</v>
      </c>
      <c r="X8" s="100">
        <f>IF(females!N27&gt;0,females!N27,"")</f>
        <v>1.2</v>
      </c>
      <c r="Y8" s="99">
        <f>IF(females!N28&gt;0,females!N28,"")</f>
        <v>4.9792531120331947E-2</v>
      </c>
      <c r="Z8" s="100">
        <f>IF(females!N30&gt;0,females!N30,"")</f>
        <v>24</v>
      </c>
      <c r="AA8" s="98">
        <f>IF(females!N31&gt;0,females!N31,"")</f>
        <v>1.2</v>
      </c>
      <c r="AB8" s="99">
        <f>IF(females!N32&gt;0,females!N32,"")</f>
        <v>4.9999999999999996E-2</v>
      </c>
      <c r="AC8" s="98">
        <f>IF(females!N34&gt;0,females!N34,"")</f>
        <v>29.7</v>
      </c>
      <c r="AD8" s="98" t="str">
        <f>IF(females!N35&gt;0,females!N35,"")</f>
        <v/>
      </c>
      <c r="AE8" s="99" t="str">
        <f>IF(females!N36&gt;0,females!N36,"")</f>
        <v/>
      </c>
    </row>
    <row r="9" spans="1:31" x14ac:dyDescent="0.2">
      <c r="A9" s="63" t="str">
        <f t="shared" si="0"/>
        <v>Echiniscus testudo</v>
      </c>
      <c r="B9" s="70" t="str">
        <f t="shared" si="0"/>
        <v>FR.057</v>
      </c>
      <c r="C9" s="89">
        <f>females!P1</f>
        <v>8</v>
      </c>
      <c r="D9" s="90">
        <f>IF(females!P3&gt;0,females!P3,"")</f>
        <v>284</v>
      </c>
      <c r="E9" s="100">
        <f>IF(females!P4&gt;0,females!P4,"")</f>
        <v>53.6</v>
      </c>
      <c r="F9" s="100">
        <f>IF(females!P6&gt;0,females!P6,"")</f>
        <v>15.4</v>
      </c>
      <c r="G9" s="100">
        <f>IF(females!P7&gt;0,females!P7,"")</f>
        <v>9.1</v>
      </c>
      <c r="H9" s="100">
        <f>IF(females!P8&gt;0,females!P8,"")</f>
        <v>21.3</v>
      </c>
      <c r="I9" s="100">
        <f>IF(females!P9&gt;0,females!P9,"")</f>
        <v>8.1</v>
      </c>
      <c r="J9" s="100">
        <f>IF(females!P10&gt;0,females!P10,"")</f>
        <v>79.7</v>
      </c>
      <c r="K9" s="99">
        <f>IF(females!P11&gt;0,females!P11,"")</f>
        <v>0.28063380281690142</v>
      </c>
      <c r="L9" s="101">
        <f>IF(females!P12&gt;0,females!P12,"")</f>
        <v>0.72300469483568075</v>
      </c>
      <c r="M9" s="102" t="str">
        <f>IF(females!P14&gt;0,females!P14,"")</f>
        <v/>
      </c>
      <c r="N9" s="100">
        <f>IF(females!P15&gt;0,females!P15,"")</f>
        <v>86.1</v>
      </c>
      <c r="O9" s="100">
        <f>IF(females!P16&gt;0,females!P16,"")</f>
        <v>25.6</v>
      </c>
      <c r="P9" s="100">
        <f>IF(females!P17&gt;0,females!P17,"")</f>
        <v>176.7</v>
      </c>
      <c r="Q9" s="100" t="str">
        <f>IF(females!P18&gt;0,females!P18,"")</f>
        <v/>
      </c>
      <c r="R9" s="100">
        <f>IF(females!P19&gt;0,females!P19,"")</f>
        <v>5.9</v>
      </c>
      <c r="S9" s="100">
        <f>IF(females!P20&gt;0,females!P20,"")</f>
        <v>10</v>
      </c>
      <c r="T9" s="100">
        <f>IF(females!P22&gt;0,females!P22,"")</f>
        <v>21.1</v>
      </c>
      <c r="U9" s="100" t="str">
        <f>IF(females!P23&gt;0,females!P23,"")</f>
        <v/>
      </c>
      <c r="V9" s="99" t="str">
        <f>IF(females!P24&gt;0,females!P24,"")</f>
        <v/>
      </c>
      <c r="W9" s="100">
        <f>IF(females!P26&gt;0,females!P26,"")</f>
        <v>21.1</v>
      </c>
      <c r="X9" s="100" t="str">
        <f>IF(females!P27&gt;0,females!P27,"")</f>
        <v/>
      </c>
      <c r="Y9" s="99" t="str">
        <f>IF(females!P28&gt;0,females!P28,"")</f>
        <v/>
      </c>
      <c r="Z9" s="100">
        <f>IF(females!P30&gt;0,females!P30,"")</f>
        <v>21.2</v>
      </c>
      <c r="AA9" s="98">
        <f>IF(females!P31&gt;0,females!P31,"")</f>
        <v>1.2</v>
      </c>
      <c r="AB9" s="99">
        <f>IF(females!P32&gt;0,females!P32,"")</f>
        <v>5.6603773584905662E-2</v>
      </c>
      <c r="AC9" s="98">
        <f>IF(females!P34&gt;0,females!P34,"")</f>
        <v>24.4</v>
      </c>
      <c r="AD9" s="98" t="str">
        <f>IF(females!P35&gt;0,females!P35,"")</f>
        <v/>
      </c>
      <c r="AE9" s="99" t="str">
        <f>IF(females!P36&gt;0,females!P36,"")</f>
        <v/>
      </c>
    </row>
    <row r="10" spans="1:31" x14ac:dyDescent="0.2">
      <c r="A10" s="63" t="str">
        <f t="shared" si="0"/>
        <v>Echiniscus testudo</v>
      </c>
      <c r="B10" s="70" t="str">
        <f t="shared" si="0"/>
        <v>FR.057</v>
      </c>
      <c r="C10" s="89">
        <f>females!R1</f>
        <v>9</v>
      </c>
      <c r="D10" s="90">
        <f>IF(females!R3&gt;0,females!R3,"")</f>
        <v>304</v>
      </c>
      <c r="E10" s="100">
        <f>IF(females!R4&gt;0,females!R4,"")</f>
        <v>55.8</v>
      </c>
      <c r="F10" s="100">
        <f>IF(females!R6&gt;0,females!R6,"")</f>
        <v>17.600000000000001</v>
      </c>
      <c r="G10" s="100">
        <f>IF(females!R7&gt;0,females!R7,"")</f>
        <v>10.3</v>
      </c>
      <c r="H10" s="100">
        <f>IF(females!R8&gt;0,females!R8,"")</f>
        <v>22.6</v>
      </c>
      <c r="I10" s="100">
        <f>IF(females!R9&gt;0,females!R9,"")</f>
        <v>8.4</v>
      </c>
      <c r="J10" s="100">
        <f>IF(females!R10&gt;0,females!R10,"")</f>
        <v>80.5</v>
      </c>
      <c r="K10" s="99">
        <f>IF(females!R11&gt;0,females!R11,"")</f>
        <v>0.26480263157894735</v>
      </c>
      <c r="L10" s="101">
        <f>IF(females!R12&gt;0,females!R12,"")</f>
        <v>0.77876106194690264</v>
      </c>
      <c r="M10" s="102" t="str">
        <f>IF(females!R14&gt;0,females!R14,"")</f>
        <v/>
      </c>
      <c r="N10" s="100">
        <f>IF(females!R15&gt;0,females!R15,"")</f>
        <v>76.400000000000006</v>
      </c>
      <c r="O10" s="100">
        <f>IF(females!R16&gt;0,females!R16,"")</f>
        <v>16</v>
      </c>
      <c r="P10" s="100">
        <f>IF(females!R17&gt;0,females!R17,"")</f>
        <v>133.69999999999999</v>
      </c>
      <c r="Q10" s="100" t="str">
        <f>IF(females!R18&gt;0,females!R18,"")</f>
        <v/>
      </c>
      <c r="R10" s="100">
        <f>IF(females!R19&gt;0,females!R19,"")</f>
        <v>6.2</v>
      </c>
      <c r="S10" s="100">
        <f>IF(females!R20&gt;0,females!R20,"")</f>
        <v>6</v>
      </c>
      <c r="T10" s="100">
        <f>IF(females!R22&gt;0,females!R22,"")</f>
        <v>23.4</v>
      </c>
      <c r="U10" s="100">
        <f>IF(females!R23&gt;0,females!R23,"")</f>
        <v>1.1000000000000001</v>
      </c>
      <c r="V10" s="99">
        <f>IF(females!R24&gt;0,females!R24,"")</f>
        <v>4.7008547008547015E-2</v>
      </c>
      <c r="W10" s="100">
        <f>IF(females!R26&gt;0,females!R26,"")</f>
        <v>22</v>
      </c>
      <c r="X10" s="100">
        <f>IF(females!R27&gt;0,females!R27,"")</f>
        <v>1.7</v>
      </c>
      <c r="Y10" s="99">
        <f>IF(females!R28&gt;0,females!R28,"")</f>
        <v>7.7272727272727271E-2</v>
      </c>
      <c r="Z10" s="100">
        <f>IF(females!R30&gt;0,females!R30,"")</f>
        <v>21.7</v>
      </c>
      <c r="AA10" s="98">
        <f>IF(females!R31&gt;0,females!R31,"")</f>
        <v>1.3</v>
      </c>
      <c r="AB10" s="99">
        <f>IF(females!R32&gt;0,females!R32,"")</f>
        <v>5.9907834101382493E-2</v>
      </c>
      <c r="AC10" s="98">
        <f>IF(females!R34&gt;0,females!R34,"")</f>
        <v>29.5</v>
      </c>
      <c r="AD10" s="98" t="str">
        <f>IF(females!R35&gt;0,females!R35,"")</f>
        <v/>
      </c>
      <c r="AE10" s="99" t="str">
        <f>IF(females!R36&gt;0,females!R36,"")</f>
        <v/>
      </c>
    </row>
    <row r="11" spans="1:31" x14ac:dyDescent="0.2">
      <c r="A11" s="63" t="str">
        <f t="shared" si="0"/>
        <v>Echiniscus testudo</v>
      </c>
      <c r="B11" s="70" t="str">
        <f t="shared" si="0"/>
        <v>FR.057</v>
      </c>
      <c r="C11" s="89">
        <f>females!T1</f>
        <v>10</v>
      </c>
      <c r="D11" s="90">
        <f>IF(females!T3&gt;0,females!T3,"")</f>
        <v>329</v>
      </c>
      <c r="E11" s="100">
        <f>IF(females!T4&gt;0,females!T4,"")</f>
        <v>59.6</v>
      </c>
      <c r="F11" s="100">
        <f>IF(females!T6&gt;0,females!T6,"")</f>
        <v>19.600000000000001</v>
      </c>
      <c r="G11" s="100">
        <f>IF(females!T7&gt;0,females!T7,"")</f>
        <v>10</v>
      </c>
      <c r="H11" s="100">
        <f>IF(females!T8&gt;0,females!T8,"")</f>
        <v>22.1</v>
      </c>
      <c r="I11" s="100">
        <f>IF(females!T9&gt;0,females!T9,"")</f>
        <v>8.8000000000000007</v>
      </c>
      <c r="J11" s="100">
        <f>IF(females!T10&gt;0,females!T10,"")</f>
        <v>78.5</v>
      </c>
      <c r="K11" s="99">
        <f>IF(females!T11&gt;0,females!T11,"")</f>
        <v>0.23860182370820668</v>
      </c>
      <c r="L11" s="101">
        <f>IF(females!T12&gt;0,females!T12,"")</f>
        <v>0.8868778280542986</v>
      </c>
      <c r="M11" s="102">
        <f>IF(females!T14&gt;0,females!T14,"")</f>
        <v>92</v>
      </c>
      <c r="N11" s="100">
        <f>IF(females!T15&gt;0,females!T15,"")</f>
        <v>85.3</v>
      </c>
      <c r="O11" s="100">
        <f>IF(females!T16&gt;0,females!T16,"")</f>
        <v>30.4</v>
      </c>
      <c r="P11" s="100">
        <f>IF(females!T17&gt;0,females!T17,"")</f>
        <v>162.1</v>
      </c>
      <c r="Q11" s="100">
        <f>IF(females!T18&gt;0,females!T18,"")</f>
        <v>4.2</v>
      </c>
      <c r="R11" s="100">
        <f>IF(females!T19&gt;0,females!T19,"")</f>
        <v>7</v>
      </c>
      <c r="S11" s="100">
        <f>IF(females!T20&gt;0,females!T20,"")</f>
        <v>12</v>
      </c>
      <c r="T11" s="100">
        <f>IF(females!T22&gt;0,females!T22,"")</f>
        <v>23.5</v>
      </c>
      <c r="U11" s="100" t="str">
        <f>IF(females!T23&gt;0,females!T23,"")</f>
        <v/>
      </c>
      <c r="V11" s="99" t="str">
        <f>IF(females!T24&gt;0,females!T24,"")</f>
        <v/>
      </c>
      <c r="W11" s="100">
        <f>IF(females!T26&gt;0,females!T26,"")</f>
        <v>23.4</v>
      </c>
      <c r="X11" s="100" t="str">
        <f>IF(females!T27&gt;0,females!T27,"")</f>
        <v/>
      </c>
      <c r="Y11" s="99" t="str">
        <f>IF(females!T28&gt;0,females!T28,"")</f>
        <v/>
      </c>
      <c r="Z11" s="100">
        <f>IF(females!T30&gt;0,females!T30,"")</f>
        <v>21.1</v>
      </c>
      <c r="AA11" s="98" t="str">
        <f>IF(females!T31&gt;0,females!T31,"")</f>
        <v/>
      </c>
      <c r="AB11" s="99" t="str">
        <f>IF(females!T32&gt;0,females!T32,"")</f>
        <v/>
      </c>
      <c r="AC11" s="98">
        <f>IF(females!T34&gt;0,females!T34,"")</f>
        <v>32.1</v>
      </c>
      <c r="AD11" s="98" t="str">
        <f>IF(females!T35&gt;0,females!T35,"")</f>
        <v/>
      </c>
      <c r="AE11" s="99" t="str">
        <f>IF(females!T36&gt;0,females!T36,"")</f>
        <v/>
      </c>
    </row>
    <row r="12" spans="1:31" x14ac:dyDescent="0.2">
      <c r="A12" s="63" t="str">
        <f t="shared" si="0"/>
        <v>Echiniscus testudo</v>
      </c>
      <c r="B12" s="70" t="str">
        <f t="shared" si="0"/>
        <v>FR.057</v>
      </c>
      <c r="C12" s="89">
        <f>females!V1</f>
        <v>11</v>
      </c>
      <c r="D12" s="90">
        <f>IF(females!V3&gt;0,females!V3,"")</f>
        <v>337</v>
      </c>
      <c r="E12" s="100">
        <f>IF(females!V4&gt;0,females!V4,"")</f>
        <v>67.900000000000006</v>
      </c>
      <c r="F12" s="100">
        <f>IF(females!V6&gt;0,females!V6,"")</f>
        <v>18.8</v>
      </c>
      <c r="G12" s="100">
        <f>IF(females!V7&gt;0,females!V7,"")</f>
        <v>9.5</v>
      </c>
      <c r="H12" s="100">
        <f>IF(females!V8&gt;0,females!V8,"")</f>
        <v>25</v>
      </c>
      <c r="I12" s="100">
        <f>IF(females!V9&gt;0,females!V9,"")</f>
        <v>8.9</v>
      </c>
      <c r="J12" s="100">
        <f>IF(females!V10&gt;0,females!V10,"")</f>
        <v>81.599999999999994</v>
      </c>
      <c r="K12" s="99">
        <f>IF(females!V11&gt;0,females!V11,"")</f>
        <v>0.24213649851632046</v>
      </c>
      <c r="L12" s="101">
        <f>IF(females!V12&gt;0,females!V12,"")</f>
        <v>0.752</v>
      </c>
      <c r="M12" s="102" t="str">
        <f>IF(females!V14&gt;0,females!V14,"")</f>
        <v/>
      </c>
      <c r="N12" s="100">
        <f>IF(females!V15&gt;0,females!V15,"")</f>
        <v>105</v>
      </c>
      <c r="O12" s="100">
        <f>IF(females!V16&gt;0,females!V16,"")</f>
        <v>29.4</v>
      </c>
      <c r="P12" s="100">
        <f>IF(females!V17&gt;0,females!V17,"")</f>
        <v>124.5</v>
      </c>
      <c r="Q12" s="100">
        <f>IF(females!V18&gt;0,females!V18,"")</f>
        <v>4.7</v>
      </c>
      <c r="R12" s="100">
        <f>IF(females!V19&gt;0,females!V19,"")</f>
        <v>6.2</v>
      </c>
      <c r="S12" s="100">
        <f>IF(females!V20&gt;0,females!V20,"")</f>
        <v>7</v>
      </c>
      <c r="T12" s="100">
        <f>IF(females!V22&gt;0,females!V22,"")</f>
        <v>22.9</v>
      </c>
      <c r="U12" s="100">
        <f>IF(females!V23&gt;0,females!V23,"")</f>
        <v>1.1000000000000001</v>
      </c>
      <c r="V12" s="99">
        <f>IF(females!V24&gt;0,females!V24,"")</f>
        <v>4.8034934497816602E-2</v>
      </c>
      <c r="W12" s="100">
        <f>IF(females!V26&gt;0,females!V26,"")</f>
        <v>22.8</v>
      </c>
      <c r="X12" s="100">
        <f>IF(females!V27&gt;0,females!V27,"")</f>
        <v>0.9</v>
      </c>
      <c r="Y12" s="99">
        <f>IF(females!V28&gt;0,females!V28,"")</f>
        <v>3.9473684210526314E-2</v>
      </c>
      <c r="Z12" s="100">
        <f>IF(females!V30&gt;0,females!V30,"")</f>
        <v>22.8</v>
      </c>
      <c r="AA12" s="98">
        <f>IF(females!V31&gt;0,females!V31,"")</f>
        <v>1.1000000000000001</v>
      </c>
      <c r="AB12" s="99">
        <f>IF(females!V32&gt;0,females!V32,"")</f>
        <v>4.8245614035087724E-2</v>
      </c>
      <c r="AC12" s="98">
        <f>IF(females!V34&gt;0,females!V34,"")</f>
        <v>30.3</v>
      </c>
      <c r="AD12" s="98" t="str">
        <f>IF(females!V35&gt;0,females!V35,"")</f>
        <v/>
      </c>
      <c r="AE12" s="99" t="str">
        <f>IF(females!V36&gt;0,females!V36,"")</f>
        <v/>
      </c>
    </row>
    <row r="13" spans="1:31" x14ac:dyDescent="0.2">
      <c r="A13" s="63" t="str">
        <f t="shared" si="0"/>
        <v>Echiniscus testudo</v>
      </c>
      <c r="B13" s="70" t="str">
        <f t="shared" si="0"/>
        <v>FR.057</v>
      </c>
      <c r="C13" s="89">
        <f>females!X1</f>
        <v>12</v>
      </c>
      <c r="D13" s="90">
        <f>IF(females!X3&gt;0,females!X3,"")</f>
        <v>301</v>
      </c>
      <c r="E13" s="100">
        <f>IF(females!X4&gt;0,females!X4,"")</f>
        <v>62.7</v>
      </c>
      <c r="F13" s="100">
        <f>IF(females!X6&gt;0,females!X6,"")</f>
        <v>15</v>
      </c>
      <c r="G13" s="100">
        <f>IF(females!X7&gt;0,females!X7,"")</f>
        <v>8.3000000000000007</v>
      </c>
      <c r="H13" s="100">
        <f>IF(females!X8&gt;0,females!X8,"")</f>
        <v>21.5</v>
      </c>
      <c r="I13" s="100">
        <f>IF(females!X9&gt;0,females!X9,"")</f>
        <v>8.9</v>
      </c>
      <c r="J13" s="100">
        <f>IF(females!X10&gt;0,females!X10,"")</f>
        <v>79.5</v>
      </c>
      <c r="K13" s="99">
        <f>IF(females!X11&gt;0,females!X11,"")</f>
        <v>0.26411960132890366</v>
      </c>
      <c r="L13" s="101">
        <f>IF(females!X12&gt;0,females!X12,"")</f>
        <v>0.69767441860465118</v>
      </c>
      <c r="M13" s="102" t="str">
        <f>IF(females!X14&gt;0,females!X14,"")</f>
        <v/>
      </c>
      <c r="N13" s="100">
        <f>IF(females!X15&gt;0,females!X15,"")</f>
        <v>85.5</v>
      </c>
      <c r="O13" s="100">
        <f>IF(females!X16&gt;0,females!X16,"")</f>
        <v>21.5</v>
      </c>
      <c r="P13" s="100">
        <f>IF(females!X17&gt;0,females!X17,"")</f>
        <v>148.6</v>
      </c>
      <c r="Q13" s="100">
        <f>IF(females!X18&gt;0,females!X18,"")</f>
        <v>3.5</v>
      </c>
      <c r="R13" s="100">
        <f>IF(females!X19&gt;0,females!X19,"")</f>
        <v>6</v>
      </c>
      <c r="S13" s="100">
        <f>IF(females!X20&gt;0,females!X20,"")</f>
        <v>6</v>
      </c>
      <c r="T13" s="100">
        <f>IF(females!X22&gt;0,females!X22,"")</f>
        <v>22.3</v>
      </c>
      <c r="U13" s="100">
        <f>IF(females!X23&gt;0,females!X23,"")</f>
        <v>1.3</v>
      </c>
      <c r="V13" s="99">
        <f>IF(females!X24&gt;0,females!X24,"")</f>
        <v>5.829596412556054E-2</v>
      </c>
      <c r="W13" s="100">
        <f>IF(females!X26&gt;0,females!X26,"")</f>
        <v>22.9</v>
      </c>
      <c r="X13" s="100">
        <f>IF(females!X27&gt;0,females!X27,"")</f>
        <v>0.9</v>
      </c>
      <c r="Y13" s="99">
        <f>IF(females!X28&gt;0,females!X28,"")</f>
        <v>3.9301310043668124E-2</v>
      </c>
      <c r="Z13" s="100">
        <f>IF(females!X30&gt;0,females!X30,"")</f>
        <v>20.9</v>
      </c>
      <c r="AA13" s="98" t="str">
        <f>IF(females!X31&gt;0,females!X31,"")</f>
        <v/>
      </c>
      <c r="AB13" s="99" t="str">
        <f>IF(females!X32&gt;0,females!X32,"")</f>
        <v/>
      </c>
      <c r="AC13" s="98">
        <f>IF(females!X34&gt;0,females!X34,"")</f>
        <v>24.8</v>
      </c>
      <c r="AD13" s="98" t="str">
        <f>IF(females!X35&gt;0,females!X35,"")</f>
        <v/>
      </c>
      <c r="AE13" s="99" t="str">
        <f>IF(females!X36&gt;0,females!X36,"")</f>
        <v/>
      </c>
    </row>
    <row r="14" spans="1:31" x14ac:dyDescent="0.2">
      <c r="A14" s="63" t="str">
        <f t="shared" si="0"/>
        <v>Echiniscus testudo</v>
      </c>
      <c r="B14" s="70" t="str">
        <f t="shared" si="0"/>
        <v>FR.057</v>
      </c>
      <c r="C14" s="89">
        <f>females!Z1</f>
        <v>13</v>
      </c>
      <c r="D14" s="90">
        <f>IF(females!Z3&gt;0,females!Z3,"")</f>
        <v>291</v>
      </c>
      <c r="E14" s="100">
        <f>IF(females!Z4&gt;0,females!Z4,"")</f>
        <v>57</v>
      </c>
      <c r="F14" s="100">
        <f>IF(females!Z6&gt;0,females!Z6,"")</f>
        <v>12.1</v>
      </c>
      <c r="G14" s="100">
        <f>IF(females!Z7&gt;0,females!Z7,"")</f>
        <v>9.6</v>
      </c>
      <c r="H14" s="100" t="str">
        <f>IF(females!Z8&gt;0,females!Z8,"")</f>
        <v/>
      </c>
      <c r="I14" s="100">
        <f>IF(females!Z9&gt;0,females!Z9,"")</f>
        <v>7.5</v>
      </c>
      <c r="J14" s="100">
        <f>IF(females!Z10&gt;0,females!Z10,"")</f>
        <v>67.2</v>
      </c>
      <c r="K14" s="99">
        <f>IF(females!Z11&gt;0,females!Z11,"")</f>
        <v>0.2309278350515464</v>
      </c>
      <c r="L14" s="101" t="str">
        <f>IF(females!Z12&gt;0,females!Z12,"")</f>
        <v/>
      </c>
      <c r="M14" s="102">
        <f>IF(females!Z14&gt;0,females!Z14,"")</f>
        <v>67.599999999999994</v>
      </c>
      <c r="N14" s="100">
        <f>IF(females!Z15&gt;0,females!Z15,"")</f>
        <v>83.1</v>
      </c>
      <c r="O14" s="100">
        <f>IF(females!Z16&gt;0,females!Z16,"")</f>
        <v>16.600000000000001</v>
      </c>
      <c r="P14" s="100">
        <f>IF(females!Z17&gt;0,females!Z17,"")</f>
        <v>121.9</v>
      </c>
      <c r="Q14" s="100">
        <f>IF(females!Z18&gt;0,females!Z18,"")</f>
        <v>4.0999999999999996</v>
      </c>
      <c r="R14" s="100">
        <f>IF(females!Z19&gt;0,females!Z19,"")</f>
        <v>6</v>
      </c>
      <c r="S14" s="100">
        <f>IF(females!Z20&gt;0,females!Z20,"")</f>
        <v>6</v>
      </c>
      <c r="T14" s="100">
        <f>IF(females!Z22&gt;0,females!Z22,"")</f>
        <v>20.9</v>
      </c>
      <c r="U14" s="100" t="str">
        <f>IF(females!Z23&gt;0,females!Z23,"")</f>
        <v/>
      </c>
      <c r="V14" s="99" t="str">
        <f>IF(females!Z24&gt;0,females!Z24,"")</f>
        <v/>
      </c>
      <c r="W14" s="100">
        <f>IF(females!Z26&gt;0,females!Z26,"")</f>
        <v>18.8</v>
      </c>
      <c r="X14" s="100" t="str">
        <f>IF(females!Z27&gt;0,females!Z27,"")</f>
        <v/>
      </c>
      <c r="Y14" s="99" t="str">
        <f>IF(females!Z28&gt;0,females!Z28,"")</f>
        <v/>
      </c>
      <c r="Z14" s="100">
        <f>IF(females!Z30&gt;0,females!Z30,"")</f>
        <v>21.8</v>
      </c>
      <c r="AA14" s="98" t="str">
        <f>IF(females!Z31&gt;0,females!Z31,"")</f>
        <v/>
      </c>
      <c r="AB14" s="99" t="str">
        <f>IF(females!Z32&gt;0,females!Z32,"")</f>
        <v/>
      </c>
      <c r="AC14" s="98">
        <f>IF(females!Z34&gt;0,females!Z34,"")</f>
        <v>27.2</v>
      </c>
      <c r="AD14" s="98" t="str">
        <f>IF(females!Z35&gt;0,females!Z35,"")</f>
        <v/>
      </c>
      <c r="AE14" s="99" t="str">
        <f>IF(females!Z36&gt;0,females!Z36,"")</f>
        <v/>
      </c>
    </row>
    <row r="15" spans="1:31" x14ac:dyDescent="0.2">
      <c r="A15" s="63" t="str">
        <f t="shared" si="0"/>
        <v>Echiniscus testudo</v>
      </c>
      <c r="B15" s="70" t="str">
        <f t="shared" si="0"/>
        <v>FR.057</v>
      </c>
      <c r="C15" s="89">
        <f>females!AB1</f>
        <v>14</v>
      </c>
      <c r="D15" s="90">
        <f>IF(females!AB3&gt;0,females!AB3,"")</f>
        <v>292</v>
      </c>
      <c r="E15" s="100">
        <f>IF(females!AB4&gt;0,females!AB4,"")</f>
        <v>53.3</v>
      </c>
      <c r="F15" s="100">
        <f>IF(females!AB6&gt;0,females!AB6,"")</f>
        <v>15.2</v>
      </c>
      <c r="G15" s="100">
        <f>IF(females!AB7&gt;0,females!AB7,"")</f>
        <v>9.3000000000000007</v>
      </c>
      <c r="H15" s="100" t="str">
        <f>IF(females!AB8&gt;0,females!AB8,"")</f>
        <v/>
      </c>
      <c r="I15" s="100">
        <f>IF(females!AB9&gt;0,females!AB9,"")</f>
        <v>7.1</v>
      </c>
      <c r="J15" s="100">
        <f>IF(females!AB10&gt;0,females!AB10,"")</f>
        <v>70.900000000000006</v>
      </c>
      <c r="K15" s="99">
        <f>IF(females!AB11&gt;0,females!AB11,"")</f>
        <v>0.24280821917808221</v>
      </c>
      <c r="L15" s="101" t="str">
        <f>IF(females!AB12&gt;0,females!AB12,"")</f>
        <v/>
      </c>
      <c r="M15" s="102" t="str">
        <f>IF(females!AB14&gt;0,females!AB14,"")</f>
        <v/>
      </c>
      <c r="N15" s="100">
        <f>IF(females!AB15&gt;0,females!AB15,"")</f>
        <v>97</v>
      </c>
      <c r="O15" s="100">
        <f>IF(females!AB16&gt;0,females!AB16,"")</f>
        <v>12.3</v>
      </c>
      <c r="P15" s="100">
        <f>IF(females!AB17&gt;0,females!AB17,"")</f>
        <v>129.30000000000001</v>
      </c>
      <c r="Q15" s="100">
        <f>IF(females!AB18&gt;0,females!AB18,"")</f>
        <v>3.2</v>
      </c>
      <c r="R15" s="100">
        <f>IF(females!AB19&gt;0,females!AB19,"")</f>
        <v>5.9</v>
      </c>
      <c r="S15" s="100">
        <f>IF(females!AB20&gt;0,females!AB20,"")</f>
        <v>6</v>
      </c>
      <c r="T15" s="100">
        <f>IF(females!AB22&gt;0,females!AB22,"")</f>
        <v>17</v>
      </c>
      <c r="U15" s="100" t="str">
        <f>IF(females!AB23&gt;0,females!AB23,"")</f>
        <v/>
      </c>
      <c r="V15" s="99" t="str">
        <f>IF(females!AB24&gt;0,females!AB24,"")</f>
        <v/>
      </c>
      <c r="W15" s="100">
        <f>IF(females!AB26&gt;0,females!AB26,"")</f>
        <v>18.600000000000001</v>
      </c>
      <c r="X15" s="100">
        <f>IF(females!AB27&gt;0,females!AB27,"")</f>
        <v>0.9</v>
      </c>
      <c r="Y15" s="99">
        <f>IF(females!AB28&gt;0,females!AB28,"")</f>
        <v>4.8387096774193547E-2</v>
      </c>
      <c r="Z15" s="100">
        <f>IF(females!AB30&gt;0,females!AB30,"")</f>
        <v>16.3</v>
      </c>
      <c r="AA15" s="98" t="str">
        <f>IF(females!AB31&gt;0,females!AB31,"")</f>
        <v/>
      </c>
      <c r="AB15" s="99" t="str">
        <f>IF(females!AB32&gt;0,females!AB32,"")</f>
        <v/>
      </c>
      <c r="AC15" s="98">
        <f>IF(females!AB34&gt;0,females!AB34,"")</f>
        <v>24</v>
      </c>
      <c r="AD15" s="98">
        <f>IF(females!AB35&gt;0,females!AB35,"")</f>
        <v>1</v>
      </c>
      <c r="AE15" s="99">
        <f>IF(females!AB36&gt;0,females!AB36,"")</f>
        <v>4.1666666666666664E-2</v>
      </c>
    </row>
    <row r="16" spans="1:31" x14ac:dyDescent="0.2">
      <c r="A16" s="63" t="str">
        <f t="shared" si="0"/>
        <v>Echiniscus testudo</v>
      </c>
      <c r="B16" s="70" t="str">
        <f t="shared" si="0"/>
        <v>FR.057</v>
      </c>
      <c r="C16" s="89">
        <f>females!AD1</f>
        <v>15</v>
      </c>
      <c r="D16" s="90">
        <f>IF(females!AD3&gt;0,females!AD3,"")</f>
        <v>293</v>
      </c>
      <c r="E16" s="100">
        <f>IF(females!AD4&gt;0,females!AD4,"")</f>
        <v>57.2</v>
      </c>
      <c r="F16" s="100">
        <f>IF(females!AD6&gt;0,females!AD6,"")</f>
        <v>12.9</v>
      </c>
      <c r="G16" s="100">
        <f>IF(females!AD7&gt;0,females!AD7,"")</f>
        <v>9.6</v>
      </c>
      <c r="H16" s="100">
        <f>IF(females!AD8&gt;0,females!AD8,"")</f>
        <v>19.8</v>
      </c>
      <c r="I16" s="100">
        <f>IF(females!AD9&gt;0,females!AD9,"")</f>
        <v>6.3</v>
      </c>
      <c r="J16" s="100">
        <f>IF(females!AD10&gt;0,females!AD10,"")</f>
        <v>72.400000000000006</v>
      </c>
      <c r="K16" s="99">
        <f>IF(females!AD11&gt;0,females!AD11,"")</f>
        <v>0.24709897610921502</v>
      </c>
      <c r="L16" s="101">
        <f>IF(females!AD12&gt;0,females!AD12,"")</f>
        <v>0.65151515151515149</v>
      </c>
      <c r="M16" s="102" t="str">
        <f>IF(females!AD14&gt;0,females!AD14,"")</f>
        <v/>
      </c>
      <c r="N16" s="100">
        <f>IF(females!AD15&gt;0,females!AD15,"")</f>
        <v>105.7</v>
      </c>
      <c r="O16" s="100">
        <f>IF(females!AD16&gt;0,females!AD16,"")</f>
        <v>19.7</v>
      </c>
      <c r="P16" s="100">
        <f>IF(females!AD17&gt;0,females!AD17,"")</f>
        <v>142.6</v>
      </c>
      <c r="Q16" s="100">
        <f>IF(females!AD18&gt;0,females!AD18,"")</f>
        <v>4.2</v>
      </c>
      <c r="R16" s="100">
        <f>IF(females!AD19&gt;0,females!AD19,"")</f>
        <v>6.3</v>
      </c>
      <c r="S16" s="100">
        <f>IF(females!AD20&gt;0,females!AD20,"")</f>
        <v>7</v>
      </c>
      <c r="T16" s="100">
        <f>IF(females!AD22&gt;0,females!AD22,"")</f>
        <v>19.100000000000001</v>
      </c>
      <c r="U16" s="100" t="str">
        <f>IF(females!AD23&gt;0,females!AD23,"")</f>
        <v/>
      </c>
      <c r="V16" s="99" t="str">
        <f>IF(females!AD24&gt;0,females!AD24,"")</f>
        <v/>
      </c>
      <c r="W16" s="100">
        <f>IF(females!AD26&gt;0,females!AD26,"")</f>
        <v>18.399999999999999</v>
      </c>
      <c r="X16" s="100" t="str">
        <f>IF(females!AD27&gt;0,females!AD27,"")</f>
        <v/>
      </c>
      <c r="Y16" s="99" t="str">
        <f>IF(females!AD28&gt;0,females!AD28,"")</f>
        <v/>
      </c>
      <c r="Z16" s="100">
        <f>IF(females!AD30&gt;0,females!AD30,"")</f>
        <v>19.5</v>
      </c>
      <c r="AA16" s="98">
        <f>IF(females!AD31&gt;0,females!AD31,"")</f>
        <v>1.3</v>
      </c>
      <c r="AB16" s="99">
        <f>IF(females!AD32&gt;0,females!AD32,"")</f>
        <v>6.6666666666666666E-2</v>
      </c>
      <c r="AC16" s="98">
        <f>IF(females!AD34&gt;0,females!AD34,"")</f>
        <v>22.4</v>
      </c>
      <c r="AD16" s="98" t="str">
        <f>IF(females!AD35&gt;0,females!AD35,"")</f>
        <v/>
      </c>
      <c r="AE16" s="99" t="str">
        <f>IF(females!AD36&gt;0,females!AD36,"")</f>
        <v/>
      </c>
    </row>
    <row r="17" spans="1:31" x14ac:dyDescent="0.2">
      <c r="A17" s="63" t="str">
        <f t="shared" si="0"/>
        <v>Echiniscus testudo</v>
      </c>
      <c r="B17" s="70" t="str">
        <f t="shared" si="0"/>
        <v>FR.057</v>
      </c>
      <c r="C17" s="89">
        <f>females!AF1</f>
        <v>16</v>
      </c>
      <c r="D17" s="90">
        <f>IF(females!AF3&gt;0,females!AF3,"")</f>
        <v>291</v>
      </c>
      <c r="E17" s="100">
        <f>IF(females!AF4&gt;0,females!AF4,"")</f>
        <v>58</v>
      </c>
      <c r="F17" s="100">
        <f>IF(females!AF6&gt;0,females!AF6,"")</f>
        <v>14</v>
      </c>
      <c r="G17" s="100">
        <f>IF(females!AF7&gt;0,females!AF7,"")</f>
        <v>8.1999999999999993</v>
      </c>
      <c r="H17" s="100">
        <f>IF(females!AF8&gt;0,females!AF8,"")</f>
        <v>20.100000000000001</v>
      </c>
      <c r="I17" s="100">
        <f>IF(females!AF9&gt;0,females!AF9,"")</f>
        <v>7.5</v>
      </c>
      <c r="J17" s="100">
        <f>IF(females!AF10&gt;0,females!AF10,"")</f>
        <v>71.5</v>
      </c>
      <c r="K17" s="99">
        <f>IF(females!AF11&gt;0,females!AF11,"")</f>
        <v>0.24570446735395188</v>
      </c>
      <c r="L17" s="101">
        <f>IF(females!AF12&gt;0,females!AF12,"")</f>
        <v>0.69651741293532332</v>
      </c>
      <c r="M17" s="102" t="str">
        <f>IF(females!AF14&gt;0,females!AF14,"")</f>
        <v/>
      </c>
      <c r="N17" s="100">
        <f>IF(females!AF15&gt;0,females!AF15,"")</f>
        <v>66.900000000000006</v>
      </c>
      <c r="O17" s="100">
        <f>IF(females!AF16&gt;0,females!AF16,"")</f>
        <v>19.600000000000001</v>
      </c>
      <c r="P17" s="100">
        <f>IF(females!AF17&gt;0,females!AF17,"")</f>
        <v>120.1</v>
      </c>
      <c r="Q17" s="100">
        <f>IF(females!AF18&gt;0,females!AF18,"")</f>
        <v>3.4</v>
      </c>
      <c r="R17" s="100">
        <f>IF(females!AF19&gt;0,females!AF19,"")</f>
        <v>5.9</v>
      </c>
      <c r="S17" s="100">
        <f>IF(females!AF20&gt;0,females!AF20,"")</f>
        <v>8</v>
      </c>
      <c r="T17" s="100">
        <f>IF(females!AF22&gt;0,females!AF22,"")</f>
        <v>23.3</v>
      </c>
      <c r="U17" s="100">
        <f>IF(females!AF23&gt;0,females!AF23,"")</f>
        <v>1</v>
      </c>
      <c r="V17" s="99">
        <f>IF(females!AF24&gt;0,females!AF24,"")</f>
        <v>4.2918454935622317E-2</v>
      </c>
      <c r="W17" s="100">
        <f>IF(females!AF26&gt;0,females!AF26,"")</f>
        <v>19.8</v>
      </c>
      <c r="X17" s="100" t="str">
        <f>IF(females!AF27&gt;0,females!AF27,"")</f>
        <v/>
      </c>
      <c r="Y17" s="99" t="str">
        <f>IF(females!AF28&gt;0,females!AF28,"")</f>
        <v/>
      </c>
      <c r="Z17" s="100">
        <f>IF(females!AF30&gt;0,females!AF30,"")</f>
        <v>21.4</v>
      </c>
      <c r="AA17" s="98" t="str">
        <f>IF(females!AF31&gt;0,females!AF31,"")</f>
        <v/>
      </c>
      <c r="AB17" s="99" t="str">
        <f>IF(females!AF32&gt;0,females!AF32,"")</f>
        <v/>
      </c>
      <c r="AC17" s="98">
        <f>IF(females!AF34&gt;0,females!AF34,"")</f>
        <v>22.1</v>
      </c>
      <c r="AD17" s="98" t="str">
        <f>IF(females!AF35&gt;0,females!AF35,"")</f>
        <v/>
      </c>
      <c r="AE17" s="99" t="str">
        <f>IF(females!AF36&gt;0,females!AF36,"")</f>
        <v/>
      </c>
    </row>
    <row r="18" spans="1:31" x14ac:dyDescent="0.2">
      <c r="A18" s="63" t="str">
        <f t="shared" si="0"/>
        <v>Echiniscus testudo</v>
      </c>
      <c r="B18" s="70" t="str">
        <f t="shared" si="0"/>
        <v>FR.057</v>
      </c>
      <c r="C18" s="89">
        <f>females!AH1</f>
        <v>17</v>
      </c>
      <c r="D18" s="90">
        <f>IF(females!AH3&gt;0,females!AH3,"")</f>
        <v>282</v>
      </c>
      <c r="E18" s="100">
        <f>IF(females!AH4&gt;0,females!AH4,"")</f>
        <v>55.6</v>
      </c>
      <c r="F18" s="100">
        <f>IF(females!AH6&gt;0,females!AH6,"")</f>
        <v>15.2</v>
      </c>
      <c r="G18" s="100">
        <f>IF(females!AH7&gt;0,females!AH7,"")</f>
        <v>10</v>
      </c>
      <c r="H18" s="100">
        <f>IF(females!AH8&gt;0,females!AH8,"")</f>
        <v>22.1</v>
      </c>
      <c r="I18" s="100">
        <f>IF(females!AH9&gt;0,females!AH9,"")</f>
        <v>9.1999999999999993</v>
      </c>
      <c r="J18" s="100">
        <f>IF(females!AH10&gt;0,females!AH10,"")</f>
        <v>80</v>
      </c>
      <c r="K18" s="99">
        <f>IF(females!AH11&gt;0,females!AH11,"")</f>
        <v>0.28368794326241137</v>
      </c>
      <c r="L18" s="101">
        <f>IF(females!AH12&gt;0,females!AH12,"")</f>
        <v>0.68778280542986414</v>
      </c>
      <c r="M18" s="102" t="str">
        <f>IF(females!AH14&gt;0,females!AH14,"")</f>
        <v/>
      </c>
      <c r="N18" s="100">
        <f>IF(females!AH15&gt;0,females!AH15,"")</f>
        <v>103.3</v>
      </c>
      <c r="O18" s="100">
        <f>IF(females!AH16&gt;0,females!AH16,"")</f>
        <v>19.100000000000001</v>
      </c>
      <c r="P18" s="100">
        <f>IF(females!AH17&gt;0,females!AH17,"")</f>
        <v>160.30000000000001</v>
      </c>
      <c r="Q18" s="100">
        <f>IF(females!AH18&gt;0,females!AH18,"")</f>
        <v>4.2</v>
      </c>
      <c r="R18" s="100">
        <f>IF(females!AH19&gt;0,females!AH19,"")</f>
        <v>6.3</v>
      </c>
      <c r="S18" s="100">
        <f>IF(females!AH20&gt;0,females!AH20,"")</f>
        <v>6</v>
      </c>
      <c r="T18" s="100">
        <f>IF(females!AH22&gt;0,females!AH22,"")</f>
        <v>21</v>
      </c>
      <c r="U18" s="100">
        <f>IF(females!AH23&gt;0,females!AH23,"")</f>
        <v>1.4</v>
      </c>
      <c r="V18" s="99">
        <f>IF(females!AH24&gt;0,females!AH24,"")</f>
        <v>6.6666666666666666E-2</v>
      </c>
      <c r="W18" s="100">
        <f>IF(females!AH26&gt;0,females!AH26,"")</f>
        <v>19.899999999999999</v>
      </c>
      <c r="X18" s="100">
        <f>IF(females!AH27&gt;0,females!AH27,"")</f>
        <v>1</v>
      </c>
      <c r="Y18" s="99">
        <f>IF(females!AH28&gt;0,females!AH28,"")</f>
        <v>5.0251256281407038E-2</v>
      </c>
      <c r="Z18" s="100">
        <f>IF(females!AH30&gt;0,females!AH30,"")</f>
        <v>19</v>
      </c>
      <c r="AA18" s="98">
        <f>IF(females!AH31&gt;0,females!AH31,"")</f>
        <v>0.8</v>
      </c>
      <c r="AB18" s="99">
        <f>IF(females!AH32&gt;0,females!AH32,"")</f>
        <v>4.2105263157894736E-2</v>
      </c>
      <c r="AC18" s="98">
        <f>IF(females!AH34&gt;0,females!AH34,"")</f>
        <v>25.7</v>
      </c>
      <c r="AD18" s="98" t="str">
        <f>IF(females!AH35&gt;0,females!AH35,"")</f>
        <v/>
      </c>
      <c r="AE18" s="99" t="str">
        <f>IF(females!AH36&gt;0,females!AH36,"")</f>
        <v/>
      </c>
    </row>
    <row r="19" spans="1:31" x14ac:dyDescent="0.2">
      <c r="A19" s="63" t="str">
        <f t="shared" si="0"/>
        <v>Echiniscus testudo</v>
      </c>
      <c r="B19" s="70" t="str">
        <f t="shared" si="0"/>
        <v>FR.057</v>
      </c>
      <c r="C19" s="89">
        <f>females!AJ1</f>
        <v>18</v>
      </c>
      <c r="D19" s="90">
        <f>IF(females!AJ3&gt;0,females!AJ3,"")</f>
        <v>297</v>
      </c>
      <c r="E19" s="100">
        <f>IF(females!AJ4&gt;0,females!AJ4,"")</f>
        <v>62</v>
      </c>
      <c r="F19" s="100">
        <f>IF(females!AJ6&gt;0,females!AJ6,"")</f>
        <v>14</v>
      </c>
      <c r="G19" s="100">
        <f>IF(females!AJ7&gt;0,females!AJ7,"")</f>
        <v>9.4</v>
      </c>
      <c r="H19" s="100">
        <f>IF(females!AJ8&gt;0,females!AJ8,"")</f>
        <v>22.8</v>
      </c>
      <c r="I19" s="100">
        <f>IF(females!AJ9&gt;0,females!AJ9,"")</f>
        <v>6.4</v>
      </c>
      <c r="J19" s="100">
        <f>IF(females!AJ10&gt;0,females!AJ10,"")</f>
        <v>92</v>
      </c>
      <c r="K19" s="99">
        <f>IF(females!AJ11&gt;0,females!AJ11,"")</f>
        <v>0.30976430976430974</v>
      </c>
      <c r="L19" s="101">
        <f>IF(females!AJ12&gt;0,females!AJ12,"")</f>
        <v>0.61403508771929827</v>
      </c>
      <c r="M19" s="102" t="str">
        <f>IF(females!AJ14&gt;0,females!AJ14,"")</f>
        <v/>
      </c>
      <c r="N19" s="100">
        <f>IF(females!AJ15&gt;0,females!AJ15,"")</f>
        <v>81.7</v>
      </c>
      <c r="O19" s="100">
        <f>IF(females!AJ16&gt;0,females!AJ16,"")</f>
        <v>22.7</v>
      </c>
      <c r="P19" s="100">
        <f>IF(females!AJ17&gt;0,females!AJ17,"")</f>
        <v>169.7</v>
      </c>
      <c r="Q19" s="100">
        <f>IF(females!AJ18&gt;0,females!AJ18,"")</f>
        <v>3.8</v>
      </c>
      <c r="R19" s="100">
        <f>IF(females!AJ19&gt;0,females!AJ19,"")</f>
        <v>6.9</v>
      </c>
      <c r="S19" s="100">
        <f>IF(females!AJ20&gt;0,females!AJ20,"")</f>
        <v>5</v>
      </c>
      <c r="T19" s="100">
        <f>IF(females!AJ22&gt;0,females!AJ22,"")</f>
        <v>22.5</v>
      </c>
      <c r="U19" s="100" t="str">
        <f>IF(females!AJ23&gt;0,females!AJ23,"")</f>
        <v/>
      </c>
      <c r="V19" s="99" t="str">
        <f>IF(females!AJ24&gt;0,females!AJ24,"")</f>
        <v/>
      </c>
      <c r="W19" s="100">
        <f>IF(females!AJ26&gt;0,females!AJ26,"")</f>
        <v>23.4</v>
      </c>
      <c r="X19" s="100" t="str">
        <f>IF(females!AJ27&gt;0,females!AJ27,"")</f>
        <v/>
      </c>
      <c r="Y19" s="99" t="str">
        <f>IF(females!AJ28&gt;0,females!AJ28,"")</f>
        <v/>
      </c>
      <c r="Z19" s="100">
        <f>IF(females!AJ30&gt;0,females!AJ30,"")</f>
        <v>23.2</v>
      </c>
      <c r="AA19" s="98">
        <f>IF(females!AJ31&gt;0,females!AJ31,"")</f>
        <v>1.5</v>
      </c>
      <c r="AB19" s="99">
        <f>IF(females!AJ32&gt;0,females!AJ32,"")</f>
        <v>6.4655172413793108E-2</v>
      </c>
      <c r="AC19" s="98">
        <f>IF(females!AJ34&gt;0,females!AJ34,"")</f>
        <v>25.2</v>
      </c>
      <c r="AD19" s="98">
        <f>IF(females!AJ35&gt;0,females!AJ35,"")</f>
        <v>1.3</v>
      </c>
      <c r="AE19" s="99">
        <f>IF(females!AJ36&gt;0,females!AJ36,"")</f>
        <v>5.1587301587301591E-2</v>
      </c>
    </row>
    <row r="20" spans="1:31" x14ac:dyDescent="0.2">
      <c r="A20" s="63" t="str">
        <f t="shared" ref="A20:B31" si="1">A$2</f>
        <v>Echiniscus testudo</v>
      </c>
      <c r="B20" s="70" t="str">
        <f t="shared" si="1"/>
        <v>FR.057</v>
      </c>
      <c r="C20" s="89">
        <f>females!AL1</f>
        <v>19</v>
      </c>
      <c r="D20" s="90">
        <f>IF(females!AL3&gt;0,females!AL3,"")</f>
        <v>287</v>
      </c>
      <c r="E20" s="100">
        <f>IF(females!AL4&gt;0,females!AL4,"")</f>
        <v>59.5</v>
      </c>
      <c r="F20" s="100">
        <f>IF(females!AL6&gt;0,females!AL6,"")</f>
        <v>13.7</v>
      </c>
      <c r="G20" s="100">
        <f>IF(females!AL7&gt;0,females!AL7,"")</f>
        <v>9.1</v>
      </c>
      <c r="H20" s="100">
        <f>IF(females!AL8&gt;0,females!AL8,"")</f>
        <v>19.100000000000001</v>
      </c>
      <c r="I20" s="100">
        <f>IF(females!AL9&gt;0,females!AL9,"")</f>
        <v>7.6</v>
      </c>
      <c r="J20" s="100">
        <f>IF(females!AL10&gt;0,females!AL10,"")</f>
        <v>58.2</v>
      </c>
      <c r="K20" s="99">
        <f>IF(females!AL11&gt;0,females!AL11,"")</f>
        <v>0.20278745644599305</v>
      </c>
      <c r="L20" s="101">
        <f>IF(females!AL12&gt;0,females!AL12,"")</f>
        <v>0.71727748691099469</v>
      </c>
      <c r="M20" s="102" t="str">
        <f>IF(females!AL14&gt;0,females!AL14,"")</f>
        <v/>
      </c>
      <c r="N20" s="100" t="str">
        <f>IF(females!AL15&gt;0,females!AL15,"")</f>
        <v/>
      </c>
      <c r="O20" s="100">
        <f>IF(females!AL16&gt;0,females!AL16,"")</f>
        <v>20.399999999999999</v>
      </c>
      <c r="P20" s="100">
        <f>IF(females!AL17&gt;0,females!AL17,"")</f>
        <v>120</v>
      </c>
      <c r="Q20" s="100">
        <f>IF(females!AL18&gt;0,females!AL18,"")</f>
        <v>3.4</v>
      </c>
      <c r="R20" s="100">
        <f>IF(females!AL19&gt;0,females!AL19,"")</f>
        <v>5.8</v>
      </c>
      <c r="S20" s="100">
        <f>IF(females!AL20&gt;0,females!AL20,"")</f>
        <v>6</v>
      </c>
      <c r="T20" s="100">
        <f>IF(females!AL22&gt;0,females!AL22,"")</f>
        <v>20</v>
      </c>
      <c r="U20" s="100">
        <f>IF(females!AL23&gt;0,females!AL23,"")</f>
        <v>1.2</v>
      </c>
      <c r="V20" s="99">
        <f>IF(females!AL24&gt;0,females!AL24,"")</f>
        <v>0.06</v>
      </c>
      <c r="W20" s="100">
        <f>IF(females!AL26&gt;0,females!AL26,"")</f>
        <v>18.3</v>
      </c>
      <c r="X20" s="100" t="str">
        <f>IF(females!AL27&gt;0,females!AL27,"")</f>
        <v/>
      </c>
      <c r="Y20" s="99" t="str">
        <f>IF(females!AL28&gt;0,females!AL28,"")</f>
        <v/>
      </c>
      <c r="Z20" s="100">
        <f>IF(females!AL30&gt;0,females!AL30,"")</f>
        <v>18.399999999999999</v>
      </c>
      <c r="AA20" s="98">
        <f>IF(females!AL31&gt;0,females!AL31,"")</f>
        <v>1.5</v>
      </c>
      <c r="AB20" s="99">
        <f>IF(females!AL32&gt;0,females!AL32,"")</f>
        <v>8.1521739130434784E-2</v>
      </c>
      <c r="AC20" s="98">
        <f>IF(females!AL34&gt;0,females!AL34,"")</f>
        <v>22.3</v>
      </c>
      <c r="AD20" s="98" t="str">
        <f>IF(females!AL35&gt;0,females!AL35,"")</f>
        <v/>
      </c>
      <c r="AE20" s="99" t="str">
        <f>IF(females!AL36&gt;0,females!AL36,"")</f>
        <v/>
      </c>
    </row>
    <row r="21" spans="1:31" x14ac:dyDescent="0.2">
      <c r="A21" s="63" t="str">
        <f t="shared" si="1"/>
        <v>Echiniscus testudo</v>
      </c>
      <c r="B21" s="70" t="str">
        <f t="shared" si="1"/>
        <v>FR.057</v>
      </c>
      <c r="C21" s="89">
        <f>females!AN1</f>
        <v>20</v>
      </c>
      <c r="D21" s="90">
        <f>IF(females!AN3&gt;0,females!AN3,"")</f>
        <v>293</v>
      </c>
      <c r="E21" s="100">
        <f>IF(females!AN4&gt;0,females!AN4,"")</f>
        <v>61.5</v>
      </c>
      <c r="F21" s="100">
        <f>IF(females!AN6&gt;0,females!AN6,"")</f>
        <v>15.1</v>
      </c>
      <c r="G21" s="100">
        <f>IF(females!AN7&gt;0,females!AN7,"")</f>
        <v>9.6999999999999993</v>
      </c>
      <c r="H21" s="100">
        <f>IF(females!AN8&gt;0,females!AN8,"")</f>
        <v>23.3</v>
      </c>
      <c r="I21" s="100">
        <f>IF(females!AN9&gt;0,females!AN9,"")</f>
        <v>8</v>
      </c>
      <c r="J21" s="100">
        <f>IF(females!AN10&gt;0,females!AN10,"")</f>
        <v>89.5</v>
      </c>
      <c r="K21" s="99">
        <f>IF(females!AN11&gt;0,females!AN11,"")</f>
        <v>0.30546075085324231</v>
      </c>
      <c r="L21" s="101">
        <f>IF(females!AN12&gt;0,females!AN12,"")</f>
        <v>0.64806866952789699</v>
      </c>
      <c r="M21" s="102" t="str">
        <f>IF(females!AN14&gt;0,females!AN14,"")</f>
        <v/>
      </c>
      <c r="N21" s="100">
        <f>IF(females!AN15&gt;0,females!AN15,"")</f>
        <v>88.5</v>
      </c>
      <c r="O21" s="100">
        <f>IF(females!AN16&gt;0,females!AN16,"")</f>
        <v>9.1999999999999993</v>
      </c>
      <c r="P21" s="100">
        <f>IF(females!AN17&gt;0,females!AN17,"")</f>
        <v>155.1</v>
      </c>
      <c r="Q21" s="100">
        <f>IF(females!AN18&gt;0,females!AN18,"")</f>
        <v>3.7</v>
      </c>
      <c r="R21" s="100">
        <f>IF(females!AN19&gt;0,females!AN19,"")</f>
        <v>5.2</v>
      </c>
      <c r="S21" s="100">
        <f>IF(females!AN20&gt;0,females!AN20,"")</f>
        <v>10</v>
      </c>
      <c r="T21" s="100">
        <f>IF(females!AN22&gt;0,females!AN22,"")</f>
        <v>22.2</v>
      </c>
      <c r="U21" s="100">
        <f>IF(females!AN23&gt;0,females!AN23,"")</f>
        <v>0.8</v>
      </c>
      <c r="V21" s="99">
        <f>IF(females!AN24&gt;0,females!AN24,"")</f>
        <v>3.6036036036036036E-2</v>
      </c>
      <c r="W21" s="100">
        <f>IF(females!AN26&gt;0,females!AN26,"")</f>
        <v>23.2</v>
      </c>
      <c r="X21" s="100" t="str">
        <f>IF(females!AN27&gt;0,females!AN27,"")</f>
        <v/>
      </c>
      <c r="Y21" s="99" t="str">
        <f>IF(females!AN28&gt;0,females!AN28,"")</f>
        <v/>
      </c>
      <c r="Z21" s="100">
        <f>IF(females!AN30&gt;0,females!AN30,"")</f>
        <v>21.8</v>
      </c>
      <c r="AA21" s="98">
        <f>IF(females!AN31&gt;0,females!AN31,"")</f>
        <v>1</v>
      </c>
      <c r="AB21" s="99">
        <f>IF(females!AN32&gt;0,females!AN32,"")</f>
        <v>4.5871559633027519E-2</v>
      </c>
      <c r="AC21" s="98">
        <f>IF(females!AN34&gt;0,females!AN34,"")</f>
        <v>25.8</v>
      </c>
      <c r="AD21" s="98" t="str">
        <f>IF(females!AN35&gt;0,females!AN35,"")</f>
        <v/>
      </c>
      <c r="AE21" s="99" t="str">
        <f>IF(females!AN36&gt;0,females!AN36,"")</f>
        <v/>
      </c>
    </row>
    <row r="22" spans="1:31" x14ac:dyDescent="0.2">
      <c r="A22" s="63" t="str">
        <f t="shared" si="1"/>
        <v>Echiniscus testudo</v>
      </c>
      <c r="B22" s="70" t="str">
        <f t="shared" si="1"/>
        <v>FR.057</v>
      </c>
      <c r="C22" s="89">
        <f>females!AP1</f>
        <v>21</v>
      </c>
      <c r="D22" s="90">
        <f>IF(females!AP3&gt;0,females!AP3,"")</f>
        <v>351</v>
      </c>
      <c r="E22" s="100">
        <f>IF(females!AP4&gt;0,females!AP4,"")</f>
        <v>63.9</v>
      </c>
      <c r="F22" s="100">
        <f>IF(females!AP6&gt;0,females!AP6,"")</f>
        <v>15.8</v>
      </c>
      <c r="G22" s="100">
        <f>IF(females!AP7&gt;0,females!AP7,"")</f>
        <v>8.9</v>
      </c>
      <c r="H22" s="100">
        <f>IF(females!AP8&gt;0,females!AP8,"")</f>
        <v>21.8</v>
      </c>
      <c r="I22" s="100">
        <f>IF(females!AP9&gt;0,females!AP9,"")</f>
        <v>7.3</v>
      </c>
      <c r="J22" s="100">
        <f>IF(females!AP10&gt;0,females!AP10,"")</f>
        <v>85.3</v>
      </c>
      <c r="K22" s="99">
        <f>IF(females!AP11&gt;0,females!AP11,"")</f>
        <v>0.24301994301994301</v>
      </c>
      <c r="L22" s="101">
        <f>IF(females!AP12&gt;0,females!AP12,"")</f>
        <v>0.72477064220183485</v>
      </c>
      <c r="M22" s="102" t="str">
        <f>IF(females!AP14&gt;0,females!AP14,"")</f>
        <v/>
      </c>
      <c r="N22" s="100">
        <f>IF(females!AP15&gt;0,females!AP15,"")</f>
        <v>117.1</v>
      </c>
      <c r="O22" s="100">
        <f>IF(females!AP16&gt;0,females!AP16,"")</f>
        <v>21</v>
      </c>
      <c r="P22" s="100">
        <f>IF(females!AP17&gt;0,females!AP17,"")</f>
        <v>192.8</v>
      </c>
      <c r="Q22" s="100">
        <f>IF(females!AP18&gt;0,females!AP18,"")</f>
        <v>3.8</v>
      </c>
      <c r="R22" s="100">
        <f>IF(females!AP19&gt;0,females!AP19,"")</f>
        <v>6.1</v>
      </c>
      <c r="S22" s="100">
        <f>IF(females!AP20&gt;0,females!AP20,"")</f>
        <v>6</v>
      </c>
      <c r="T22" s="100">
        <f>IF(females!AP22&gt;0,females!AP22,"")</f>
        <v>20.7</v>
      </c>
      <c r="U22" s="100" t="str">
        <f>IF(females!AP23&gt;0,females!AP23,"")</f>
        <v/>
      </c>
      <c r="V22" s="99" t="str">
        <f>IF(females!AP24&gt;0,females!AP24,"")</f>
        <v/>
      </c>
      <c r="W22" s="100">
        <f>IF(females!AP26&gt;0,females!AP26,"")</f>
        <v>23.9</v>
      </c>
      <c r="X22" s="100">
        <f>IF(females!AP27&gt;0,females!AP27,"")</f>
        <v>1.3</v>
      </c>
      <c r="Y22" s="99">
        <f>IF(females!AP28&gt;0,females!AP28,"")</f>
        <v>5.4393305439330547E-2</v>
      </c>
      <c r="Z22" s="100">
        <f>IF(females!AP30&gt;0,females!AP30,"")</f>
        <v>23.1</v>
      </c>
      <c r="AA22" s="98">
        <f>IF(females!AP31&gt;0,females!AP31,"")</f>
        <v>1.2</v>
      </c>
      <c r="AB22" s="99">
        <f>IF(females!AP32&gt;0,females!AP32,"")</f>
        <v>5.1948051948051945E-2</v>
      </c>
      <c r="AC22" s="98">
        <f>IF(females!AP34&gt;0,females!AP34,"")</f>
        <v>30.3</v>
      </c>
      <c r="AD22" s="98" t="str">
        <f>IF(females!AP35&gt;0,females!AP35,"")</f>
        <v/>
      </c>
      <c r="AE22" s="99" t="str">
        <f>IF(females!AP36&gt;0,females!AP36,"")</f>
        <v/>
      </c>
    </row>
    <row r="23" spans="1:31" x14ac:dyDescent="0.2">
      <c r="A23" s="63" t="str">
        <f t="shared" si="1"/>
        <v>Echiniscus testudo</v>
      </c>
      <c r="B23" s="70" t="str">
        <f t="shared" si="1"/>
        <v>FR.057</v>
      </c>
      <c r="C23" s="89">
        <f>females!AR1</f>
        <v>22</v>
      </c>
      <c r="D23" s="90">
        <f>IF(females!AR3&gt;0,females!AR3,"")</f>
        <v>306</v>
      </c>
      <c r="E23" s="100">
        <f>IF(females!AR4&gt;0,females!AR4,"")</f>
        <v>58</v>
      </c>
      <c r="F23" s="100">
        <f>IF(females!AR6&gt;0,females!AR6,"")</f>
        <v>16.3</v>
      </c>
      <c r="G23" s="100">
        <f>IF(females!AR7&gt;0,females!AR7,"")</f>
        <v>9.1</v>
      </c>
      <c r="H23" s="100">
        <f>IF(females!AR8&gt;0,females!AR8,"")</f>
        <v>26.3</v>
      </c>
      <c r="I23" s="100">
        <f>IF(females!AR9&gt;0,females!AR9,"")</f>
        <v>8.3000000000000007</v>
      </c>
      <c r="J23" s="100">
        <f>IF(females!AR10&gt;0,females!AR10,"")</f>
        <v>72.8</v>
      </c>
      <c r="K23" s="99">
        <f>IF(females!AR11&gt;0,females!AR11,"")</f>
        <v>0.23790849673202613</v>
      </c>
      <c r="L23" s="101">
        <f>IF(females!AR12&gt;0,females!AR12,"")</f>
        <v>0.61977186311787069</v>
      </c>
      <c r="M23" s="102" t="str">
        <f>IF(females!AR14&gt;0,females!AR14,"")</f>
        <v/>
      </c>
      <c r="N23" s="100">
        <f>IF(females!AR15&gt;0,females!AR15,"")</f>
        <v>78</v>
      </c>
      <c r="O23" s="100">
        <f>IF(females!AR16&gt;0,females!AR16,"")</f>
        <v>26.2</v>
      </c>
      <c r="P23" s="100">
        <f>IF(females!AR17&gt;0,females!AR17,"")</f>
        <v>131.19999999999999</v>
      </c>
      <c r="Q23" s="100">
        <f>IF(females!AR18&gt;0,females!AR18,"")</f>
        <v>4</v>
      </c>
      <c r="R23" s="100">
        <f>IF(females!AR19&gt;0,females!AR19,"")</f>
        <v>6.2</v>
      </c>
      <c r="S23" s="100">
        <f>IF(females!AR20&gt;0,females!AR20,"")</f>
        <v>6</v>
      </c>
      <c r="T23" s="100">
        <f>IF(females!AR22&gt;0,females!AR22,"")</f>
        <v>23.2</v>
      </c>
      <c r="U23" s="100">
        <f>IF(females!AR23&gt;0,females!AR23,"")</f>
        <v>1.6</v>
      </c>
      <c r="V23" s="99">
        <f>IF(females!AR24&gt;0,females!AR24,"")</f>
        <v>6.8965517241379309E-2</v>
      </c>
      <c r="W23" s="100">
        <f>IF(females!AR26&gt;0,females!AR26,"")</f>
        <v>22.9</v>
      </c>
      <c r="X23" s="100">
        <f>IF(females!AR27&gt;0,females!AR27,"")</f>
        <v>1.5</v>
      </c>
      <c r="Y23" s="99">
        <f>IF(females!AR28&gt;0,females!AR28,"")</f>
        <v>6.5502183406113537E-2</v>
      </c>
      <c r="Z23" s="100">
        <f>IF(females!AR30&gt;0,females!AR30,"")</f>
        <v>23</v>
      </c>
      <c r="AA23" s="98">
        <f>IF(females!AR31&gt;0,females!AR31,"")</f>
        <v>1.5</v>
      </c>
      <c r="AB23" s="99">
        <f>IF(females!AR32&gt;0,females!AR32,"")</f>
        <v>6.5217391304347824E-2</v>
      </c>
      <c r="AC23" s="98">
        <f>IF(females!AR34&gt;0,females!AR34,"")</f>
        <v>29.5</v>
      </c>
      <c r="AD23" s="98" t="str">
        <f>IF(females!AR35&gt;0,females!AR35,"")</f>
        <v/>
      </c>
      <c r="AE23" s="99" t="str">
        <f>IF(females!AR36&gt;0,females!AR36,"")</f>
        <v/>
      </c>
    </row>
    <row r="24" spans="1:31" x14ac:dyDescent="0.2">
      <c r="A24" s="63" t="str">
        <f t="shared" si="1"/>
        <v>Echiniscus testudo</v>
      </c>
      <c r="B24" s="70" t="str">
        <f t="shared" si="1"/>
        <v>FR.057</v>
      </c>
      <c r="C24" s="89">
        <f>females!AT1</f>
        <v>23</v>
      </c>
      <c r="D24" s="90">
        <f>IF(females!AT3&gt;0,females!AT3,"")</f>
        <v>279</v>
      </c>
      <c r="E24" s="100">
        <f>IF(females!AT4&gt;0,females!AT4,"")</f>
        <v>52.6</v>
      </c>
      <c r="F24" s="100">
        <f>IF(females!AT6&gt;0,females!AT6,"")</f>
        <v>12.6</v>
      </c>
      <c r="G24" s="100">
        <f>IF(females!AT7&gt;0,females!AT7,"")</f>
        <v>8.8000000000000007</v>
      </c>
      <c r="H24" s="100">
        <f>IF(females!AT8&gt;0,females!AT8,"")</f>
        <v>19</v>
      </c>
      <c r="I24" s="100">
        <f>IF(females!AT9&gt;0,females!AT9,"")</f>
        <v>8.4</v>
      </c>
      <c r="J24" s="100">
        <f>IF(females!AT10&gt;0,females!AT10,"")</f>
        <v>70.599999999999994</v>
      </c>
      <c r="K24" s="99">
        <f>IF(females!AT11&gt;0,females!AT11,"")</f>
        <v>0.25304659498207882</v>
      </c>
      <c r="L24" s="101">
        <f>IF(females!AT12&gt;0,females!AT12,"")</f>
        <v>0.66315789473684206</v>
      </c>
      <c r="M24" s="102" t="str">
        <f>IF(females!AT14&gt;0,females!AT14,"")</f>
        <v/>
      </c>
      <c r="N24" s="100">
        <f>IF(females!AT15&gt;0,females!AT15,"")</f>
        <v>63.6</v>
      </c>
      <c r="O24" s="100">
        <f>IF(females!AT16&gt;0,females!AT16,"")</f>
        <v>19.8</v>
      </c>
      <c r="P24" s="100">
        <f>IF(females!AT17&gt;0,females!AT17,"")</f>
        <v>148.80000000000001</v>
      </c>
      <c r="Q24" s="100">
        <f>IF(females!AT18&gt;0,females!AT18,"")</f>
        <v>4.3</v>
      </c>
      <c r="R24" s="100">
        <f>IF(females!AT19&gt;0,females!AT19,"")</f>
        <v>5.6</v>
      </c>
      <c r="S24" s="100">
        <f>IF(females!AT20&gt;0,females!AT20,"")</f>
        <v>8</v>
      </c>
      <c r="T24" s="100">
        <f>IF(females!AT22&gt;0,females!AT22,"")</f>
        <v>21.1</v>
      </c>
      <c r="U24" s="100">
        <f>IF(females!AT23&gt;0,females!AT23,"")</f>
        <v>1.1000000000000001</v>
      </c>
      <c r="V24" s="99">
        <f>IF(females!AT24&gt;0,females!AT24,"")</f>
        <v>5.2132701421800952E-2</v>
      </c>
      <c r="W24" s="100">
        <f>IF(females!AT26&gt;0,females!AT26,"")</f>
        <v>20.5</v>
      </c>
      <c r="X24" s="100">
        <f>IF(females!AT27&gt;0,females!AT27,"")</f>
        <v>0.7</v>
      </c>
      <c r="Y24" s="99">
        <f>IF(females!AT28&gt;0,females!AT28,"")</f>
        <v>3.414634146341463E-2</v>
      </c>
      <c r="Z24" s="100">
        <f>IF(females!AT30&gt;0,females!AT30,"")</f>
        <v>20</v>
      </c>
      <c r="AA24" s="98">
        <f>IF(females!AT31&gt;0,females!AT31,"")</f>
        <v>1.1000000000000001</v>
      </c>
      <c r="AB24" s="99">
        <f>IF(females!AT32&gt;0,females!AT32,"")</f>
        <v>5.5000000000000007E-2</v>
      </c>
      <c r="AC24" s="98">
        <f>IF(females!AT34&gt;0,females!AT34,"")</f>
        <v>27.6</v>
      </c>
      <c r="AD24" s="98" t="str">
        <f>IF(females!AT35&gt;0,females!AT35,"")</f>
        <v/>
      </c>
      <c r="AE24" s="99" t="str">
        <f>IF(females!AT36&gt;0,females!AT36,"")</f>
        <v/>
      </c>
    </row>
    <row r="25" spans="1:31" x14ac:dyDescent="0.2">
      <c r="A25" s="63" t="str">
        <f t="shared" si="1"/>
        <v>Echiniscus testudo</v>
      </c>
      <c r="B25" s="70" t="str">
        <f t="shared" si="1"/>
        <v>FR.057</v>
      </c>
      <c r="C25" s="89">
        <f>females!AV1</f>
        <v>24</v>
      </c>
      <c r="D25" s="90">
        <f>IF(females!AV3&gt;0,females!AV3,"")</f>
        <v>291</v>
      </c>
      <c r="E25" s="100">
        <f>IF(females!AV4&gt;0,females!AV4,"")</f>
        <v>55.9</v>
      </c>
      <c r="F25" s="100">
        <f>IF(females!AV6&gt;0,females!AV6,"")</f>
        <v>13.9</v>
      </c>
      <c r="G25" s="100">
        <f>IF(females!AV7&gt;0,females!AV7,"")</f>
        <v>9.8000000000000007</v>
      </c>
      <c r="H25" s="100">
        <f>IF(females!AV8&gt;0,females!AV8,"")</f>
        <v>20.399999999999999</v>
      </c>
      <c r="I25" s="100">
        <f>IF(females!AV9&gt;0,females!AV9,"")</f>
        <v>9.1999999999999993</v>
      </c>
      <c r="J25" s="100">
        <f>IF(females!AV10&gt;0,females!AV10,"")</f>
        <v>77.8</v>
      </c>
      <c r="K25" s="99">
        <f>IF(females!AV11&gt;0,females!AV11,"")</f>
        <v>0.26735395189003436</v>
      </c>
      <c r="L25" s="101">
        <f>IF(females!AV12&gt;0,females!AV12,"")</f>
        <v>0.68137254901960786</v>
      </c>
      <c r="M25" s="102" t="str">
        <f>IF(females!AV14&gt;0,females!AV14,"")</f>
        <v/>
      </c>
      <c r="N25" s="100">
        <f>IF(females!AV15&gt;0,females!AV15,"")</f>
        <v>92.5</v>
      </c>
      <c r="O25" s="100">
        <f>IF(females!AV16&gt;0,females!AV16,"")</f>
        <v>15.6</v>
      </c>
      <c r="P25" s="100">
        <f>IF(females!AV17&gt;0,females!AV17,"")</f>
        <v>143.80000000000001</v>
      </c>
      <c r="Q25" s="100">
        <f>IF(females!AV18&gt;0,females!AV18,"")</f>
        <v>3.6</v>
      </c>
      <c r="R25" s="100">
        <f>IF(females!AV19&gt;0,females!AV19,"")</f>
        <v>5.6</v>
      </c>
      <c r="S25" s="100">
        <f>IF(females!AV20&gt;0,females!AV20,"")</f>
        <v>10</v>
      </c>
      <c r="T25" s="100">
        <f>IF(females!AV22&gt;0,females!AV22,"")</f>
        <v>22.1</v>
      </c>
      <c r="U25" s="100" t="str">
        <f>IF(females!AV23&gt;0,females!AV23,"")</f>
        <v/>
      </c>
      <c r="V25" s="99" t="str">
        <f>IF(females!AV24&gt;0,females!AV24,"")</f>
        <v/>
      </c>
      <c r="W25" s="100">
        <f>IF(females!AV26&gt;0,females!AV26,"")</f>
        <v>20.100000000000001</v>
      </c>
      <c r="X25" s="100">
        <f>IF(females!AV27&gt;0,females!AV27,"")</f>
        <v>1.2</v>
      </c>
      <c r="Y25" s="99">
        <f>IF(females!AV28&gt;0,females!AV28,"")</f>
        <v>5.9701492537313425E-2</v>
      </c>
      <c r="Z25" s="100">
        <f>IF(females!AV30&gt;0,females!AV30,"")</f>
        <v>20</v>
      </c>
      <c r="AA25" s="98">
        <f>IF(females!AV31&gt;0,females!AV31,"")</f>
        <v>1.1000000000000001</v>
      </c>
      <c r="AB25" s="99">
        <f>IF(females!AV32&gt;0,females!AV32,"")</f>
        <v>5.5000000000000007E-2</v>
      </c>
      <c r="AC25" s="98">
        <f>IF(females!AV34&gt;0,females!AV34,"")</f>
        <v>26.9</v>
      </c>
      <c r="AD25" s="98" t="str">
        <f>IF(females!AV35&gt;0,females!AV35,"")</f>
        <v/>
      </c>
      <c r="AE25" s="99" t="str">
        <f>IF(females!AV36&gt;0,females!AV36,"")</f>
        <v/>
      </c>
    </row>
    <row r="26" spans="1:31" x14ac:dyDescent="0.2">
      <c r="A26" s="63" t="str">
        <f t="shared" si="1"/>
        <v>Echiniscus testudo</v>
      </c>
      <c r="B26" s="70" t="str">
        <f t="shared" si="1"/>
        <v>FR.057</v>
      </c>
      <c r="C26" s="89">
        <f>females!AX1</f>
        <v>25</v>
      </c>
      <c r="D26" s="90">
        <f>IF(females!AX3&gt;0,females!AX3,"")</f>
        <v>287</v>
      </c>
      <c r="E26" s="100">
        <f>IF(females!AX4&gt;0,females!AX4,"")</f>
        <v>58.2</v>
      </c>
      <c r="F26" s="100">
        <f>IF(females!AX6&gt;0,females!AX6,"")</f>
        <v>16.899999999999999</v>
      </c>
      <c r="G26" s="100">
        <f>IF(females!AX7&gt;0,females!AX7,"")</f>
        <v>9.5</v>
      </c>
      <c r="H26" s="100">
        <f>IF(females!AX8&gt;0,females!AX8,"")</f>
        <v>22.5</v>
      </c>
      <c r="I26" s="100">
        <f>IF(females!AX9&gt;0,females!AX9,"")</f>
        <v>9.1999999999999993</v>
      </c>
      <c r="J26" s="100">
        <f>IF(females!AX10&gt;0,females!AX10,"")</f>
        <v>69.5</v>
      </c>
      <c r="K26" s="99">
        <f>IF(females!AX11&gt;0,females!AX11,"")</f>
        <v>0.24216027874564461</v>
      </c>
      <c r="L26" s="101">
        <f>IF(females!AX12&gt;0,females!AX12,"")</f>
        <v>0.75111111111111106</v>
      </c>
      <c r="M26" s="102" t="str">
        <f>IF(females!AX14&gt;0,females!AX14,"")</f>
        <v/>
      </c>
      <c r="N26" s="100">
        <f>IF(females!AX15&gt;0,females!AX15,"")</f>
        <v>97.2</v>
      </c>
      <c r="O26" s="100">
        <f>IF(females!AX16&gt;0,females!AX16,"")</f>
        <v>14.3</v>
      </c>
      <c r="P26" s="100" t="str">
        <f>IF(females!AX17&gt;0,females!AX17,"")</f>
        <v/>
      </c>
      <c r="Q26" s="100">
        <f>IF(females!AX18&gt;0,females!AX18,"")</f>
        <v>4.0999999999999996</v>
      </c>
      <c r="R26" s="100">
        <f>IF(females!AX19&gt;0,females!AX19,"")</f>
        <v>6.9</v>
      </c>
      <c r="S26" s="100">
        <f>IF(females!AX20&gt;0,females!AX20,"")</f>
        <v>7</v>
      </c>
      <c r="T26" s="100">
        <f>IF(females!AX22&gt;0,females!AX22,"")</f>
        <v>20.6</v>
      </c>
      <c r="U26" s="100">
        <f>IF(females!AX23&gt;0,females!AX23,"")</f>
        <v>1</v>
      </c>
      <c r="V26" s="99">
        <f>IF(females!AX24&gt;0,females!AX24,"")</f>
        <v>4.8543689320388349E-2</v>
      </c>
      <c r="W26" s="100">
        <f>IF(females!AX26&gt;0,females!AX26,"")</f>
        <v>22.1</v>
      </c>
      <c r="X26" s="100" t="str">
        <f>IF(females!AX27&gt;0,females!AX27,"")</f>
        <v/>
      </c>
      <c r="Y26" s="99" t="str">
        <f>IF(females!AX28&gt;0,females!AX28,"")</f>
        <v/>
      </c>
      <c r="Z26" s="100">
        <f>IF(females!AX30&gt;0,females!AX30,"")</f>
        <v>18.899999999999999</v>
      </c>
      <c r="AA26" s="98" t="str">
        <f>IF(females!AX31&gt;0,females!AX31,"")</f>
        <v/>
      </c>
      <c r="AB26" s="99" t="str">
        <f>IF(females!AX32&gt;0,females!AX32,"")</f>
        <v/>
      </c>
      <c r="AC26" s="98">
        <f>IF(females!AX34&gt;0,females!AX34,"")</f>
        <v>21.9</v>
      </c>
      <c r="AD26" s="98" t="str">
        <f>IF(females!AX35&gt;0,females!AX35,"")</f>
        <v/>
      </c>
      <c r="AE26" s="99" t="str">
        <f>IF(females!AX36&gt;0,females!AX36,"")</f>
        <v/>
      </c>
    </row>
    <row r="27" spans="1:31" x14ac:dyDescent="0.2">
      <c r="A27" s="63" t="str">
        <f t="shared" si="1"/>
        <v>Echiniscus testudo</v>
      </c>
      <c r="B27" s="70" t="str">
        <f t="shared" si="1"/>
        <v>FR.057</v>
      </c>
      <c r="C27" s="89">
        <f>females!AZ1</f>
        <v>26</v>
      </c>
      <c r="D27" s="90">
        <f>IF(females!AZ3&gt;0,females!AZ3,"")</f>
        <v>304</v>
      </c>
      <c r="E27" s="100">
        <f>IF(females!AZ4&gt;0,females!AZ4,"")</f>
        <v>57.8</v>
      </c>
      <c r="F27" s="100">
        <f>IF(females!AZ6&gt;0,females!AZ6,"")</f>
        <v>15.1</v>
      </c>
      <c r="G27" s="100">
        <f>IF(females!AZ7&gt;0,females!AZ7,"")</f>
        <v>9.5</v>
      </c>
      <c r="H27" s="100">
        <f>IF(females!AZ8&gt;0,females!AZ8,"")</f>
        <v>19</v>
      </c>
      <c r="I27" s="100">
        <f>IF(females!AZ9&gt;0,females!AZ9,"")</f>
        <v>9.3000000000000007</v>
      </c>
      <c r="J27" s="100">
        <f>IF(females!AZ10&gt;0,females!AZ10,"")</f>
        <v>75.8</v>
      </c>
      <c r="K27" s="99">
        <f>IF(females!AZ11&gt;0,females!AZ11,"")</f>
        <v>0.24934210526315789</v>
      </c>
      <c r="L27" s="101">
        <f>IF(females!AZ12&gt;0,females!AZ12,"")</f>
        <v>0.79473684210526319</v>
      </c>
      <c r="M27" s="102" t="str">
        <f>IF(females!AZ14&gt;0,females!AZ14,"")</f>
        <v/>
      </c>
      <c r="N27" s="100">
        <f>IF(females!AZ15&gt;0,females!AZ15,"")</f>
        <v>99.8</v>
      </c>
      <c r="O27" s="100">
        <f>IF(females!AZ16&gt;0,females!AZ16,"")</f>
        <v>21.5</v>
      </c>
      <c r="P27" s="100">
        <f>IF(females!AZ17&gt;0,females!AZ17,"")</f>
        <v>167.7</v>
      </c>
      <c r="Q27" s="100">
        <f>IF(females!AZ18&gt;0,females!AZ18,"")</f>
        <v>4</v>
      </c>
      <c r="R27" s="100" t="str">
        <f>IF(females!AZ19&gt;0,females!AZ19,"")</f>
        <v/>
      </c>
      <c r="S27" s="100">
        <f>IF(females!AZ20&gt;0,females!AZ20,"")</f>
        <v>7</v>
      </c>
      <c r="T27" s="100">
        <f>IF(females!AZ22&gt;0,females!AZ22,"")</f>
        <v>20.3</v>
      </c>
      <c r="U27" s="100">
        <f>IF(females!AZ23&gt;0,females!AZ23,"")</f>
        <v>1.6</v>
      </c>
      <c r="V27" s="99">
        <f>IF(females!AZ24&gt;0,females!AZ24,"")</f>
        <v>7.8817733990147784E-2</v>
      </c>
      <c r="W27" s="100">
        <f>IF(females!AZ26&gt;0,females!AZ26,"")</f>
        <v>19.5</v>
      </c>
      <c r="X27" s="100">
        <f>IF(females!AZ27&gt;0,females!AZ27,"")</f>
        <v>1.1000000000000001</v>
      </c>
      <c r="Y27" s="99">
        <f>IF(females!AZ28&gt;0,females!AZ28,"")</f>
        <v>5.6410256410256418E-2</v>
      </c>
      <c r="Z27" s="100">
        <f>IF(females!AZ30&gt;0,females!AZ30,"")</f>
        <v>19.2</v>
      </c>
      <c r="AA27" s="98" t="str">
        <f>IF(females!AZ31&gt;0,females!AZ31,"")</f>
        <v/>
      </c>
      <c r="AB27" s="99" t="str">
        <f>IF(females!AZ32&gt;0,females!AZ32,"")</f>
        <v/>
      </c>
      <c r="AC27" s="98">
        <f>IF(females!AZ34&gt;0,females!AZ34,"")</f>
        <v>22.9</v>
      </c>
      <c r="AD27" s="98" t="str">
        <f>IF(females!AZ35&gt;0,females!AZ35,"")</f>
        <v/>
      </c>
      <c r="AE27" s="99" t="str">
        <f>IF(females!AZ36&gt;0,females!AZ36,"")</f>
        <v/>
      </c>
    </row>
    <row r="28" spans="1:31" x14ac:dyDescent="0.2">
      <c r="A28" s="63" t="str">
        <f t="shared" si="1"/>
        <v>Echiniscus testudo</v>
      </c>
      <c r="B28" s="70" t="str">
        <f t="shared" si="1"/>
        <v>FR.057</v>
      </c>
      <c r="C28" s="89">
        <f>females!BB1</f>
        <v>27</v>
      </c>
      <c r="D28" s="90">
        <f>IF(females!BB3&gt;0,females!BB3,"")</f>
        <v>296</v>
      </c>
      <c r="E28" s="100">
        <f>IF(females!BB4&gt;0,females!BB4,"")</f>
        <v>58.5</v>
      </c>
      <c r="F28" s="100">
        <f>IF(females!BB6&gt;0,females!BB6,"")</f>
        <v>16.399999999999999</v>
      </c>
      <c r="G28" s="100">
        <f>IF(females!BB7&gt;0,females!BB7,"")</f>
        <v>9.1</v>
      </c>
      <c r="H28" s="100">
        <f>IF(females!BB8&gt;0,females!BB8,"")</f>
        <v>23.7</v>
      </c>
      <c r="I28" s="100">
        <f>IF(females!BB9&gt;0,females!BB9,"")</f>
        <v>8</v>
      </c>
      <c r="J28" s="100">
        <f>IF(females!BB10&gt;0,females!BB10,"")</f>
        <v>94.3</v>
      </c>
      <c r="K28" s="99">
        <f>IF(females!BB11&gt;0,females!BB11,"")</f>
        <v>0.31858108108108107</v>
      </c>
      <c r="L28" s="101">
        <f>IF(females!BB12&gt;0,females!BB12,"")</f>
        <v>0.69198312236286919</v>
      </c>
      <c r="M28" s="102" t="str">
        <f>IF(females!BB14&gt;0,females!BB14,"")</f>
        <v/>
      </c>
      <c r="N28" s="100">
        <f>IF(females!BB15&gt;0,females!BB15,"")</f>
        <v>106.8</v>
      </c>
      <c r="O28" s="100">
        <f>IF(females!BB16&gt;0,females!BB16,"")</f>
        <v>27.1</v>
      </c>
      <c r="P28" s="100" t="str">
        <f>IF(females!BB17&gt;0,females!BB17,"")</f>
        <v/>
      </c>
      <c r="Q28" s="100" t="str">
        <f>IF(females!BB18&gt;0,females!BB18,"")</f>
        <v/>
      </c>
      <c r="R28" s="100">
        <f>IF(females!BB19&gt;0,females!BB19,"")</f>
        <v>5</v>
      </c>
      <c r="S28" s="100">
        <f>IF(females!BB20&gt;0,females!BB20,"")</f>
        <v>7</v>
      </c>
      <c r="T28" s="100">
        <f>IF(females!BB22&gt;0,females!BB22,"")</f>
        <v>24.5</v>
      </c>
      <c r="U28" s="100" t="str">
        <f>IF(females!BB23&gt;0,females!BB23,"")</f>
        <v/>
      </c>
      <c r="V28" s="99" t="str">
        <f>IF(females!BB24&gt;0,females!BB24,"")</f>
        <v/>
      </c>
      <c r="W28" s="100">
        <f>IF(females!BB26&gt;0,females!BB26,"")</f>
        <v>24.1</v>
      </c>
      <c r="X28" s="100">
        <f>IF(females!BB27&gt;0,females!BB27,"")</f>
        <v>1.6</v>
      </c>
      <c r="Y28" s="99">
        <f>IF(females!BB28&gt;0,females!BB28,"")</f>
        <v>6.6390041493775934E-2</v>
      </c>
      <c r="Z28" s="100">
        <f>IF(females!BB30&gt;0,females!BB30,"")</f>
        <v>21.2</v>
      </c>
      <c r="AA28" s="98">
        <f>IF(females!BB31&gt;0,females!BB31,"")</f>
        <v>1</v>
      </c>
      <c r="AB28" s="99">
        <f>IF(females!BB32&gt;0,females!BB32,"")</f>
        <v>4.716981132075472E-2</v>
      </c>
      <c r="AC28" s="98">
        <f>IF(females!BB34&gt;0,females!BB34,"")</f>
        <v>29.3</v>
      </c>
      <c r="AD28" s="98" t="str">
        <f>IF(females!BB35&gt;0,females!BB35,"")</f>
        <v/>
      </c>
      <c r="AE28" s="99" t="str">
        <f>IF(females!BB36&gt;0,females!BB36,"")</f>
        <v/>
      </c>
    </row>
    <row r="29" spans="1:31" x14ac:dyDescent="0.2">
      <c r="A29" s="63" t="str">
        <f t="shared" si="1"/>
        <v>Echiniscus testudo</v>
      </c>
      <c r="B29" s="70" t="str">
        <f t="shared" si="1"/>
        <v>FR.057</v>
      </c>
      <c r="C29" s="89">
        <f>females!BD1</f>
        <v>28</v>
      </c>
      <c r="D29" s="90">
        <f>IF(females!BD3&gt;0,females!BD3,"")</f>
        <v>326</v>
      </c>
      <c r="E29" s="100">
        <f>IF(females!BD4&gt;0,females!BD4,"")</f>
        <v>61.5</v>
      </c>
      <c r="F29" s="100">
        <f>IF(females!BD6&gt;0,females!BD6,"")</f>
        <v>15.4</v>
      </c>
      <c r="G29" s="100">
        <f>IF(females!BD7&gt;0,females!BD7,"")</f>
        <v>9.8000000000000007</v>
      </c>
      <c r="H29" s="100" t="str">
        <f>IF(females!BD8&gt;0,females!BD8,"")</f>
        <v/>
      </c>
      <c r="I29" s="100">
        <f>IF(females!BD9&gt;0,females!BD9,"")</f>
        <v>8</v>
      </c>
      <c r="J29" s="100">
        <f>IF(females!BD10&gt;0,females!BD10,"")</f>
        <v>76.3</v>
      </c>
      <c r="K29" s="99">
        <f>IF(females!BD11&gt;0,females!BD11,"")</f>
        <v>0.23404907975460121</v>
      </c>
      <c r="L29" s="101" t="str">
        <f>IF(females!BD12&gt;0,females!BD12,"")</f>
        <v/>
      </c>
      <c r="M29" s="102" t="str">
        <f>IF(females!BD14&gt;0,females!BD14,"")</f>
        <v/>
      </c>
      <c r="N29" s="100">
        <f>IF(females!BD15&gt;0,females!BD15,"")</f>
        <v>96.4</v>
      </c>
      <c r="O29" s="100">
        <f>IF(females!BD16&gt;0,females!BD16,"")</f>
        <v>14.9</v>
      </c>
      <c r="P29" s="100" t="str">
        <f>IF(females!BD17&gt;0,females!BD17,"")</f>
        <v/>
      </c>
      <c r="Q29" s="100">
        <f>IF(females!BD18&gt;0,females!BD18,"")</f>
        <v>4.7</v>
      </c>
      <c r="R29" s="100">
        <f>IF(females!BD19&gt;0,females!BD19,"")</f>
        <v>6.8</v>
      </c>
      <c r="S29" s="100">
        <f>IF(females!BD20&gt;0,females!BD20,"")</f>
        <v>7</v>
      </c>
      <c r="T29" s="100">
        <f>IF(females!BD22&gt;0,females!BD22,"")</f>
        <v>20.6</v>
      </c>
      <c r="U29" s="100" t="str">
        <f>IF(females!BD23&gt;0,females!BD23,"")</f>
        <v/>
      </c>
      <c r="V29" s="99" t="str">
        <f>IF(females!BD24&gt;0,females!BD24,"")</f>
        <v/>
      </c>
      <c r="W29" s="100">
        <f>IF(females!BD26&gt;0,females!BD26,"")</f>
        <v>19.399999999999999</v>
      </c>
      <c r="X29" s="100" t="str">
        <f>IF(females!BD27&gt;0,females!BD27,"")</f>
        <v/>
      </c>
      <c r="Y29" s="99" t="str">
        <f>IF(females!BD28&gt;0,females!BD28,"")</f>
        <v/>
      </c>
      <c r="Z29" s="100">
        <f>IF(females!BD30&gt;0,females!BD30,"")</f>
        <v>18.2</v>
      </c>
      <c r="AA29" s="98" t="str">
        <f>IF(females!BD31&gt;0,females!BD31,"")</f>
        <v/>
      </c>
      <c r="AB29" s="99" t="str">
        <f>IF(females!BD32&gt;0,females!BD32,"")</f>
        <v/>
      </c>
      <c r="AC29" s="98">
        <f>IF(females!BD34&gt;0,females!BD34,"")</f>
        <v>23.4</v>
      </c>
      <c r="AD29" s="98" t="str">
        <f>IF(females!BD35&gt;0,females!BD35,"")</f>
        <v/>
      </c>
      <c r="AE29" s="99" t="str">
        <f>IF(females!BD36&gt;0,females!BD36,"")</f>
        <v/>
      </c>
    </row>
    <row r="30" spans="1:31" x14ac:dyDescent="0.2">
      <c r="A30" s="63" t="str">
        <f t="shared" si="1"/>
        <v>Echiniscus testudo</v>
      </c>
      <c r="B30" s="70" t="str">
        <f t="shared" si="1"/>
        <v>FR.057</v>
      </c>
      <c r="C30" s="89">
        <f>females!BF1</f>
        <v>29</v>
      </c>
      <c r="D30" s="90">
        <f>IF(females!BF3&gt;0,females!BF3,"")</f>
        <v>360</v>
      </c>
      <c r="E30" s="100">
        <f>IF(females!BF4&gt;0,females!BF4,"")</f>
        <v>67.7</v>
      </c>
      <c r="F30" s="100">
        <f>IF(females!BF6&gt;0,females!BF6,"")</f>
        <v>15.5</v>
      </c>
      <c r="G30" s="100">
        <f>IF(females!BF7&gt;0,females!BF7,"")</f>
        <v>10.7</v>
      </c>
      <c r="H30" s="100">
        <f>IF(females!BF8&gt;0,females!BF8,"")</f>
        <v>23.5</v>
      </c>
      <c r="I30" s="100">
        <f>IF(females!BF9&gt;0,females!BF9,"")</f>
        <v>9.1</v>
      </c>
      <c r="J30" s="100">
        <f>IF(females!BF10&gt;0,females!BF10,"")</f>
        <v>79.2</v>
      </c>
      <c r="K30" s="99">
        <f>IF(females!BF11&gt;0,females!BF11,"")</f>
        <v>0.22</v>
      </c>
      <c r="L30" s="101">
        <f>IF(females!BF12&gt;0,females!BF12,"")</f>
        <v>0.65957446808510634</v>
      </c>
      <c r="M30" s="102" t="str">
        <f>IF(females!BF14&gt;0,females!BF14,"")</f>
        <v/>
      </c>
      <c r="N30" s="100">
        <f>IF(females!BF15&gt;0,females!BF15,"")</f>
        <v>114</v>
      </c>
      <c r="O30" s="100">
        <f>IF(females!BF16&gt;0,females!BF16,"")</f>
        <v>14.3</v>
      </c>
      <c r="P30" s="100">
        <f>IF(females!BF17&gt;0,females!BF17,"")</f>
        <v>170.7</v>
      </c>
      <c r="Q30" s="100">
        <f>IF(females!BF18&gt;0,females!BF18,"")</f>
        <v>5</v>
      </c>
      <c r="R30" s="100">
        <f>IF(females!BF19&gt;0,females!BF19,"")</f>
        <v>6.6</v>
      </c>
      <c r="S30" s="100">
        <f>IF(females!BF20&gt;0,females!BF20,"")</f>
        <v>6</v>
      </c>
      <c r="T30" s="100">
        <f>IF(females!BF22&gt;0,females!BF22,"")</f>
        <v>22.9</v>
      </c>
      <c r="U30" s="100" t="str">
        <f>IF(females!BF23&gt;0,females!BF23,"")</f>
        <v/>
      </c>
      <c r="V30" s="99" t="str">
        <f>IF(females!BF24&gt;0,females!BF24,"")</f>
        <v/>
      </c>
      <c r="W30" s="100">
        <f>IF(females!BF26&gt;0,females!BF26,"")</f>
        <v>21.5</v>
      </c>
      <c r="X30" s="100">
        <f>IF(females!BF27&gt;0,females!BF27,"")</f>
        <v>1.3</v>
      </c>
      <c r="Y30" s="99">
        <f>IF(females!BF28&gt;0,females!BF28,"")</f>
        <v>6.0465116279069767E-2</v>
      </c>
      <c r="Z30" s="100">
        <f>IF(females!BF30&gt;0,females!BF30,"")</f>
        <v>21.3</v>
      </c>
      <c r="AA30" s="98">
        <f>IF(females!BF31&gt;0,females!BF31,"")</f>
        <v>1.1000000000000001</v>
      </c>
      <c r="AB30" s="99">
        <f>IF(females!BF32&gt;0,females!BF32,"")</f>
        <v>5.1643192488262914E-2</v>
      </c>
      <c r="AC30" s="98">
        <f>IF(females!BF34&gt;0,females!BF34,"")</f>
        <v>25.1</v>
      </c>
      <c r="AD30" s="98" t="str">
        <f>IF(females!BF35&gt;0,females!BF35,"")</f>
        <v/>
      </c>
      <c r="AE30" s="99" t="str">
        <f>IF(females!BF36&gt;0,females!BF36,"")</f>
        <v/>
      </c>
    </row>
    <row r="31" spans="1:31" x14ac:dyDescent="0.2">
      <c r="A31" s="63" t="str">
        <f t="shared" si="1"/>
        <v>Echiniscus testudo</v>
      </c>
      <c r="B31" s="70" t="str">
        <f t="shared" si="1"/>
        <v>FR.057</v>
      </c>
      <c r="C31" s="89">
        <f>females!BH1</f>
        <v>30</v>
      </c>
      <c r="D31" s="90">
        <f>IF(females!BH3&gt;0,females!BH3,"")</f>
        <v>308</v>
      </c>
      <c r="E31" s="100">
        <f>IF(females!BH4&gt;0,females!BH4,"")</f>
        <v>66.7</v>
      </c>
      <c r="F31" s="100">
        <f>IF(females!BH6&gt;0,females!BH6,"")</f>
        <v>16.2</v>
      </c>
      <c r="G31" s="100">
        <f>IF(females!BH7&gt;0,females!BH7,"")</f>
        <v>9.1</v>
      </c>
      <c r="H31" s="100">
        <f>IF(females!BH8&gt;0,females!BH8,"")</f>
        <v>19.399999999999999</v>
      </c>
      <c r="I31" s="100">
        <f>IF(females!BH9&gt;0,females!BH9,"")</f>
        <v>7.8</v>
      </c>
      <c r="J31" s="100">
        <f>IF(females!BH10&gt;0,females!BH10,"")</f>
        <v>67.400000000000006</v>
      </c>
      <c r="K31" s="99">
        <f>IF(females!BH11&gt;0,females!BH11,"")</f>
        <v>0.21883116883116885</v>
      </c>
      <c r="L31" s="101">
        <f>IF(females!BH12&gt;0,females!BH12,"")</f>
        <v>0.83505154639175261</v>
      </c>
      <c r="M31" s="102" t="str">
        <f>IF(females!BH14&gt;0,females!BH14,"")</f>
        <v/>
      </c>
      <c r="N31" s="100">
        <f>IF(females!BH15&gt;0,females!BH15,"")</f>
        <v>79.099999999999994</v>
      </c>
      <c r="O31" s="100">
        <f>IF(females!BH16&gt;0,females!BH16,"")</f>
        <v>31.6</v>
      </c>
      <c r="P31" s="100">
        <f>IF(females!BH17&gt;0,females!BH17,"")</f>
        <v>168.3</v>
      </c>
      <c r="Q31" s="100">
        <f>IF(females!BH18&gt;0,females!BH18,"")</f>
        <v>3.9</v>
      </c>
      <c r="R31" s="100">
        <f>IF(females!BH19&gt;0,females!BH19,"")</f>
        <v>5.9</v>
      </c>
      <c r="S31" s="100">
        <f>IF(females!BH20&gt;0,females!BH20,"")</f>
        <v>5</v>
      </c>
      <c r="T31" s="100">
        <f>IF(females!BH22&gt;0,females!BH22,"")</f>
        <v>22.2</v>
      </c>
      <c r="U31" s="100" t="str">
        <f>IF(females!BH23&gt;0,females!BH23,"")</f>
        <v/>
      </c>
      <c r="V31" s="99" t="str">
        <f>IF(females!BH24&gt;0,females!BH24,"")</f>
        <v/>
      </c>
      <c r="W31" s="100">
        <f>IF(females!BH26&gt;0,females!BH26,"")</f>
        <v>23.4</v>
      </c>
      <c r="X31" s="100">
        <f>IF(females!BH27&gt;0,females!BH27,"")</f>
        <v>1</v>
      </c>
      <c r="Y31" s="99">
        <f>IF(females!BH28&gt;0,females!BH28,"")</f>
        <v>4.2735042735042736E-2</v>
      </c>
      <c r="Z31" s="100">
        <f>IF(females!BH30&gt;0,females!BH30,"")</f>
        <v>23.1</v>
      </c>
      <c r="AA31" s="98">
        <f>IF(females!BH31&gt;0,females!BH31,"")</f>
        <v>1.2</v>
      </c>
      <c r="AB31" s="99">
        <f>IF(females!BH32&gt;0,females!BH32,"")</f>
        <v>5.1948051948051945E-2</v>
      </c>
      <c r="AC31" s="98">
        <f>IF(females!BH34&gt;0,females!BH34,"")</f>
        <v>30</v>
      </c>
      <c r="AD31" s="98" t="str">
        <f>IF(females!BH35&gt;0,females!BH35,"")</f>
        <v/>
      </c>
      <c r="AE31" s="99" t="str">
        <f>IF(females!BH36&gt;0,females!BH36,"")</f>
        <v/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7C80"/>
  </sheetPr>
  <dimension ref="A1:W31"/>
  <sheetViews>
    <sheetView zoomScaleNormal="100" workbookViewId="0">
      <pane xSplit="3" ySplit="1" topLeftCell="D2" activePane="bottomRight" state="frozen"/>
      <selection pane="topRight"/>
      <selection pane="bottomLeft"/>
      <selection pane="bottomRight"/>
    </sheetView>
  </sheetViews>
  <sheetFormatPr defaultColWidth="9.140625" defaultRowHeight="12.75" x14ac:dyDescent="0.2"/>
  <cols>
    <col min="1" max="1" width="16.85546875" style="65" customWidth="1"/>
    <col min="2" max="2" width="16.85546875" style="71" customWidth="1"/>
    <col min="3" max="3" width="9.140625" style="66"/>
    <col min="4" max="4" width="9.140625" style="64" customWidth="1"/>
    <col min="5" max="15" width="9.140625" style="64"/>
    <col min="16" max="23" width="6.7109375" style="64" customWidth="1"/>
    <col min="24" max="16384" width="9.140625" style="64"/>
  </cols>
  <sheetData>
    <row r="1" spans="1:23" ht="38.25" x14ac:dyDescent="0.2">
      <c r="A1" s="63" t="s">
        <v>42</v>
      </c>
      <c r="B1" s="72" t="s">
        <v>43</v>
      </c>
      <c r="C1" s="67" t="s">
        <v>34</v>
      </c>
      <c r="D1" s="73" t="s">
        <v>4</v>
      </c>
      <c r="E1" s="73" t="s">
        <v>35</v>
      </c>
      <c r="F1" s="73" t="s">
        <v>36</v>
      </c>
      <c r="G1" s="73" t="s">
        <v>37</v>
      </c>
      <c r="H1" s="73" t="s">
        <v>38</v>
      </c>
      <c r="I1" s="73" t="s">
        <v>39</v>
      </c>
      <c r="J1" s="73" t="s">
        <v>60</v>
      </c>
      <c r="K1" s="73" t="s">
        <v>61</v>
      </c>
      <c r="L1" s="73" t="s">
        <v>63</v>
      </c>
      <c r="M1" s="73" t="s">
        <v>62</v>
      </c>
      <c r="N1" s="73" t="s">
        <v>5</v>
      </c>
      <c r="O1" s="73" t="s">
        <v>6</v>
      </c>
      <c r="P1" s="73" t="s">
        <v>44</v>
      </c>
      <c r="Q1" s="73" t="s">
        <v>45</v>
      </c>
      <c r="R1" s="73" t="s">
        <v>47</v>
      </c>
      <c r="S1" s="73" t="s">
        <v>48</v>
      </c>
      <c r="T1" s="73" t="s">
        <v>50</v>
      </c>
      <c r="U1" s="73" t="s">
        <v>51</v>
      </c>
      <c r="V1" s="73" t="s">
        <v>53</v>
      </c>
      <c r="W1" s="73" t="s">
        <v>54</v>
      </c>
    </row>
    <row r="2" spans="1:23" x14ac:dyDescent="0.2">
      <c r="A2" s="63" t="str">
        <f>'females_stats (μm)'!A$2</f>
        <v>Echiniscus testudo</v>
      </c>
      <c r="B2" s="69" t="str">
        <f>'females_stats (μm)'!B$2</f>
        <v>FR.057</v>
      </c>
      <c r="C2" s="89" t="str">
        <f>females!B1</f>
        <v>1 (NEO)</v>
      </c>
      <c r="D2" s="91">
        <f>IF(females!C3&gt;0,females!C3,"")</f>
        <v>550.65359477124184</v>
      </c>
      <c r="E2" s="103">
        <f>IF(females!C6&gt;0,females!C6,"")</f>
        <v>27.941176470588236</v>
      </c>
      <c r="F2" s="103">
        <f>IF(females!C7&gt;0,females!C7,"")</f>
        <v>16.666666666666664</v>
      </c>
      <c r="G2" s="103">
        <f>IF(females!C8&gt;0,females!C8,"")</f>
        <v>39.705882352941174</v>
      </c>
      <c r="H2" s="103">
        <f>IF(females!C9&gt;0,females!C9,"")</f>
        <v>13.888888888888889</v>
      </c>
      <c r="I2" s="103">
        <f>IF(females!C10&gt;0,females!C10,"")</f>
        <v>121.5686274509804</v>
      </c>
      <c r="J2" s="104" t="str">
        <f>IF(females!C14&gt;0,females!C14,"")</f>
        <v/>
      </c>
      <c r="K2" s="103">
        <f>IF(females!C15&gt;0,females!C15,"")</f>
        <v>166.33986928104574</v>
      </c>
      <c r="L2" s="103">
        <f>IF(females!C16&gt;0,females!C16,"")</f>
        <v>40.522875816993462</v>
      </c>
      <c r="M2" s="103">
        <f>IF(females!C17&gt;0,females!C17,"")</f>
        <v>223.52941176470588</v>
      </c>
      <c r="N2" s="103">
        <f>IF(females!C18&gt;0,females!C18,"")</f>
        <v>6.6993464052287583</v>
      </c>
      <c r="O2" s="103">
        <f>IF(females!C19&gt;0,females!C19,"")</f>
        <v>12.41830065359477</v>
      </c>
      <c r="P2" s="103">
        <f>IF(females!C22&gt;0,females!C22,"")</f>
        <v>39.37908496732026</v>
      </c>
      <c r="Q2" s="103">
        <f>IF(females!C23&gt;0,females!C23,"")</f>
        <v>2.2875816993464051</v>
      </c>
      <c r="R2" s="103">
        <f>IF(females!C26&gt;0,females!C26,"")</f>
        <v>36.928104575163403</v>
      </c>
      <c r="S2" s="103">
        <f>IF(females!C27&gt;0,females!C27,"")</f>
        <v>2.1241830065359477</v>
      </c>
      <c r="T2" s="103">
        <f>IF(females!C30&gt;0,females!C30,"")</f>
        <v>37.254901960784316</v>
      </c>
      <c r="U2" s="105">
        <f>IF(females!C31&gt;0,females!C31,"")</f>
        <v>2.1241830065359477</v>
      </c>
      <c r="V2" s="105">
        <f>IF(females!C34&gt;0,females!C34,"")</f>
        <v>43.13725490196078</v>
      </c>
      <c r="W2" s="105" t="str">
        <f>IF(females!C35&gt;0,females!C35,"")</f>
        <v/>
      </c>
    </row>
    <row r="3" spans="1:23" x14ac:dyDescent="0.2">
      <c r="A3" s="63" t="str">
        <f>'females_stats (μm)'!A$2</f>
        <v>Echiniscus testudo</v>
      </c>
      <c r="B3" s="69" t="str">
        <f>'females_stats (μm)'!B$2</f>
        <v>FR.057</v>
      </c>
      <c r="C3" s="89">
        <f>females!D1</f>
        <v>2</v>
      </c>
      <c r="D3" s="91">
        <f>IF(females!E3&gt;0,females!E3,"")</f>
        <v>531.44654088050311</v>
      </c>
      <c r="E3" s="105">
        <f>IF(females!E6&gt;0,females!E6,"")</f>
        <v>24.685534591194966</v>
      </c>
      <c r="F3" s="105">
        <f>IF(females!E7&gt;0,females!E7,"")</f>
        <v>16.037735849056602</v>
      </c>
      <c r="G3" s="105">
        <f>IF(females!E8&gt;0,females!E8,"")</f>
        <v>39.622641509433961</v>
      </c>
      <c r="H3" s="105">
        <f>IF(females!E9&gt;0,females!E9,"")</f>
        <v>13.20754716981132</v>
      </c>
      <c r="I3" s="105">
        <f>IF(females!E10&gt;0,females!E10,"")</f>
        <v>115.72327044025157</v>
      </c>
      <c r="J3" s="106">
        <f>IF(females!E14&gt;0,females!E14,"")</f>
        <v>145.44025157232704</v>
      </c>
      <c r="K3" s="105">
        <f>IF(females!E15&gt;0,females!E15,"")</f>
        <v>167.29559748427673</v>
      </c>
      <c r="L3" s="105">
        <f>IF(females!E16&gt;0,females!E16,"")</f>
        <v>28.773584905660378</v>
      </c>
      <c r="M3" s="105">
        <f>IF(females!E17&gt;0,females!E17,"")</f>
        <v>257.86163522012578</v>
      </c>
      <c r="N3" s="105">
        <f>IF(females!E18&gt;0,females!E18,"")</f>
        <v>6.9182389937106921</v>
      </c>
      <c r="O3" s="105">
        <f>IF(females!E19&gt;0,females!E19,"")</f>
        <v>9.4339622641509422</v>
      </c>
      <c r="P3" s="105">
        <f>IF(females!E22&gt;0,females!E22,"")</f>
        <v>30.974842767295595</v>
      </c>
      <c r="Q3" s="105" t="str">
        <f>IF(females!E23&gt;0,females!E23,"")</f>
        <v/>
      </c>
      <c r="R3" s="105">
        <f>IF(females!E26&gt;0,females!E26,"")</f>
        <v>30.345911949685533</v>
      </c>
      <c r="S3" s="105" t="str">
        <f>IF(females!E27&gt;0,females!E27,"")</f>
        <v/>
      </c>
      <c r="T3" s="105">
        <f>IF(females!E30&gt;0,females!E30,"")</f>
        <v>31.603773584905664</v>
      </c>
      <c r="U3" s="105">
        <f>IF(females!E31&gt;0,females!E31,"")</f>
        <v>2.2012578616352201</v>
      </c>
      <c r="V3" s="105">
        <f>IF(females!E34&gt;0,females!E34,"")</f>
        <v>40.408805031446541</v>
      </c>
      <c r="W3" s="105" t="str">
        <f>IF(females!E35&gt;0,females!E35,"")</f>
        <v/>
      </c>
    </row>
    <row r="4" spans="1:23" x14ac:dyDescent="0.2">
      <c r="A4" s="63" t="str">
        <f>'females_stats (μm)'!A$2</f>
        <v>Echiniscus testudo</v>
      </c>
      <c r="B4" s="69" t="str">
        <f>'females_stats (μm)'!B$2</f>
        <v>FR.057</v>
      </c>
      <c r="C4" s="89">
        <f>females!F1</f>
        <v>3</v>
      </c>
      <c r="D4" s="91">
        <f>IF(females!G3&gt;0,females!G3,"")</f>
        <v>545.45454545454538</v>
      </c>
      <c r="E4" s="105">
        <f>IF(females!G6&gt;0,females!G6,"")</f>
        <v>28.084415584415584</v>
      </c>
      <c r="F4" s="105">
        <f>IF(females!G7&gt;0,females!G7,"")</f>
        <v>17.045454545454543</v>
      </c>
      <c r="G4" s="105">
        <f>IF(females!G8&gt;0,females!G8,"")</f>
        <v>46.590909090909086</v>
      </c>
      <c r="H4" s="105">
        <f>IF(females!G9&gt;0,females!G9,"")</f>
        <v>12.012987012987013</v>
      </c>
      <c r="I4" s="105">
        <f>IF(females!G10&gt;0,females!G10,"")</f>
        <v>112.01298701298701</v>
      </c>
      <c r="J4" s="106" t="str">
        <f>IF(females!G14&gt;0,females!G14,"")</f>
        <v/>
      </c>
      <c r="K4" s="105">
        <f>IF(females!G15&gt;0,females!G15,"")</f>
        <v>197.24025974025975</v>
      </c>
      <c r="L4" s="105">
        <f>IF(females!G16&gt;0,females!G16,"")</f>
        <v>31.331168831168831</v>
      </c>
      <c r="M4" s="105">
        <f>IF(females!G17&gt;0,females!G17,"")</f>
        <v>258.92857142857144</v>
      </c>
      <c r="N4" s="105">
        <f>IF(females!G18&gt;0,females!G18,"")</f>
        <v>8.1168831168831161</v>
      </c>
      <c r="O4" s="105">
        <f>IF(females!G19&gt;0,females!G19,"")</f>
        <v>11.038961038961039</v>
      </c>
      <c r="P4" s="105">
        <f>IF(females!G22&gt;0,females!G22,"")</f>
        <v>37.987012987012989</v>
      </c>
      <c r="Q4" s="105" t="str">
        <f>IF(females!G23&gt;0,females!G23,"")</f>
        <v/>
      </c>
      <c r="R4" s="105">
        <f>IF(females!G26&gt;0,females!G26,"")</f>
        <v>35.227272727272727</v>
      </c>
      <c r="S4" s="105">
        <f>IF(females!G27&gt;0,females!G27,"")</f>
        <v>1.948051948051948</v>
      </c>
      <c r="T4" s="105">
        <f>IF(females!G30&gt;0,females!G30,"")</f>
        <v>34.740259740259738</v>
      </c>
      <c r="U4" s="105">
        <f>IF(females!G31&gt;0,females!G31,"")</f>
        <v>2.4350649350649354</v>
      </c>
      <c r="V4" s="105">
        <f>IF(females!G34&gt;0,females!G34,"")</f>
        <v>44.967532467532465</v>
      </c>
      <c r="W4" s="105" t="str">
        <f>IF(females!G35&gt;0,females!G35,"")</f>
        <v/>
      </c>
    </row>
    <row r="5" spans="1:23" x14ac:dyDescent="0.2">
      <c r="A5" s="63" t="str">
        <f>'females_stats (μm)'!A$2</f>
        <v>Echiniscus testudo</v>
      </c>
      <c r="B5" s="69" t="str">
        <f>'females_stats (μm)'!B$2</f>
        <v>FR.057</v>
      </c>
      <c r="C5" s="89">
        <f>females!H1</f>
        <v>4</v>
      </c>
      <c r="D5" s="91">
        <f>IF(females!I3&gt;0,females!I3,"")</f>
        <v>545.14480408858606</v>
      </c>
      <c r="E5" s="105">
        <f>IF(females!I6&gt;0,females!I6,"")</f>
        <v>26.064735945485516</v>
      </c>
      <c r="F5" s="105">
        <f>IF(females!I7&gt;0,females!I7,"")</f>
        <v>17.546848381601361</v>
      </c>
      <c r="G5" s="105">
        <f>IF(females!I8&gt;0,females!I8,"")</f>
        <v>38.330494037478701</v>
      </c>
      <c r="H5" s="105">
        <f>IF(females!I9&gt;0,females!I9,"")</f>
        <v>14.139693356047701</v>
      </c>
      <c r="I5" s="105">
        <f>IF(females!I10&gt;0,females!I10,"")</f>
        <v>126.74616695059626</v>
      </c>
      <c r="J5" s="106">
        <f>IF(females!I14&gt;0,females!I14,"")</f>
        <v>106.13287904599657</v>
      </c>
      <c r="K5" s="105">
        <f>IF(females!I15&gt;0,females!I15,"")</f>
        <v>130.83475298126064</v>
      </c>
      <c r="L5" s="105">
        <f>IF(females!I16&gt;0,females!I16,"")</f>
        <v>40.204429301533217</v>
      </c>
      <c r="M5" s="105">
        <f>IF(females!I17&gt;0,females!I17,"")</f>
        <v>237.13798977853489</v>
      </c>
      <c r="N5" s="105" t="str">
        <f>IF(females!I18&gt;0,females!I18,"")</f>
        <v/>
      </c>
      <c r="O5" s="105">
        <f>IF(females!I19&gt;0,females!I19,"")</f>
        <v>10.90289608177172</v>
      </c>
      <c r="P5" s="105">
        <f>IF(females!I22&gt;0,females!I22,"")</f>
        <v>40.545144804088586</v>
      </c>
      <c r="Q5" s="105" t="str">
        <f>IF(females!I23&gt;0,females!I23,"")</f>
        <v/>
      </c>
      <c r="R5" s="105">
        <f>IF(females!I26&gt;0,females!I26,"")</f>
        <v>39.182282793867117</v>
      </c>
      <c r="S5" s="105">
        <f>IF(females!I27&gt;0,females!I27,"")</f>
        <v>1.8739352640545146</v>
      </c>
      <c r="T5" s="105">
        <f>IF(females!I30&gt;0,females!I30,"")</f>
        <v>38.160136286201016</v>
      </c>
      <c r="U5" s="105">
        <f>IF(females!I31&gt;0,females!I31,"")</f>
        <v>2.3850085178875635</v>
      </c>
      <c r="V5" s="105">
        <f>IF(females!I34&gt;0,females!I34,"")</f>
        <v>47.87052810902896</v>
      </c>
      <c r="W5" s="105" t="str">
        <f>IF(females!I35&gt;0,females!I35,"")</f>
        <v/>
      </c>
    </row>
    <row r="6" spans="1:23" x14ac:dyDescent="0.2">
      <c r="A6" s="63" t="str">
        <f>'females_stats (μm)'!A$2</f>
        <v>Echiniscus testudo</v>
      </c>
      <c r="B6" s="69" t="str">
        <f>'females_stats (μm)'!B$2</f>
        <v>FR.057</v>
      </c>
      <c r="C6" s="89">
        <f>females!J1</f>
        <v>5</v>
      </c>
      <c r="D6" s="91">
        <f>IF(females!K3&gt;0,females!K3,"")</f>
        <v>566.72443674176782</v>
      </c>
      <c r="E6" s="105">
        <f>IF(females!K6&gt;0,females!K6,"")</f>
        <v>30.155979202772958</v>
      </c>
      <c r="F6" s="105">
        <f>IF(females!K7&gt;0,females!K7,"")</f>
        <v>18.890814558058924</v>
      </c>
      <c r="G6" s="105">
        <f>IF(females!K8&gt;0,females!K8,"")</f>
        <v>44.71403812824957</v>
      </c>
      <c r="H6" s="105">
        <f>IF(females!K9&gt;0,females!K9,"")</f>
        <v>16.29116117850953</v>
      </c>
      <c r="I6" s="105">
        <f>IF(females!K10&gt;0,females!K10,"")</f>
        <v>161.0051993067591</v>
      </c>
      <c r="J6" s="106">
        <f>IF(females!K14&gt;0,females!K14,"")</f>
        <v>139.16811091854419</v>
      </c>
      <c r="K6" s="105">
        <f>IF(females!K15&gt;0,females!K15,"")</f>
        <v>196.36048526863084</v>
      </c>
      <c r="L6" s="105">
        <f>IF(females!K16&gt;0,females!K16,"")</f>
        <v>31.369150779896017</v>
      </c>
      <c r="M6" s="105">
        <f>IF(females!K17&gt;0,females!K17,"")</f>
        <v>293.41421143847487</v>
      </c>
      <c r="N6" s="105">
        <f>IF(females!K18&gt;0,females!K18,"")</f>
        <v>9.3587521663778173</v>
      </c>
      <c r="O6" s="105">
        <f>IF(females!K19&gt;0,females!K19,"")</f>
        <v>11.95840554592721</v>
      </c>
      <c r="P6" s="105">
        <f>IF(females!K22&gt;0,females!K22,"")</f>
        <v>36.395147313691503</v>
      </c>
      <c r="Q6" s="105" t="str">
        <f>IF(females!K23&gt;0,females!K23,"")</f>
        <v/>
      </c>
      <c r="R6" s="105">
        <f>IF(females!K26&gt;0,females!K26,"")</f>
        <v>39.341421143847484</v>
      </c>
      <c r="S6" s="105">
        <f>IF(females!K27&gt;0,females!K27,"")</f>
        <v>2.0797227036395145</v>
      </c>
      <c r="T6" s="105">
        <f>IF(females!K30&gt;0,females!K30,"")</f>
        <v>35.701906412478337</v>
      </c>
      <c r="U6" s="105" t="str">
        <f>IF(females!K31&gt;0,females!K31,"")</f>
        <v/>
      </c>
      <c r="V6" s="105">
        <f>IF(females!K34&gt;0,females!K34,"")</f>
        <v>50.086655112651648</v>
      </c>
      <c r="W6" s="105" t="str">
        <f>IF(females!K35&gt;0,females!K35,"")</f>
        <v/>
      </c>
    </row>
    <row r="7" spans="1:23" x14ac:dyDescent="0.2">
      <c r="A7" s="63" t="str">
        <f>'females_stats (μm)'!A$2</f>
        <v>Echiniscus testudo</v>
      </c>
      <c r="B7" s="69" t="str">
        <f>'females_stats (μm)'!B$2</f>
        <v>FR.057</v>
      </c>
      <c r="C7" s="89">
        <f>females!L1</f>
        <v>6</v>
      </c>
      <c r="D7" s="91">
        <f>IF(females!M3&gt;0,females!M3,"")</f>
        <v>528.14569536423846</v>
      </c>
      <c r="E7" s="105">
        <f>IF(females!M6&gt;0,females!M6,"")</f>
        <v>22.350993377483444</v>
      </c>
      <c r="F7" s="105">
        <f>IF(females!M7&gt;0,females!M7,"")</f>
        <v>17.218543046357617</v>
      </c>
      <c r="G7" s="105">
        <f>IF(females!M8&gt;0,females!M8,"")</f>
        <v>34.437086092715234</v>
      </c>
      <c r="H7" s="105">
        <f>IF(females!M9&gt;0,females!M9,"")</f>
        <v>14.403973509933774</v>
      </c>
      <c r="I7" s="105">
        <f>IF(females!M10&gt;0,females!M10,"")</f>
        <v>135.43046357615893</v>
      </c>
      <c r="J7" s="106" t="str">
        <f>IF(females!M14&gt;0,females!M14,"")</f>
        <v/>
      </c>
      <c r="K7" s="105">
        <f>IF(females!M15&gt;0,females!M15,"")</f>
        <v>193.70860927152319</v>
      </c>
      <c r="L7" s="105">
        <f>IF(females!M16&gt;0,females!M16,"")</f>
        <v>30.960264900662249</v>
      </c>
      <c r="M7" s="105" t="str">
        <f>IF(females!M17&gt;0,females!M17,"")</f>
        <v/>
      </c>
      <c r="N7" s="105">
        <f>IF(females!M18&gt;0,females!M18,"")</f>
        <v>8.6092715231788084</v>
      </c>
      <c r="O7" s="105">
        <f>IF(females!M19&gt;0,females!M19,"")</f>
        <v>10.596026490066226</v>
      </c>
      <c r="P7" s="105">
        <f>IF(females!M22&gt;0,females!M22,"")</f>
        <v>33.940397350993379</v>
      </c>
      <c r="Q7" s="105" t="str">
        <f>IF(females!M23&gt;0,females!M23,"")</f>
        <v/>
      </c>
      <c r="R7" s="105">
        <f>IF(females!M26&gt;0,females!M26,"")</f>
        <v>37.251655629139073</v>
      </c>
      <c r="S7" s="105">
        <f>IF(females!M27&gt;0,females!M27,"")</f>
        <v>1.8211920529801326</v>
      </c>
      <c r="T7" s="105">
        <f>IF(females!M30&gt;0,females!M30,"")</f>
        <v>35.264900662251655</v>
      </c>
      <c r="U7" s="105" t="str">
        <f>IF(females!M31&gt;0,females!M31,"")</f>
        <v/>
      </c>
      <c r="V7" s="105">
        <f>IF(females!M34&gt;0,females!M34,"")</f>
        <v>38.907284768211916</v>
      </c>
      <c r="W7" s="105" t="str">
        <f>IF(females!M35&gt;0,females!M35,"")</f>
        <v/>
      </c>
    </row>
    <row r="8" spans="1:23" x14ac:dyDescent="0.2">
      <c r="A8" s="63" t="str">
        <f>'females_stats (μm)'!A$2</f>
        <v>Echiniscus testudo</v>
      </c>
      <c r="B8" s="69" t="str">
        <f>'females_stats (μm)'!B$2</f>
        <v>FR.057</v>
      </c>
      <c r="C8" s="89">
        <f>females!N1</f>
        <v>7</v>
      </c>
      <c r="D8" s="91">
        <f>IF(females!O3&gt;0,females!O3,"")</f>
        <v>467.13286713286715</v>
      </c>
      <c r="E8" s="105">
        <f>IF(females!O6&gt;0,females!O6,"")</f>
        <v>22.937062937062937</v>
      </c>
      <c r="F8" s="105">
        <f>IF(females!O7&gt;0,females!O7,"")</f>
        <v>13.426573426573427</v>
      </c>
      <c r="G8" s="105">
        <f>IF(females!O8&gt;0,females!O8,"")</f>
        <v>33.286713286713287</v>
      </c>
      <c r="H8" s="105">
        <f>IF(females!O9&gt;0,females!O9,"")</f>
        <v>8.6713286713286717</v>
      </c>
      <c r="I8" s="105">
        <f>IF(females!O10&gt;0,females!O10,"")</f>
        <v>104.33566433566432</v>
      </c>
      <c r="J8" s="106" t="str">
        <f>IF(females!O14&gt;0,females!O14,"")</f>
        <v/>
      </c>
      <c r="K8" s="105">
        <f>IF(females!O15&gt;0,females!O15,"")</f>
        <v>136.92307692307693</v>
      </c>
      <c r="L8" s="105">
        <f>IF(females!O16&gt;0,females!O16,"")</f>
        <v>19.58041958041958</v>
      </c>
      <c r="M8" s="105">
        <f>IF(females!O17&gt;0,females!O17,"")</f>
        <v>244.47552447552448</v>
      </c>
      <c r="N8" s="105">
        <f>IF(females!O18&gt;0,females!O18,"")</f>
        <v>6.0139860139860142</v>
      </c>
      <c r="O8" s="105">
        <f>IF(females!O19&gt;0,females!O19,"")</f>
        <v>9.0909090909090917</v>
      </c>
      <c r="P8" s="105">
        <f>IF(females!O22&gt;0,females!O22,"")</f>
        <v>35.384615384615387</v>
      </c>
      <c r="Q8" s="105">
        <f>IF(females!O23&gt;0,females!O23,"")</f>
        <v>1.5384615384615385</v>
      </c>
      <c r="R8" s="105">
        <f>IF(females!O26&gt;0,females!O26,"")</f>
        <v>33.706293706293714</v>
      </c>
      <c r="S8" s="105">
        <f>IF(females!O27&gt;0,females!O27,"")</f>
        <v>1.6783216783216783</v>
      </c>
      <c r="T8" s="105">
        <f>IF(females!O30&gt;0,females!O30,"")</f>
        <v>33.566433566433567</v>
      </c>
      <c r="U8" s="105">
        <f>IF(females!O31&gt;0,females!O31,"")</f>
        <v>1.6783216783216783</v>
      </c>
      <c r="V8" s="105">
        <f>IF(females!O34&gt;0,females!O34,"")</f>
        <v>41.538461538461533</v>
      </c>
      <c r="W8" s="105" t="str">
        <f>IF(females!O35&gt;0,females!O35,"")</f>
        <v/>
      </c>
    </row>
    <row r="9" spans="1:23" x14ac:dyDescent="0.2">
      <c r="A9" s="63" t="str">
        <f>'females_stats (μm)'!A$2</f>
        <v>Echiniscus testudo</v>
      </c>
      <c r="B9" s="69" t="str">
        <f>'females_stats (μm)'!B$2</f>
        <v>FR.057</v>
      </c>
      <c r="C9" s="89">
        <f>females!P1</f>
        <v>8</v>
      </c>
      <c r="D9" s="91">
        <f>IF(females!Q3&gt;0,females!Q3,"")</f>
        <v>529.85074626865674</v>
      </c>
      <c r="E9" s="105">
        <f>IF(females!Q6&gt;0,females!Q6,"")</f>
        <v>28.731343283582088</v>
      </c>
      <c r="F9" s="105">
        <f>IF(females!Q7&gt;0,females!Q7,"")</f>
        <v>16.977611940298505</v>
      </c>
      <c r="G9" s="105">
        <f>IF(females!Q8&gt;0,females!Q8,"")</f>
        <v>39.738805970149258</v>
      </c>
      <c r="H9" s="105">
        <f>IF(females!Q9&gt;0,females!Q9,"")</f>
        <v>15.111940298507461</v>
      </c>
      <c r="I9" s="105">
        <f>IF(females!Q10&gt;0,females!Q10,"")</f>
        <v>148.69402985074626</v>
      </c>
      <c r="J9" s="106" t="str">
        <f>IF(females!Q14&gt;0,females!Q14,"")</f>
        <v/>
      </c>
      <c r="K9" s="105">
        <f>IF(females!Q15&gt;0,females!Q15,"")</f>
        <v>160.63432835820893</v>
      </c>
      <c r="L9" s="105">
        <f>IF(females!Q16&gt;0,females!Q16,"")</f>
        <v>47.761194029850742</v>
      </c>
      <c r="M9" s="105">
        <f>IF(females!Q17&gt;0,females!Q17,"")</f>
        <v>329.66417910447757</v>
      </c>
      <c r="N9" s="105" t="str">
        <f>IF(females!Q18&gt;0,females!Q18,"")</f>
        <v/>
      </c>
      <c r="O9" s="105">
        <f>IF(females!Q19&gt;0,females!Q19,"")</f>
        <v>11.007462686567164</v>
      </c>
      <c r="P9" s="105">
        <f>IF(females!Q22&gt;0,females!Q22,"")</f>
        <v>39.365671641791046</v>
      </c>
      <c r="Q9" s="105" t="str">
        <f>IF(females!Q23&gt;0,females!Q23,"")</f>
        <v/>
      </c>
      <c r="R9" s="105">
        <f>IF(females!Q26&gt;0,females!Q26,"")</f>
        <v>39.365671641791046</v>
      </c>
      <c r="S9" s="105" t="str">
        <f>IF(females!Q27&gt;0,females!Q27,"")</f>
        <v/>
      </c>
      <c r="T9" s="105">
        <f>IF(females!Q30&gt;0,females!Q30,"")</f>
        <v>39.552238805970148</v>
      </c>
      <c r="U9" s="105">
        <f>IF(females!Q31&gt;0,females!Q31,"")</f>
        <v>2.2388059701492535</v>
      </c>
      <c r="V9" s="105">
        <f>IF(females!Q34&gt;0,females!Q34,"")</f>
        <v>45.522388059701491</v>
      </c>
      <c r="W9" s="105" t="str">
        <f>IF(females!Q35&gt;0,females!Q35,"")</f>
        <v/>
      </c>
    </row>
    <row r="10" spans="1:23" x14ac:dyDescent="0.2">
      <c r="A10" s="63" t="str">
        <f>'females_stats (μm)'!A$2</f>
        <v>Echiniscus testudo</v>
      </c>
      <c r="B10" s="69" t="str">
        <f>'females_stats (μm)'!B$2</f>
        <v>FR.057</v>
      </c>
      <c r="C10" s="89">
        <f>females!R1</f>
        <v>9</v>
      </c>
      <c r="D10" s="91">
        <f>IF(females!S3&gt;0,females!S3,"")</f>
        <v>544.80286738351253</v>
      </c>
      <c r="E10" s="105">
        <f>IF(females!S6&gt;0,females!S6,"")</f>
        <v>31.541218637992834</v>
      </c>
      <c r="F10" s="105">
        <f>IF(females!S7&gt;0,females!S7,"")</f>
        <v>18.458781362007169</v>
      </c>
      <c r="G10" s="105">
        <f>IF(females!S8&gt;0,females!S8,"")</f>
        <v>40.501792114695348</v>
      </c>
      <c r="H10" s="105">
        <f>IF(females!S9&gt;0,females!S9,"")</f>
        <v>15.053763440860216</v>
      </c>
      <c r="I10" s="105">
        <f>IF(females!S10&gt;0,females!S10,"")</f>
        <v>144.26523297491042</v>
      </c>
      <c r="J10" s="106" t="str">
        <f>IF(females!S14&gt;0,females!S14,"")</f>
        <v/>
      </c>
      <c r="K10" s="105">
        <f>IF(females!S15&gt;0,females!S15,"")</f>
        <v>136.91756272401437</v>
      </c>
      <c r="L10" s="105">
        <f>IF(females!S16&gt;0,females!S16,"")</f>
        <v>28.673835125448033</v>
      </c>
      <c r="M10" s="105">
        <f>IF(females!S17&gt;0,females!S17,"")</f>
        <v>239.60573476702507</v>
      </c>
      <c r="N10" s="105" t="str">
        <f>IF(females!S18&gt;0,females!S18,"")</f>
        <v/>
      </c>
      <c r="O10" s="105">
        <f>IF(females!S19&gt;0,females!S19,"")</f>
        <v>11.111111111111112</v>
      </c>
      <c r="P10" s="105">
        <f>IF(females!S22&gt;0,females!S22,"")</f>
        <v>41.935483870967744</v>
      </c>
      <c r="Q10" s="105">
        <f>IF(females!S23&gt;0,females!S23,"")</f>
        <v>1.9713261648745521</v>
      </c>
      <c r="R10" s="105">
        <f>IF(females!S26&gt;0,females!S26,"")</f>
        <v>39.426523297491038</v>
      </c>
      <c r="S10" s="105">
        <f>IF(females!S27&gt;0,females!S27,"")</f>
        <v>3.0465949820788532</v>
      </c>
      <c r="T10" s="105">
        <f>IF(females!S30&gt;0,females!S30,"")</f>
        <v>38.888888888888893</v>
      </c>
      <c r="U10" s="105">
        <f>IF(females!S31&gt;0,females!S31,"")</f>
        <v>2.3297491039426523</v>
      </c>
      <c r="V10" s="105">
        <f>IF(females!S34&gt;0,females!S34,"")</f>
        <v>52.867383512544805</v>
      </c>
      <c r="W10" s="105" t="str">
        <f>IF(females!S35&gt;0,females!S35,"")</f>
        <v/>
      </c>
    </row>
    <row r="11" spans="1:23" x14ac:dyDescent="0.2">
      <c r="A11" s="63" t="str">
        <f>'females_stats (μm)'!A$2</f>
        <v>Echiniscus testudo</v>
      </c>
      <c r="B11" s="69" t="str">
        <f>'females_stats (μm)'!B$2</f>
        <v>FR.057</v>
      </c>
      <c r="C11" s="89">
        <f>females!T1</f>
        <v>10</v>
      </c>
      <c r="D11" s="91">
        <f>IF(females!U3&gt;0,females!U3,"")</f>
        <v>552.01342281879192</v>
      </c>
      <c r="E11" s="105">
        <f>IF(females!U6&gt;0,females!U6,"")</f>
        <v>32.885906040268459</v>
      </c>
      <c r="F11" s="105">
        <f>IF(females!U7&gt;0,females!U7,"")</f>
        <v>16.778523489932887</v>
      </c>
      <c r="G11" s="105">
        <f>IF(females!U8&gt;0,females!U8,"")</f>
        <v>37.080536912751676</v>
      </c>
      <c r="H11" s="105">
        <f>IF(females!U9&gt;0,females!U9,"")</f>
        <v>14.76510067114094</v>
      </c>
      <c r="I11" s="105">
        <f>IF(females!U10&gt;0,females!U10,"")</f>
        <v>131.71140939597313</v>
      </c>
      <c r="J11" s="106">
        <f>IF(females!U14&gt;0,females!U14,"")</f>
        <v>154.36241610738256</v>
      </c>
      <c r="K11" s="105">
        <f>IF(females!U15&gt;0,females!U15,"")</f>
        <v>143.12080536912751</v>
      </c>
      <c r="L11" s="105">
        <f>IF(females!U16&gt;0,females!U16,"")</f>
        <v>51.006711409395969</v>
      </c>
      <c r="M11" s="105">
        <f>IF(females!U17&gt;0,females!U17,"")</f>
        <v>271.97986577181206</v>
      </c>
      <c r="N11" s="105">
        <f>IF(females!U18&gt;0,females!U18,"")</f>
        <v>7.0469798657718119</v>
      </c>
      <c r="O11" s="105">
        <f>IF(females!U19&gt;0,females!U19,"")</f>
        <v>11.74496644295302</v>
      </c>
      <c r="P11" s="105">
        <f>IF(females!U22&gt;0,females!U22,"")</f>
        <v>39.429530201342281</v>
      </c>
      <c r="Q11" s="105" t="str">
        <f>IF(females!U23&gt;0,females!U23,"")</f>
        <v/>
      </c>
      <c r="R11" s="105">
        <f>IF(females!U26&gt;0,females!U26,"")</f>
        <v>39.261744966442954</v>
      </c>
      <c r="S11" s="105" t="str">
        <f>IF(females!U27&gt;0,females!U27,"")</f>
        <v/>
      </c>
      <c r="T11" s="105">
        <f>IF(females!U30&gt;0,females!U30,"")</f>
        <v>35.402684563758392</v>
      </c>
      <c r="U11" s="105" t="str">
        <f>IF(females!U31&gt;0,females!U31,"")</f>
        <v/>
      </c>
      <c r="V11" s="105">
        <f>IF(females!U34&gt;0,females!U34,"")</f>
        <v>53.85906040268457</v>
      </c>
      <c r="W11" s="105" t="str">
        <f>IF(females!U35&gt;0,females!U35,"")</f>
        <v/>
      </c>
    </row>
    <row r="12" spans="1:23" x14ac:dyDescent="0.2">
      <c r="A12" s="63" t="str">
        <f>'females_stats (μm)'!A$2</f>
        <v>Echiniscus testudo</v>
      </c>
      <c r="B12" s="69" t="str">
        <f>'females_stats (μm)'!B$2</f>
        <v>FR.057</v>
      </c>
      <c r="C12" s="89">
        <f>females!V1</f>
        <v>11</v>
      </c>
      <c r="D12" s="91">
        <f>IF(females!W3&gt;0,females!W3,"")</f>
        <v>496.31811487481582</v>
      </c>
      <c r="E12" s="105">
        <f>IF(females!W6&gt;0,females!W6,"")</f>
        <v>27.687776141384386</v>
      </c>
      <c r="F12" s="105">
        <f>IF(females!W7&gt;0,females!W7,"")</f>
        <v>13.991163475699556</v>
      </c>
      <c r="G12" s="105">
        <f>IF(females!W8&gt;0,females!W8,"")</f>
        <v>36.81885125184094</v>
      </c>
      <c r="H12" s="105">
        <f>IF(females!W9&gt;0,females!W9,"")</f>
        <v>13.107511045655377</v>
      </c>
      <c r="I12" s="105">
        <f>IF(females!W10&gt;0,females!W10,"")</f>
        <v>120.17673048600881</v>
      </c>
      <c r="J12" s="106" t="str">
        <f>IF(females!W14&gt;0,females!W14,"")</f>
        <v/>
      </c>
      <c r="K12" s="105">
        <f>IF(females!W15&gt;0,females!W15,"")</f>
        <v>154.63917525773195</v>
      </c>
      <c r="L12" s="105">
        <f>IF(females!W16&gt;0,females!W16,"")</f>
        <v>43.298969072164944</v>
      </c>
      <c r="M12" s="105">
        <f>IF(females!W17&gt;0,females!W17,"")</f>
        <v>183.35787923416788</v>
      </c>
      <c r="N12" s="105">
        <f>IF(females!W18&gt;0,females!W18,"")</f>
        <v>6.9219440353460966</v>
      </c>
      <c r="O12" s="105">
        <f>IF(females!W19&gt;0,females!W19,"")</f>
        <v>9.1310751104565533</v>
      </c>
      <c r="P12" s="105">
        <f>IF(females!W22&gt;0,females!W22,"")</f>
        <v>33.726067746686297</v>
      </c>
      <c r="Q12" s="105">
        <f>IF(females!W23&gt;0,females!W23,"")</f>
        <v>1.6200294550810017</v>
      </c>
      <c r="R12" s="105">
        <f>IF(females!W26&gt;0,females!W26,"")</f>
        <v>33.578792341678934</v>
      </c>
      <c r="S12" s="105">
        <f>IF(females!W27&gt;0,females!W27,"")</f>
        <v>1.3254786450662739</v>
      </c>
      <c r="T12" s="105">
        <f>IF(females!W30&gt;0,females!W30,"")</f>
        <v>33.578792341678934</v>
      </c>
      <c r="U12" s="105">
        <f>IF(females!W31&gt;0,females!W31,"")</f>
        <v>1.6200294550810017</v>
      </c>
      <c r="V12" s="105">
        <f>IF(females!W34&gt;0,females!W34,"")</f>
        <v>44.62444771723122</v>
      </c>
      <c r="W12" s="105" t="str">
        <f>IF(females!W35&gt;0,females!W35,"")</f>
        <v/>
      </c>
    </row>
    <row r="13" spans="1:23" x14ac:dyDescent="0.2">
      <c r="A13" s="63" t="str">
        <f>'females_stats (μm)'!A$2</f>
        <v>Echiniscus testudo</v>
      </c>
      <c r="B13" s="69" t="str">
        <f>'females_stats (μm)'!B$2</f>
        <v>FR.057</v>
      </c>
      <c r="C13" s="89">
        <f>females!X1</f>
        <v>12</v>
      </c>
      <c r="D13" s="91">
        <f>IF(females!Y3&gt;0,females!Y3,"")</f>
        <v>480.06379585326948</v>
      </c>
      <c r="E13" s="105">
        <f>IF(females!Y6&gt;0,females!Y6,"")</f>
        <v>23.923444976076556</v>
      </c>
      <c r="F13" s="105">
        <f>IF(females!Y7&gt;0,females!Y7,"")</f>
        <v>13.237639553429029</v>
      </c>
      <c r="G13" s="105">
        <f>IF(females!Y8&gt;0,females!Y8,"")</f>
        <v>34.29027113237639</v>
      </c>
      <c r="H13" s="105">
        <f>IF(females!Y9&gt;0,females!Y9,"")</f>
        <v>14.19457735247209</v>
      </c>
      <c r="I13" s="105">
        <f>IF(females!Y10&gt;0,females!Y10,"")</f>
        <v>126.79425837320572</v>
      </c>
      <c r="J13" s="106" t="str">
        <f>IF(females!Y14&gt;0,females!Y14,"")</f>
        <v/>
      </c>
      <c r="K13" s="105">
        <f>IF(females!Y15&gt;0,females!Y15,"")</f>
        <v>136.36363636363635</v>
      </c>
      <c r="L13" s="105">
        <f>IF(females!Y16&gt;0,females!Y16,"")</f>
        <v>34.29027113237639</v>
      </c>
      <c r="M13" s="105">
        <f>IF(females!Y17&gt;0,females!Y17,"")</f>
        <v>237.00159489633171</v>
      </c>
      <c r="N13" s="105">
        <f>IF(females!Y18&gt;0,females!Y18,"")</f>
        <v>5.5821371610845292</v>
      </c>
      <c r="O13" s="105">
        <f>IF(females!Y19&gt;0,females!Y19,"")</f>
        <v>9.5693779904306222</v>
      </c>
      <c r="P13" s="105">
        <f>IF(females!Y22&gt;0,females!Y22,"")</f>
        <v>35.566188197767147</v>
      </c>
      <c r="Q13" s="105">
        <f>IF(females!Y23&gt;0,females!Y23,"")</f>
        <v>2.073365231259968</v>
      </c>
      <c r="R13" s="105">
        <f>IF(females!Y26&gt;0,females!Y26,"")</f>
        <v>36.523125996810201</v>
      </c>
      <c r="S13" s="105">
        <f>IF(females!Y27&gt;0,females!Y27,"")</f>
        <v>1.4354066985645932</v>
      </c>
      <c r="T13" s="105">
        <f>IF(females!Y30&gt;0,females!Y30,"")</f>
        <v>33.333333333333329</v>
      </c>
      <c r="U13" s="105" t="str">
        <f>IF(females!Y31&gt;0,females!Y31,"")</f>
        <v/>
      </c>
      <c r="V13" s="105">
        <f>IF(females!Y34&gt;0,females!Y34,"")</f>
        <v>39.553429027113232</v>
      </c>
      <c r="W13" s="105" t="str">
        <f>IF(females!Y35&gt;0,females!Y35,"")</f>
        <v/>
      </c>
    </row>
    <row r="14" spans="1:23" x14ac:dyDescent="0.2">
      <c r="A14" s="63" t="str">
        <f>'females_stats (μm)'!A$2</f>
        <v>Echiniscus testudo</v>
      </c>
      <c r="B14" s="69" t="str">
        <f>'females_stats (μm)'!B$2</f>
        <v>FR.057</v>
      </c>
      <c r="C14" s="89">
        <f>females!Z1</f>
        <v>13</v>
      </c>
      <c r="D14" s="91">
        <f>IF(females!AA3&gt;0,females!AA3,"")</f>
        <v>510.5263157894737</v>
      </c>
      <c r="E14" s="105">
        <f>IF(females!AA6&gt;0,females!AA6,"")</f>
        <v>21.228070175438596</v>
      </c>
      <c r="F14" s="105">
        <f>IF(females!AA7&gt;0,females!AA7,"")</f>
        <v>16.842105263157894</v>
      </c>
      <c r="G14" s="105" t="str">
        <f>IF(females!AA8&gt;0,females!AA8,"")</f>
        <v/>
      </c>
      <c r="H14" s="105">
        <f>IF(females!AA9&gt;0,females!AA9,"")</f>
        <v>13.157894736842104</v>
      </c>
      <c r="I14" s="105">
        <f>IF(females!AA10&gt;0,females!AA10,"")</f>
        <v>117.89473684210527</v>
      </c>
      <c r="J14" s="106">
        <f>IF(females!AA14&gt;0,females!AA14,"")</f>
        <v>118.59649122807016</v>
      </c>
      <c r="K14" s="105">
        <f>IF(females!AA15&gt;0,females!AA15,"")</f>
        <v>145.78947368421052</v>
      </c>
      <c r="L14" s="105">
        <f>IF(females!AA16&gt;0,females!AA16,"")</f>
        <v>29.122807017543863</v>
      </c>
      <c r="M14" s="105">
        <f>IF(females!AA17&gt;0,females!AA17,"")</f>
        <v>213.85964912280704</v>
      </c>
      <c r="N14" s="105">
        <f>IF(females!AA18&gt;0,females!AA18,"")</f>
        <v>7.1929824561403493</v>
      </c>
      <c r="O14" s="105">
        <f>IF(females!AA19&gt;0,females!AA19,"")</f>
        <v>10.526315789473683</v>
      </c>
      <c r="P14" s="105">
        <f>IF(females!AA22&gt;0,females!AA22,"")</f>
        <v>36.666666666666664</v>
      </c>
      <c r="Q14" s="105" t="str">
        <f>IF(females!AA23&gt;0,females!AA23,"")</f>
        <v/>
      </c>
      <c r="R14" s="105">
        <f>IF(females!AA26&gt;0,females!AA26,"")</f>
        <v>32.982456140350877</v>
      </c>
      <c r="S14" s="105" t="str">
        <f>IF(females!AA27&gt;0,females!AA27,"")</f>
        <v/>
      </c>
      <c r="T14" s="105">
        <f>IF(females!AA30&gt;0,females!AA30,"")</f>
        <v>38.245614035087719</v>
      </c>
      <c r="U14" s="105" t="str">
        <f>IF(females!AA31&gt;0,females!AA31,"")</f>
        <v/>
      </c>
      <c r="V14" s="105">
        <f>IF(females!AA34&gt;0,females!AA34,"")</f>
        <v>47.719298245614034</v>
      </c>
      <c r="W14" s="105" t="str">
        <f>IF(females!AA35&gt;0,females!AA35,"")</f>
        <v/>
      </c>
    </row>
    <row r="15" spans="1:23" x14ac:dyDescent="0.2">
      <c r="A15" s="63" t="str">
        <f>'females_stats (μm)'!A$2</f>
        <v>Echiniscus testudo</v>
      </c>
      <c r="B15" s="69" t="str">
        <f>'females_stats (μm)'!B$2</f>
        <v>FR.057</v>
      </c>
      <c r="C15" s="89">
        <f>females!AB1</f>
        <v>14</v>
      </c>
      <c r="D15" s="91">
        <f>IF(females!AC3&gt;0,females!AC3,"")</f>
        <v>547.84240150093808</v>
      </c>
      <c r="E15" s="105">
        <f>IF(females!AC6&gt;0,females!AC6,"")</f>
        <v>28.517823639774857</v>
      </c>
      <c r="F15" s="105">
        <f>IF(females!AC7&gt;0,females!AC7,"")</f>
        <v>17.448405253283305</v>
      </c>
      <c r="G15" s="105" t="str">
        <f>IF(females!AC8&gt;0,females!AC8,"")</f>
        <v/>
      </c>
      <c r="H15" s="105">
        <f>IF(females!AC9&gt;0,females!AC9,"")</f>
        <v>13.320825515947469</v>
      </c>
      <c r="I15" s="105">
        <f>IF(females!AC10&gt;0,females!AC10,"")</f>
        <v>133.02063789868669</v>
      </c>
      <c r="J15" s="106" t="str">
        <f>IF(females!AC14&gt;0,females!AC14,"")</f>
        <v/>
      </c>
      <c r="K15" s="105">
        <f>IF(females!AC15&gt;0,females!AC15,"")</f>
        <v>181.98874296435272</v>
      </c>
      <c r="L15" s="105">
        <f>IF(females!AC16&gt;0,females!AC16,"")</f>
        <v>23.076923076923077</v>
      </c>
      <c r="M15" s="105">
        <f>IF(females!AC17&gt;0,females!AC17,"")</f>
        <v>242.58911819887433</v>
      </c>
      <c r="N15" s="105">
        <f>IF(females!AC18&gt;0,females!AC18,"")</f>
        <v>6.0037523452157604</v>
      </c>
      <c r="O15" s="105">
        <f>IF(females!AC19&gt;0,females!AC19,"")</f>
        <v>11.069418386491559</v>
      </c>
      <c r="P15" s="105">
        <f>IF(females!AC22&gt;0,females!AC22,"")</f>
        <v>31.894934333958723</v>
      </c>
      <c r="Q15" s="105" t="str">
        <f>IF(females!AC23&gt;0,females!AC23,"")</f>
        <v/>
      </c>
      <c r="R15" s="105">
        <f>IF(females!AC26&gt;0,females!AC26,"")</f>
        <v>34.896810506566609</v>
      </c>
      <c r="S15" s="105">
        <f>IF(females!AC27&gt;0,females!AC27,"")</f>
        <v>1.6885553470919326</v>
      </c>
      <c r="T15" s="105">
        <f>IF(females!AC30&gt;0,females!AC30,"")</f>
        <v>30.581613508442778</v>
      </c>
      <c r="U15" s="105" t="str">
        <f>IF(females!AC31&gt;0,females!AC31,"")</f>
        <v/>
      </c>
      <c r="V15" s="105">
        <f>IF(females!AC34&gt;0,females!AC34,"")</f>
        <v>45.028142589118204</v>
      </c>
      <c r="W15" s="105">
        <f>IF(females!AC35&gt;0,females!AC35,"")</f>
        <v>1.876172607879925</v>
      </c>
    </row>
    <row r="16" spans="1:23" x14ac:dyDescent="0.2">
      <c r="A16" s="63" t="str">
        <f>'females_stats (μm)'!A$2</f>
        <v>Echiniscus testudo</v>
      </c>
      <c r="B16" s="69" t="str">
        <f>'females_stats (μm)'!B$2</f>
        <v>FR.057</v>
      </c>
      <c r="C16" s="89">
        <f>females!AD1</f>
        <v>15</v>
      </c>
      <c r="D16" s="91">
        <f>IF(females!AE3&gt;0,females!AE3,"")</f>
        <v>512.23776223776224</v>
      </c>
      <c r="E16" s="105">
        <f>IF(females!AE6&gt;0,females!AE6,"")</f>
        <v>22.552447552447553</v>
      </c>
      <c r="F16" s="105">
        <f>IF(females!AE7&gt;0,females!AE7,"")</f>
        <v>16.78321678321678</v>
      </c>
      <c r="G16" s="105">
        <f>IF(females!AE8&gt;0,females!AE8,"")</f>
        <v>34.615384615384613</v>
      </c>
      <c r="H16" s="105">
        <f>IF(females!AE9&gt;0,females!AE9,"")</f>
        <v>11.013986013986013</v>
      </c>
      <c r="I16" s="105">
        <f>IF(females!AE10&gt;0,females!AE10,"")</f>
        <v>126.57342657342659</v>
      </c>
      <c r="J16" s="106" t="str">
        <f>IF(females!AE14&gt;0,females!AE14,"")</f>
        <v/>
      </c>
      <c r="K16" s="105">
        <f>IF(females!AE15&gt;0,females!AE15,"")</f>
        <v>184.79020979020979</v>
      </c>
      <c r="L16" s="105">
        <f>IF(females!AE16&gt;0,females!AE16,"")</f>
        <v>34.44055944055944</v>
      </c>
      <c r="M16" s="105">
        <f>IF(females!AE17&gt;0,females!AE17,"")</f>
        <v>249.30069930069928</v>
      </c>
      <c r="N16" s="105">
        <f>IF(females!AE18&gt;0,females!AE18,"")</f>
        <v>7.3426573426573425</v>
      </c>
      <c r="O16" s="105">
        <f>IF(females!AE19&gt;0,females!AE19,"")</f>
        <v>11.013986013986013</v>
      </c>
      <c r="P16" s="105">
        <f>IF(females!AE22&gt;0,females!AE22,"")</f>
        <v>33.391608391608393</v>
      </c>
      <c r="Q16" s="105" t="str">
        <f>IF(females!AE23&gt;0,females!AE23,"")</f>
        <v/>
      </c>
      <c r="R16" s="105">
        <f>IF(females!AE26&gt;0,females!AE26,"")</f>
        <v>32.167832167832159</v>
      </c>
      <c r="S16" s="105" t="str">
        <f>IF(females!AE27&gt;0,females!AE27,"")</f>
        <v/>
      </c>
      <c r="T16" s="105">
        <f>IF(females!AE30&gt;0,females!AE30,"")</f>
        <v>34.090909090909086</v>
      </c>
      <c r="U16" s="105">
        <f>IF(females!AE31&gt;0,females!AE31,"")</f>
        <v>2.2727272727272729</v>
      </c>
      <c r="V16" s="105">
        <f>IF(females!AE34&gt;0,females!AE34,"")</f>
        <v>39.160839160839153</v>
      </c>
      <c r="W16" s="105" t="str">
        <f>IF(females!AE35&gt;0,females!AE35,"")</f>
        <v/>
      </c>
    </row>
    <row r="17" spans="1:23" x14ac:dyDescent="0.2">
      <c r="A17" s="63" t="str">
        <f>'females_stats (μm)'!A$2</f>
        <v>Echiniscus testudo</v>
      </c>
      <c r="B17" s="69" t="str">
        <f>'females_stats (μm)'!B$2</f>
        <v>FR.057</v>
      </c>
      <c r="C17" s="89">
        <f>females!AF1</f>
        <v>16</v>
      </c>
      <c r="D17" s="91">
        <f>IF(females!AG3&gt;0,females!AG3,"")</f>
        <v>501.72413793103453</v>
      </c>
      <c r="E17" s="105">
        <f>IF(females!AG6&gt;0,females!AG6,"")</f>
        <v>24.137931034482758</v>
      </c>
      <c r="F17" s="105">
        <f>IF(females!AG7&gt;0,females!AG7,"")</f>
        <v>14.137931034482756</v>
      </c>
      <c r="G17" s="105">
        <f>IF(females!AG8&gt;0,females!AG8,"")</f>
        <v>34.655172413793103</v>
      </c>
      <c r="H17" s="105">
        <f>IF(females!AG9&gt;0,females!AG9,"")</f>
        <v>12.931034482758621</v>
      </c>
      <c r="I17" s="105">
        <f>IF(females!AG10&gt;0,females!AG10,"")</f>
        <v>123.27586206896552</v>
      </c>
      <c r="J17" s="106" t="str">
        <f>IF(females!AG14&gt;0,females!AG14,"")</f>
        <v/>
      </c>
      <c r="K17" s="105">
        <f>IF(females!AG15&gt;0,females!AG15,"")</f>
        <v>115.3448275862069</v>
      </c>
      <c r="L17" s="105">
        <f>IF(females!AG16&gt;0,females!AG16,"")</f>
        <v>33.793103448275865</v>
      </c>
      <c r="M17" s="105">
        <f>IF(females!AG17&gt;0,females!AG17,"")</f>
        <v>207.06896551724139</v>
      </c>
      <c r="N17" s="105">
        <f>IF(females!AG18&gt;0,females!AG18,"")</f>
        <v>5.8620689655172411</v>
      </c>
      <c r="O17" s="105">
        <f>IF(females!AG19&gt;0,females!AG19,"")</f>
        <v>10.172413793103448</v>
      </c>
      <c r="P17" s="105">
        <f>IF(females!AG22&gt;0,females!AG22,"")</f>
        <v>40.172413793103452</v>
      </c>
      <c r="Q17" s="105">
        <f>IF(females!AG23&gt;0,females!AG23,"")</f>
        <v>1.7241379310344827</v>
      </c>
      <c r="R17" s="105">
        <f>IF(females!AG26&gt;0,females!AG26,"")</f>
        <v>34.137931034482762</v>
      </c>
      <c r="S17" s="105" t="str">
        <f>IF(females!AG27&gt;0,females!AG27,"")</f>
        <v/>
      </c>
      <c r="T17" s="105">
        <f>IF(females!AG30&gt;0,females!AG30,"")</f>
        <v>36.896551724137929</v>
      </c>
      <c r="U17" s="105" t="str">
        <f>IF(females!AG31&gt;0,females!AG31,"")</f>
        <v/>
      </c>
      <c r="V17" s="105">
        <f>IF(females!AG34&gt;0,females!AG34,"")</f>
        <v>38.103448275862071</v>
      </c>
      <c r="W17" s="105" t="str">
        <f>IF(females!AG35&gt;0,females!AG35,"")</f>
        <v/>
      </c>
    </row>
    <row r="18" spans="1:23" x14ac:dyDescent="0.2">
      <c r="A18" s="63" t="str">
        <f>'females_stats (μm)'!A$2</f>
        <v>Echiniscus testudo</v>
      </c>
      <c r="B18" s="69" t="str">
        <f>'females_stats (μm)'!B$2</f>
        <v>FR.057</v>
      </c>
      <c r="C18" s="89">
        <f>females!AH1</f>
        <v>17</v>
      </c>
      <c r="D18" s="91">
        <f>IF(females!AI3&gt;0,females!AI3,"")</f>
        <v>507.19424460431651</v>
      </c>
      <c r="E18" s="105">
        <f>IF(females!AI6&gt;0,females!AI6,"")</f>
        <v>27.338129496402875</v>
      </c>
      <c r="F18" s="105">
        <f>IF(females!AI7&gt;0,females!AI7,"")</f>
        <v>17.985611510791365</v>
      </c>
      <c r="G18" s="105">
        <f>IF(females!AI8&gt;0,females!AI8,"")</f>
        <v>39.748201438848923</v>
      </c>
      <c r="H18" s="105">
        <f>IF(females!AI9&gt;0,females!AI9,"")</f>
        <v>16.546762589928054</v>
      </c>
      <c r="I18" s="105">
        <f>IF(females!AI10&gt;0,females!AI10,"")</f>
        <v>143.88489208633092</v>
      </c>
      <c r="J18" s="106" t="str">
        <f>IF(females!AI14&gt;0,females!AI14,"")</f>
        <v/>
      </c>
      <c r="K18" s="105">
        <f>IF(females!AI15&gt;0,females!AI15,"")</f>
        <v>185.79136690647482</v>
      </c>
      <c r="L18" s="105">
        <f>IF(females!AI16&gt;0,females!AI16,"")</f>
        <v>34.352517985611513</v>
      </c>
      <c r="M18" s="105">
        <f>IF(females!AI17&gt;0,females!AI17,"")</f>
        <v>288.30935251798564</v>
      </c>
      <c r="N18" s="105">
        <f>IF(females!AI18&gt;0,females!AI18,"")</f>
        <v>7.5539568345323742</v>
      </c>
      <c r="O18" s="105">
        <f>IF(females!AI19&gt;0,females!AI19,"")</f>
        <v>11.330935251798561</v>
      </c>
      <c r="P18" s="105">
        <f>IF(females!AI22&gt;0,females!AI22,"")</f>
        <v>37.769784172661872</v>
      </c>
      <c r="Q18" s="105">
        <f>IF(females!AI23&gt;0,females!AI23,"")</f>
        <v>2.5179856115107908</v>
      </c>
      <c r="R18" s="105">
        <f>IF(females!AI26&gt;0,females!AI26,"")</f>
        <v>35.791366906474813</v>
      </c>
      <c r="S18" s="105">
        <f>IF(females!AI27&gt;0,females!AI27,"")</f>
        <v>1.7985611510791366</v>
      </c>
      <c r="T18" s="105">
        <f>IF(females!AI30&gt;0,females!AI30,"")</f>
        <v>34.172661870503596</v>
      </c>
      <c r="U18" s="105">
        <f>IF(females!AI31&gt;0,females!AI31,"")</f>
        <v>1.4388489208633095</v>
      </c>
      <c r="V18" s="105">
        <f>IF(females!AI34&gt;0,females!AI34,"")</f>
        <v>46.223021582733807</v>
      </c>
      <c r="W18" s="105" t="str">
        <f>IF(females!AI35&gt;0,females!AI35,"")</f>
        <v/>
      </c>
    </row>
    <row r="19" spans="1:23" x14ac:dyDescent="0.2">
      <c r="A19" s="63" t="str">
        <f>'females_stats (μm)'!A$2</f>
        <v>Echiniscus testudo</v>
      </c>
      <c r="B19" s="69" t="str">
        <f>'females_stats (μm)'!B$2</f>
        <v>FR.057</v>
      </c>
      <c r="C19" s="89">
        <f>females!AJ1</f>
        <v>18</v>
      </c>
      <c r="D19" s="91">
        <f>IF(females!AK3&gt;0,females!AK3,"")</f>
        <v>479.0322580645161</v>
      </c>
      <c r="E19" s="105">
        <f>IF(females!AK6&gt;0,females!AK6,"")</f>
        <v>22.58064516129032</v>
      </c>
      <c r="F19" s="105">
        <f>IF(females!AK7&gt;0,females!AK7,"")</f>
        <v>15.161290322580644</v>
      </c>
      <c r="G19" s="105">
        <f>IF(females!AK8&gt;0,females!AK8,"")</f>
        <v>36.774193548387096</v>
      </c>
      <c r="H19" s="105">
        <f>IF(females!AK9&gt;0,females!AK9,"")</f>
        <v>10.32258064516129</v>
      </c>
      <c r="I19" s="105">
        <f>IF(females!AK10&gt;0,females!AK10,"")</f>
        <v>148.38709677419354</v>
      </c>
      <c r="J19" s="106" t="str">
        <f>IF(females!AK14&gt;0,females!AK14,"")</f>
        <v/>
      </c>
      <c r="K19" s="105">
        <f>IF(females!AK15&gt;0,females!AK15,"")</f>
        <v>131.7741935483871</v>
      </c>
      <c r="L19" s="105">
        <f>IF(females!AK16&gt;0,females!AK16,"")</f>
        <v>36.612903225806448</v>
      </c>
      <c r="M19" s="105">
        <f>IF(females!AK17&gt;0,females!AK17,"")</f>
        <v>273.70967741935482</v>
      </c>
      <c r="N19" s="105">
        <f>IF(females!AK18&gt;0,females!AK18,"")</f>
        <v>6.129032258064516</v>
      </c>
      <c r="O19" s="105">
        <f>IF(females!AK19&gt;0,females!AK19,"")</f>
        <v>11.129032258064516</v>
      </c>
      <c r="P19" s="105">
        <f>IF(females!AK22&gt;0,females!AK22,"")</f>
        <v>36.29032258064516</v>
      </c>
      <c r="Q19" s="105" t="str">
        <f>IF(females!AK23&gt;0,females!AK23,"")</f>
        <v/>
      </c>
      <c r="R19" s="105">
        <f>IF(females!AK26&gt;0,females!AK26,"")</f>
        <v>37.741935483870961</v>
      </c>
      <c r="S19" s="105" t="str">
        <f>IF(females!AK27&gt;0,females!AK27,"")</f>
        <v/>
      </c>
      <c r="T19" s="105">
        <f>IF(females!AK30&gt;0,females!AK30,"")</f>
        <v>37.41935483870968</v>
      </c>
      <c r="U19" s="105">
        <f>IF(females!AK31&gt;0,females!AK31,"")</f>
        <v>2.4193548387096775</v>
      </c>
      <c r="V19" s="105">
        <f>IF(females!AK34&gt;0,females!AK34,"")</f>
        <v>40.645161290322577</v>
      </c>
      <c r="W19" s="105">
        <f>IF(females!AK35&gt;0,females!AK35,"")</f>
        <v>2.0967741935483875</v>
      </c>
    </row>
    <row r="20" spans="1:23" x14ac:dyDescent="0.2">
      <c r="A20" s="63" t="str">
        <f>'females_stats (μm)'!A$2</f>
        <v>Echiniscus testudo</v>
      </c>
      <c r="B20" s="69" t="str">
        <f>'females_stats (μm)'!B$2</f>
        <v>FR.057</v>
      </c>
      <c r="C20" s="89">
        <f>females!AL1</f>
        <v>19</v>
      </c>
      <c r="D20" s="91">
        <f>IF(females!AM3&gt;0,females!AM3,"")</f>
        <v>482.35294117647055</v>
      </c>
      <c r="E20" s="105">
        <f>IF(females!AM6&gt;0,females!AM6,"")</f>
        <v>23.025210084033613</v>
      </c>
      <c r="F20" s="105">
        <f>IF(females!AM7&gt;0,females!AM7,"")</f>
        <v>15.294117647058822</v>
      </c>
      <c r="G20" s="105">
        <f>IF(females!AM8&gt;0,females!AM8,"")</f>
        <v>32.100840336134453</v>
      </c>
      <c r="H20" s="105">
        <f>IF(females!AM9&gt;0,females!AM9,"")</f>
        <v>12.773109243697478</v>
      </c>
      <c r="I20" s="105">
        <f>IF(females!AM10&gt;0,females!AM10,"")</f>
        <v>97.815126050420176</v>
      </c>
      <c r="J20" s="106" t="str">
        <f>IF(females!AM14&gt;0,females!AM14,"")</f>
        <v/>
      </c>
      <c r="K20" s="105" t="str">
        <f>IF(females!AM15&gt;0,females!AM15,"")</f>
        <v/>
      </c>
      <c r="L20" s="105">
        <f>IF(females!AM16&gt;0,females!AM16,"")</f>
        <v>34.285714285714285</v>
      </c>
      <c r="M20" s="105">
        <f>IF(females!AM17&gt;0,females!AM17,"")</f>
        <v>201.68067226890756</v>
      </c>
      <c r="N20" s="105">
        <f>IF(females!AM18&gt;0,females!AM18,"")</f>
        <v>5.7142857142857144</v>
      </c>
      <c r="O20" s="105">
        <f>IF(females!AM19&gt;0,females!AM19,"")</f>
        <v>9.7478991596638664</v>
      </c>
      <c r="P20" s="105">
        <f>IF(females!AM22&gt;0,females!AM22,"")</f>
        <v>33.613445378151262</v>
      </c>
      <c r="Q20" s="105">
        <f>IF(females!AM23&gt;0,females!AM23,"")</f>
        <v>2.0168067226890756</v>
      </c>
      <c r="R20" s="105">
        <f>IF(females!AM26&gt;0,females!AM26,"")</f>
        <v>30.756302521008404</v>
      </c>
      <c r="S20" s="105" t="str">
        <f>IF(females!AM27&gt;0,females!AM27,"")</f>
        <v/>
      </c>
      <c r="T20" s="105">
        <f>IF(females!AM30&gt;0,females!AM30,"")</f>
        <v>30.924369747899156</v>
      </c>
      <c r="U20" s="105">
        <f>IF(females!AM31&gt;0,females!AM31,"")</f>
        <v>2.5210084033613445</v>
      </c>
      <c r="V20" s="105">
        <f>IF(females!AM34&gt;0,females!AM34,"")</f>
        <v>37.478991596638657</v>
      </c>
      <c r="W20" s="105" t="str">
        <f>IF(females!AM35&gt;0,females!AM35,"")</f>
        <v/>
      </c>
    </row>
    <row r="21" spans="1:23" x14ac:dyDescent="0.2">
      <c r="A21" s="63" t="str">
        <f>'females_stats (μm)'!A$2</f>
        <v>Echiniscus testudo</v>
      </c>
      <c r="B21" s="69" t="str">
        <f>'females_stats (μm)'!B$2</f>
        <v>FR.057</v>
      </c>
      <c r="C21" s="89">
        <f>females!AN1</f>
        <v>20</v>
      </c>
      <c r="D21" s="91">
        <f>IF(females!AO3&gt;0,females!AO3,"")</f>
        <v>476.42276422764229</v>
      </c>
      <c r="E21" s="105">
        <f>IF(females!AO6&gt;0,females!AO6,"")</f>
        <v>24.552845528455283</v>
      </c>
      <c r="F21" s="105">
        <f>IF(females!AO7&gt;0,females!AO7,"")</f>
        <v>15.772357723577235</v>
      </c>
      <c r="G21" s="105">
        <f>IF(females!AO8&gt;0,females!AO8,"")</f>
        <v>37.886178861788615</v>
      </c>
      <c r="H21" s="105">
        <f>IF(females!AO9&gt;0,females!AO9,"")</f>
        <v>13.008130081300814</v>
      </c>
      <c r="I21" s="105">
        <f>IF(females!AO10&gt;0,females!AO10,"")</f>
        <v>145.52845528455285</v>
      </c>
      <c r="J21" s="106" t="str">
        <f>IF(females!AO14&gt;0,females!AO14,"")</f>
        <v/>
      </c>
      <c r="K21" s="105">
        <f>IF(females!AO15&gt;0,females!AO15,"")</f>
        <v>143.90243902439025</v>
      </c>
      <c r="L21" s="105">
        <f>IF(females!AO16&gt;0,females!AO16,"")</f>
        <v>14.959349593495933</v>
      </c>
      <c r="M21" s="105">
        <f>IF(females!AO17&gt;0,females!AO17,"")</f>
        <v>252.19512195121951</v>
      </c>
      <c r="N21" s="105">
        <f>IF(females!AO18&gt;0,females!AO18,"")</f>
        <v>6.0162601626016263</v>
      </c>
      <c r="O21" s="105">
        <f>IF(females!AO19&gt;0,females!AO19,"")</f>
        <v>8.4552845528455283</v>
      </c>
      <c r="P21" s="105">
        <f>IF(females!AO22&gt;0,females!AO22,"")</f>
        <v>36.097560975609753</v>
      </c>
      <c r="Q21" s="105">
        <f>IF(females!AO23&gt;0,females!AO23,"")</f>
        <v>1.3008130081300813</v>
      </c>
      <c r="R21" s="105">
        <f>IF(females!AO26&gt;0,females!AO26,"")</f>
        <v>37.723577235772353</v>
      </c>
      <c r="S21" s="105" t="str">
        <f>IF(females!AO27&gt;0,females!AO27,"")</f>
        <v/>
      </c>
      <c r="T21" s="105">
        <f>IF(females!AO30&gt;0,females!AO30,"")</f>
        <v>35.447154471544721</v>
      </c>
      <c r="U21" s="105">
        <f>IF(females!AO31&gt;0,females!AO31,"")</f>
        <v>1.6260162601626018</v>
      </c>
      <c r="V21" s="105">
        <f>IF(females!AO34&gt;0,females!AO34,"")</f>
        <v>41.951219512195124</v>
      </c>
      <c r="W21" s="105" t="str">
        <f>IF(females!AO35&gt;0,females!AO35,"")</f>
        <v/>
      </c>
    </row>
    <row r="22" spans="1:23" x14ac:dyDescent="0.2">
      <c r="A22" s="63" t="str">
        <f>'females_stats (μm)'!A$2</f>
        <v>Echiniscus testudo</v>
      </c>
      <c r="B22" s="69" t="str">
        <f>'females_stats (μm)'!B$2</f>
        <v>FR.057</v>
      </c>
      <c r="C22" s="89">
        <f>females!AP1</f>
        <v>21</v>
      </c>
      <c r="D22" s="91">
        <f>IF(females!AQ3&gt;0,females!AQ3,"")</f>
        <v>549.29577464788736</v>
      </c>
      <c r="E22" s="105">
        <f>IF(females!AQ6&gt;0,females!AQ6,"")</f>
        <v>24.726134585289515</v>
      </c>
      <c r="F22" s="105">
        <f>IF(females!AQ7&gt;0,females!AQ7,"")</f>
        <v>13.928012519561817</v>
      </c>
      <c r="G22" s="105">
        <f>IF(females!AQ8&gt;0,females!AQ8,"")</f>
        <v>34.115805946791866</v>
      </c>
      <c r="H22" s="105">
        <f>IF(females!AQ9&gt;0,females!AQ9,"")</f>
        <v>11.424100156494523</v>
      </c>
      <c r="I22" s="105">
        <f>IF(females!AQ10&gt;0,females!AQ10,"")</f>
        <v>133.48982785602504</v>
      </c>
      <c r="J22" s="106" t="str">
        <f>IF(females!AQ14&gt;0,females!AQ14,"")</f>
        <v/>
      </c>
      <c r="K22" s="105">
        <f>IF(females!AQ15&gt;0,females!AQ15,"")</f>
        <v>183.25508607198748</v>
      </c>
      <c r="L22" s="105">
        <f>IF(females!AQ16&gt;0,females!AQ16,"")</f>
        <v>32.863849765258216</v>
      </c>
      <c r="M22" s="105">
        <f>IF(females!AQ17&gt;0,females!AQ17,"")</f>
        <v>301.72143974960875</v>
      </c>
      <c r="N22" s="105">
        <f>IF(females!AQ18&gt;0,females!AQ18,"")</f>
        <v>5.9467918622848197</v>
      </c>
      <c r="O22" s="105">
        <f>IF(females!AQ19&gt;0,females!AQ19,"")</f>
        <v>9.5461658841940515</v>
      </c>
      <c r="P22" s="105">
        <f>IF(females!AQ22&gt;0,females!AQ22,"")</f>
        <v>32.394366197183103</v>
      </c>
      <c r="Q22" s="105" t="str">
        <f>IF(females!AQ23&gt;0,females!AQ23,"")</f>
        <v/>
      </c>
      <c r="R22" s="105">
        <f>IF(females!AQ26&gt;0,females!AQ26,"")</f>
        <v>37.402190923317683</v>
      </c>
      <c r="S22" s="105">
        <f>IF(females!AQ27&gt;0,females!AQ27,"")</f>
        <v>2.0344287949921753</v>
      </c>
      <c r="T22" s="105">
        <f>IF(females!AQ30&gt;0,females!AQ30,"")</f>
        <v>36.15023474178404</v>
      </c>
      <c r="U22" s="105">
        <f>IF(females!AQ31&gt;0,females!AQ31,"")</f>
        <v>1.8779342723004695</v>
      </c>
      <c r="V22" s="105">
        <f>IF(females!AQ34&gt;0,females!AQ34,"")</f>
        <v>47.417840375586856</v>
      </c>
      <c r="W22" s="105" t="str">
        <f>IF(females!AQ35&gt;0,females!AQ35,"")</f>
        <v/>
      </c>
    </row>
    <row r="23" spans="1:23" x14ac:dyDescent="0.2">
      <c r="A23" s="63" t="str">
        <f>'females_stats (μm)'!A$2</f>
        <v>Echiniscus testudo</v>
      </c>
      <c r="B23" s="69" t="str">
        <f>'females_stats (μm)'!B$2</f>
        <v>FR.057</v>
      </c>
      <c r="C23" s="89">
        <f>females!AR1</f>
        <v>22</v>
      </c>
      <c r="D23" s="91">
        <f>IF(females!AS3&gt;0,females!AS3,"")</f>
        <v>527.58620689655174</v>
      </c>
      <c r="E23" s="105">
        <f>IF(females!AS6&gt;0,females!AS6,"")</f>
        <v>28.103448275862071</v>
      </c>
      <c r="F23" s="105">
        <f>IF(females!AS7&gt;0,females!AS7,"")</f>
        <v>15.689655172413792</v>
      </c>
      <c r="G23" s="105">
        <f>IF(females!AS8&gt;0,females!AS8,"")</f>
        <v>45.344827586206897</v>
      </c>
      <c r="H23" s="105">
        <f>IF(females!AS9&gt;0,females!AS9,"")</f>
        <v>14.310344827586208</v>
      </c>
      <c r="I23" s="105">
        <f>IF(females!AS10&gt;0,females!AS10,"")</f>
        <v>125.51724137931033</v>
      </c>
      <c r="J23" s="106" t="str">
        <f>IF(females!AS14&gt;0,females!AS14,"")</f>
        <v/>
      </c>
      <c r="K23" s="105">
        <f>IF(females!AS15&gt;0,females!AS15,"")</f>
        <v>134.48275862068965</v>
      </c>
      <c r="L23" s="105">
        <f>IF(females!AS16&gt;0,females!AS16,"")</f>
        <v>45.172413793103452</v>
      </c>
      <c r="M23" s="105">
        <f>IF(females!AS17&gt;0,females!AS17,"")</f>
        <v>226.2068965517241</v>
      </c>
      <c r="N23" s="105">
        <f>IF(females!AS18&gt;0,females!AS18,"")</f>
        <v>6.8965517241379306</v>
      </c>
      <c r="O23" s="105">
        <f>IF(females!AS19&gt;0,females!AS19,"")</f>
        <v>10.689655172413794</v>
      </c>
      <c r="P23" s="105">
        <f>IF(females!AS22&gt;0,females!AS22,"")</f>
        <v>40</v>
      </c>
      <c r="Q23" s="105">
        <f>IF(females!AS23&gt;0,females!AS23,"")</f>
        <v>2.7586206896551726</v>
      </c>
      <c r="R23" s="105">
        <f>IF(females!AS26&gt;0,females!AS26,"")</f>
        <v>39.482758620689651</v>
      </c>
      <c r="S23" s="105">
        <f>IF(females!AS27&gt;0,females!AS27,"")</f>
        <v>2.5862068965517242</v>
      </c>
      <c r="T23" s="105">
        <f>IF(females!AS30&gt;0,females!AS30,"")</f>
        <v>39.655172413793103</v>
      </c>
      <c r="U23" s="105">
        <f>IF(females!AS31&gt;0,females!AS31,"")</f>
        <v>2.5862068965517242</v>
      </c>
      <c r="V23" s="105">
        <f>IF(females!AS34&gt;0,females!AS34,"")</f>
        <v>50.862068965517238</v>
      </c>
      <c r="W23" s="105" t="str">
        <f>IF(females!AS35&gt;0,females!AS35,"")</f>
        <v/>
      </c>
    </row>
    <row r="24" spans="1:23" x14ac:dyDescent="0.2">
      <c r="A24" s="63" t="str">
        <f>'females_stats (μm)'!A$2</f>
        <v>Echiniscus testudo</v>
      </c>
      <c r="B24" s="69" t="str">
        <f>'females_stats (μm)'!B$2</f>
        <v>FR.057</v>
      </c>
      <c r="C24" s="89">
        <f>females!AT1</f>
        <v>23</v>
      </c>
      <c r="D24" s="91">
        <f>IF(females!AU3&gt;0,females!AU3,"")</f>
        <v>530.41825095057038</v>
      </c>
      <c r="E24" s="105">
        <f>IF(females!AU6&gt;0,females!AU6,"")</f>
        <v>23.954372623574145</v>
      </c>
      <c r="F24" s="105">
        <f>IF(females!AU7&gt;0,females!AU7,"")</f>
        <v>16.730038022813691</v>
      </c>
      <c r="G24" s="105">
        <f>IF(females!AU8&gt;0,females!AU8,"")</f>
        <v>36.121673003802279</v>
      </c>
      <c r="H24" s="105">
        <f>IF(females!AU9&gt;0,females!AU9,"")</f>
        <v>15.96958174904943</v>
      </c>
      <c r="I24" s="105">
        <f>IF(females!AU10&gt;0,females!AU10,"")</f>
        <v>134.22053231939162</v>
      </c>
      <c r="J24" s="106" t="str">
        <f>IF(females!AU14&gt;0,females!AU14,"")</f>
        <v/>
      </c>
      <c r="K24" s="105">
        <f>IF(females!AU15&gt;0,females!AU15,"")</f>
        <v>120.91254752851709</v>
      </c>
      <c r="L24" s="105">
        <f>IF(females!AU16&gt;0,females!AU16,"")</f>
        <v>37.642585551330797</v>
      </c>
      <c r="M24" s="105">
        <f>IF(females!AU17&gt;0,females!AU17,"")</f>
        <v>282.88973384030419</v>
      </c>
      <c r="N24" s="105">
        <f>IF(females!AU18&gt;0,females!AU18,"")</f>
        <v>8.1749049429657781</v>
      </c>
      <c r="O24" s="105">
        <f>IF(females!AU19&gt;0,females!AU19,"")</f>
        <v>10.646387832699618</v>
      </c>
      <c r="P24" s="105">
        <f>IF(females!AU22&gt;0,females!AU22,"")</f>
        <v>40.114068441064646</v>
      </c>
      <c r="Q24" s="105">
        <f>IF(females!AU23&gt;0,females!AU23,"")</f>
        <v>2.0912547528517114</v>
      </c>
      <c r="R24" s="105">
        <f>IF(females!AU26&gt;0,females!AU26,"")</f>
        <v>38.973384030418252</v>
      </c>
      <c r="S24" s="105">
        <f>IF(females!AU27&gt;0,females!AU27,"")</f>
        <v>1.3307984790874523</v>
      </c>
      <c r="T24" s="105">
        <f>IF(females!AU30&gt;0,females!AU30,"")</f>
        <v>38.022813688212928</v>
      </c>
      <c r="U24" s="105">
        <f>IF(females!AU31&gt;0,females!AU31,"")</f>
        <v>2.0912547528517114</v>
      </c>
      <c r="V24" s="105">
        <f>IF(females!AU34&gt;0,females!AU34,"")</f>
        <v>52.471482889733842</v>
      </c>
      <c r="W24" s="105" t="str">
        <f>IF(females!AU35&gt;0,females!AU35,"")</f>
        <v/>
      </c>
    </row>
    <row r="25" spans="1:23" x14ac:dyDescent="0.2">
      <c r="A25" s="63" t="str">
        <f>'females_stats (μm)'!A$2</f>
        <v>Echiniscus testudo</v>
      </c>
      <c r="B25" s="69" t="str">
        <f>'females_stats (μm)'!B$2</f>
        <v>FR.057</v>
      </c>
      <c r="C25" s="89">
        <f>females!AV1</f>
        <v>24</v>
      </c>
      <c r="D25" s="91">
        <f>IF(females!AW3&gt;0,females!AW3,"")</f>
        <v>520.572450805009</v>
      </c>
      <c r="E25" s="105">
        <f>IF(females!AW6&gt;0,females!AW6,"")</f>
        <v>24.865831842576032</v>
      </c>
      <c r="F25" s="105">
        <f>IF(females!AW7&gt;0,females!AW7,"")</f>
        <v>17.531305903398927</v>
      </c>
      <c r="G25" s="105">
        <f>IF(females!AW8&gt;0,females!AW8,"")</f>
        <v>36.493738819320214</v>
      </c>
      <c r="H25" s="105">
        <f>IF(females!AW9&gt;0,females!AW9,"")</f>
        <v>16.457960644007155</v>
      </c>
      <c r="I25" s="105">
        <f>IF(females!AW10&gt;0,females!AW10,"")</f>
        <v>139.17710196779964</v>
      </c>
      <c r="J25" s="106" t="str">
        <f>IF(females!AW14&gt;0,females!AW14,"")</f>
        <v/>
      </c>
      <c r="K25" s="105">
        <f>IF(females!AW15&gt;0,females!AW15,"")</f>
        <v>165.47406082289802</v>
      </c>
      <c r="L25" s="105">
        <f>IF(females!AW16&gt;0,females!AW16,"")</f>
        <v>27.906976744186046</v>
      </c>
      <c r="M25" s="105">
        <f>IF(females!AW17&gt;0,females!AW17,"")</f>
        <v>257.24508050089446</v>
      </c>
      <c r="N25" s="105">
        <f>IF(females!AW18&gt;0,females!AW18,"")</f>
        <v>6.4400715563506266</v>
      </c>
      <c r="O25" s="105">
        <f>IF(females!AW19&gt;0,females!AW19,"")</f>
        <v>10.017889087656528</v>
      </c>
      <c r="P25" s="105">
        <f>IF(females!AW22&gt;0,females!AW22,"")</f>
        <v>39.534883720930239</v>
      </c>
      <c r="Q25" s="105" t="str">
        <f>IF(females!AW23&gt;0,females!AW23,"")</f>
        <v/>
      </c>
      <c r="R25" s="105">
        <f>IF(females!AW26&gt;0,females!AW26,"")</f>
        <v>35.957066189624328</v>
      </c>
      <c r="S25" s="105">
        <f>IF(females!AW27&gt;0,females!AW27,"")</f>
        <v>2.1466905187835419</v>
      </c>
      <c r="T25" s="105">
        <f>IF(females!AW30&gt;0,females!AW30,"")</f>
        <v>35.778175313059037</v>
      </c>
      <c r="U25" s="105">
        <f>IF(females!AW31&gt;0,females!AW31,"")</f>
        <v>1.9677996422182469</v>
      </c>
      <c r="V25" s="105">
        <f>IF(females!AW34&gt;0,females!AW34,"")</f>
        <v>48.121645796064399</v>
      </c>
      <c r="W25" s="105" t="str">
        <f>IF(females!AW35&gt;0,females!AW35,"")</f>
        <v/>
      </c>
    </row>
    <row r="26" spans="1:23" x14ac:dyDescent="0.2">
      <c r="A26" s="63" t="str">
        <f>'females_stats (μm)'!A$2</f>
        <v>Echiniscus testudo</v>
      </c>
      <c r="B26" s="69" t="str">
        <f>'females_stats (μm)'!B$2</f>
        <v>FR.057</v>
      </c>
      <c r="C26" s="89">
        <f>females!AX1</f>
        <v>25</v>
      </c>
      <c r="D26" s="91">
        <f>IF(females!AY3&gt;0,females!AY3,"")</f>
        <v>493.12714776632293</v>
      </c>
      <c r="E26" s="105">
        <f>IF(females!AY6&gt;0,females!AY6,"")</f>
        <v>29.03780068728522</v>
      </c>
      <c r="F26" s="105">
        <f>IF(females!AY7&gt;0,females!AY7,"")</f>
        <v>16.323024054982817</v>
      </c>
      <c r="G26" s="105">
        <f>IF(females!AY8&gt;0,females!AY8,"")</f>
        <v>38.659793814432987</v>
      </c>
      <c r="H26" s="105">
        <f>IF(females!AY9&gt;0,females!AY9,"")</f>
        <v>15.807560137457044</v>
      </c>
      <c r="I26" s="105">
        <f>IF(females!AY10&gt;0,females!AY10,"")</f>
        <v>119.41580756013745</v>
      </c>
      <c r="J26" s="106" t="str">
        <f>IF(females!AY14&gt;0,females!AY14,"")</f>
        <v/>
      </c>
      <c r="K26" s="105">
        <f>IF(females!AY15&gt;0,females!AY15,"")</f>
        <v>167.01030927835052</v>
      </c>
      <c r="L26" s="105">
        <f>IF(females!AY16&gt;0,females!AY16,"")</f>
        <v>24.570446735395187</v>
      </c>
      <c r="M26" s="105" t="str">
        <f>IF(females!AY17&gt;0,females!AY17,"")</f>
        <v/>
      </c>
      <c r="N26" s="105">
        <f>IF(females!AY18&gt;0,females!AY18,"")</f>
        <v>7.0446735395188993</v>
      </c>
      <c r="O26" s="105">
        <f>IF(females!AY19&gt;0,females!AY19,"")</f>
        <v>11.855670103092782</v>
      </c>
      <c r="P26" s="105">
        <f>IF(females!AY22&gt;0,females!AY22,"")</f>
        <v>35.395189003436428</v>
      </c>
      <c r="Q26" s="105">
        <f>IF(females!AY23&gt;0,females!AY23,"")</f>
        <v>1.7182130584192439</v>
      </c>
      <c r="R26" s="105">
        <f>IF(females!AY26&gt;0,females!AY26,"")</f>
        <v>37.972508591065292</v>
      </c>
      <c r="S26" s="105" t="str">
        <f>IF(females!AY27&gt;0,females!AY27,"")</f>
        <v/>
      </c>
      <c r="T26" s="105">
        <f>IF(females!AY30&gt;0,females!AY30,"")</f>
        <v>32.47422680412371</v>
      </c>
      <c r="U26" s="105" t="str">
        <f>IF(females!AY31&gt;0,females!AY31,"")</f>
        <v/>
      </c>
      <c r="V26" s="105">
        <f>IF(females!AY34&gt;0,females!AY34,"")</f>
        <v>37.628865979381438</v>
      </c>
      <c r="W26" s="105" t="str">
        <f>IF(females!AY35&gt;0,females!AY35,"")</f>
        <v/>
      </c>
    </row>
    <row r="27" spans="1:23" x14ac:dyDescent="0.2">
      <c r="A27" s="63" t="str">
        <f>'females_stats (μm)'!A$2</f>
        <v>Echiniscus testudo</v>
      </c>
      <c r="B27" s="69" t="str">
        <f>'females_stats (μm)'!B$2</f>
        <v>FR.057</v>
      </c>
      <c r="C27" s="89">
        <f>females!AZ1</f>
        <v>26</v>
      </c>
      <c r="D27" s="91">
        <f>IF(females!BA3&gt;0,females!BA3,"")</f>
        <v>525.95155709342566</v>
      </c>
      <c r="E27" s="105">
        <f>IF(females!BA6&gt;0,females!BA6,"")</f>
        <v>26.124567474048444</v>
      </c>
      <c r="F27" s="105">
        <f>IF(females!BA7&gt;0,females!BA7,"")</f>
        <v>16.435986159169552</v>
      </c>
      <c r="G27" s="105">
        <f>IF(females!BA8&gt;0,females!BA8,"")</f>
        <v>32.871972318339104</v>
      </c>
      <c r="H27" s="105">
        <f>IF(females!BA9&gt;0,females!BA9,"")</f>
        <v>16.089965397923876</v>
      </c>
      <c r="I27" s="105">
        <f>IF(females!BA10&gt;0,females!BA10,"")</f>
        <v>131.14186851211073</v>
      </c>
      <c r="J27" s="106" t="str">
        <f>IF(females!BA14&gt;0,females!BA14,"")</f>
        <v/>
      </c>
      <c r="K27" s="105">
        <f>IF(females!BA15&gt;0,females!BA15,"")</f>
        <v>172.66435986159169</v>
      </c>
      <c r="L27" s="105">
        <f>IF(females!BA16&gt;0,females!BA16,"")</f>
        <v>37.197231833910038</v>
      </c>
      <c r="M27" s="105">
        <f>IF(females!BA17&gt;0,females!BA17,"")</f>
        <v>290.13840830449828</v>
      </c>
      <c r="N27" s="105">
        <f>IF(females!BA18&gt;0,females!BA18,"")</f>
        <v>6.9204152249134951</v>
      </c>
      <c r="O27" s="105" t="str">
        <f>IF(females!BA19&gt;0,females!BA19,"")</f>
        <v/>
      </c>
      <c r="P27" s="105">
        <f>IF(females!BA22&gt;0,females!BA22,"")</f>
        <v>35.121107266435992</v>
      </c>
      <c r="Q27" s="105">
        <f>IF(females!BA23&gt;0,females!BA23,"")</f>
        <v>2.7681660899653981</v>
      </c>
      <c r="R27" s="105">
        <f>IF(females!BA26&gt;0,females!BA26,"")</f>
        <v>33.737024221453289</v>
      </c>
      <c r="S27" s="105">
        <f>IF(females!BA27&gt;0,females!BA27,"")</f>
        <v>1.9031141868512114</v>
      </c>
      <c r="T27" s="105">
        <f>IF(females!BA30&gt;0,females!BA30,"")</f>
        <v>33.217993079584772</v>
      </c>
      <c r="U27" s="105" t="str">
        <f>IF(females!BA31&gt;0,females!BA31,"")</f>
        <v/>
      </c>
      <c r="V27" s="105">
        <f>IF(females!BA34&gt;0,females!BA34,"")</f>
        <v>39.61937716262976</v>
      </c>
      <c r="W27" s="105" t="str">
        <f>IF(females!BA35&gt;0,females!BA35,"")</f>
        <v/>
      </c>
    </row>
    <row r="28" spans="1:23" x14ac:dyDescent="0.2">
      <c r="A28" s="63" t="str">
        <f>'females_stats (μm)'!A$2</f>
        <v>Echiniscus testudo</v>
      </c>
      <c r="B28" s="69" t="str">
        <f>'females_stats (μm)'!B$2</f>
        <v>FR.057</v>
      </c>
      <c r="C28" s="89">
        <f>females!BB1</f>
        <v>27</v>
      </c>
      <c r="D28" s="91">
        <f>IF(females!BC3&gt;0,females!BC3,"")</f>
        <v>505.98290598290595</v>
      </c>
      <c r="E28" s="105">
        <f>IF(females!BC6&gt;0,females!BC6,"")</f>
        <v>28.034188034188034</v>
      </c>
      <c r="F28" s="105">
        <f>IF(females!BC7&gt;0,females!BC7,"")</f>
        <v>15.555555555555555</v>
      </c>
      <c r="G28" s="105">
        <f>IF(females!BC8&gt;0,females!BC8,"")</f>
        <v>40.512820512820511</v>
      </c>
      <c r="H28" s="105">
        <f>IF(females!BC9&gt;0,females!BC9,"")</f>
        <v>13.675213675213676</v>
      </c>
      <c r="I28" s="105">
        <f>IF(females!BC10&gt;0,females!BC10,"")</f>
        <v>161.19658119658121</v>
      </c>
      <c r="J28" s="106" t="str">
        <f>IF(females!BC14&gt;0,females!BC14,"")</f>
        <v/>
      </c>
      <c r="K28" s="105">
        <f>IF(females!BC15&gt;0,females!BC15,"")</f>
        <v>182.56410256410257</v>
      </c>
      <c r="L28" s="105">
        <f>IF(females!BC16&gt;0,females!BC16,"")</f>
        <v>46.324786324786324</v>
      </c>
      <c r="M28" s="105" t="str">
        <f>IF(females!BC17&gt;0,females!BC17,"")</f>
        <v/>
      </c>
      <c r="N28" s="105" t="str">
        <f>IF(females!BC18&gt;0,females!BC18,"")</f>
        <v/>
      </c>
      <c r="O28" s="105">
        <f>IF(females!BC19&gt;0,females!BC19,"")</f>
        <v>8.5470085470085468</v>
      </c>
      <c r="P28" s="105">
        <f>IF(females!BC22&gt;0,females!BC22,"")</f>
        <v>41.880341880341881</v>
      </c>
      <c r="Q28" s="105" t="str">
        <f>IF(females!BC23&gt;0,females!BC23,"")</f>
        <v/>
      </c>
      <c r="R28" s="105">
        <f>IF(females!BC26&gt;0,females!BC26,"")</f>
        <v>41.196581196581199</v>
      </c>
      <c r="S28" s="105">
        <f>IF(females!BC27&gt;0,females!BC27,"")</f>
        <v>2.7350427350427351</v>
      </c>
      <c r="T28" s="105">
        <f>IF(females!BC30&gt;0,females!BC30,"")</f>
        <v>36.239316239316238</v>
      </c>
      <c r="U28" s="105">
        <f>IF(females!BC31&gt;0,females!BC31,"")</f>
        <v>1.7094017094017095</v>
      </c>
      <c r="V28" s="105">
        <f>IF(females!BC34&gt;0,females!BC34,"")</f>
        <v>50.085470085470085</v>
      </c>
      <c r="W28" s="105" t="str">
        <f>IF(females!BC35&gt;0,females!BC35,"")</f>
        <v/>
      </c>
    </row>
    <row r="29" spans="1:23" x14ac:dyDescent="0.2">
      <c r="A29" s="63" t="str">
        <f>'females_stats (μm)'!A$2</f>
        <v>Echiniscus testudo</v>
      </c>
      <c r="B29" s="69" t="str">
        <f>'females_stats (μm)'!B$2</f>
        <v>FR.057</v>
      </c>
      <c r="C29" s="89">
        <f>females!BD1</f>
        <v>28</v>
      </c>
      <c r="D29" s="91">
        <f>IF(females!BE3&gt;0,females!BE3,"")</f>
        <v>530.08130081300817</v>
      </c>
      <c r="E29" s="105">
        <f>IF(females!BE6&gt;0,females!BE6,"")</f>
        <v>25.040650406504067</v>
      </c>
      <c r="F29" s="105">
        <f>IF(females!BE7&gt;0,females!BE7,"")</f>
        <v>15.934959349593496</v>
      </c>
      <c r="G29" s="105" t="str">
        <f>IF(females!BE8&gt;0,females!BE8,"")</f>
        <v/>
      </c>
      <c r="H29" s="105">
        <f>IF(females!BE9&gt;0,females!BE9,"")</f>
        <v>13.008130081300814</v>
      </c>
      <c r="I29" s="105">
        <f>IF(females!BE10&gt;0,females!BE10,"")</f>
        <v>124.06504065040649</v>
      </c>
      <c r="J29" s="106" t="str">
        <f>IF(females!BE14&gt;0,females!BE14,"")</f>
        <v/>
      </c>
      <c r="K29" s="105">
        <f>IF(females!BE15&gt;0,females!BE15,"")</f>
        <v>156.7479674796748</v>
      </c>
      <c r="L29" s="105">
        <f>IF(females!BE16&gt;0,females!BE16,"")</f>
        <v>24.227642276422763</v>
      </c>
      <c r="M29" s="105" t="str">
        <f>IF(females!BE17&gt;0,females!BE17,"")</f>
        <v/>
      </c>
      <c r="N29" s="105">
        <f>IF(females!BE18&gt;0,females!BE18,"")</f>
        <v>7.6422764227642288</v>
      </c>
      <c r="O29" s="105">
        <f>IF(females!BE19&gt;0,females!BE19,"")</f>
        <v>11.056910569105691</v>
      </c>
      <c r="P29" s="105">
        <f>IF(females!BE22&gt;0,females!BE22,"")</f>
        <v>33.495934959349597</v>
      </c>
      <c r="Q29" s="105" t="str">
        <f>IF(females!BE23&gt;0,females!BE23,"")</f>
        <v/>
      </c>
      <c r="R29" s="105">
        <f>IF(females!BE26&gt;0,females!BE26,"")</f>
        <v>31.54471544715447</v>
      </c>
      <c r="S29" s="105" t="str">
        <f>IF(females!BE27&gt;0,females!BE27,"")</f>
        <v/>
      </c>
      <c r="T29" s="105">
        <f>IF(females!BE30&gt;0,females!BE30,"")</f>
        <v>29.593495934959346</v>
      </c>
      <c r="U29" s="105" t="str">
        <f>IF(females!BE31&gt;0,females!BE31,"")</f>
        <v/>
      </c>
      <c r="V29" s="105">
        <f>IF(females!BE34&gt;0,females!BE34,"")</f>
        <v>38.048780487804876</v>
      </c>
      <c r="W29" s="105" t="str">
        <f>IF(females!BE35&gt;0,females!BE35,"")</f>
        <v/>
      </c>
    </row>
    <row r="30" spans="1:23" ht="25.5" x14ac:dyDescent="0.2">
      <c r="A30" s="63" t="str">
        <f>'females_stats (μm)'!A$2</f>
        <v>Echiniscus testudo</v>
      </c>
      <c r="B30" s="69" t="str">
        <f>'females_stats (μm)'!B$2</f>
        <v>FR.057</v>
      </c>
      <c r="C30" s="89">
        <f>females!BF1</f>
        <v>29</v>
      </c>
      <c r="D30" s="91">
        <f>IF(females!BG3&gt;0,females!BG3,"")</f>
        <v>531.75775480059087</v>
      </c>
      <c r="E30" s="105">
        <f>IF(females!BG6&gt;0,females!BG6,"")</f>
        <v>22.895125553914326</v>
      </c>
      <c r="F30" s="105">
        <f>IF(females!BG7&gt;0,females!BG7,"")</f>
        <v>15.805022156573115</v>
      </c>
      <c r="G30" s="105">
        <f>IF(females!BG8&gt;0,females!BG8,"")</f>
        <v>34.711964549483007</v>
      </c>
      <c r="H30" s="105">
        <f>IF(females!BG9&gt;0,females!BG9,"")</f>
        <v>13.441654357459379</v>
      </c>
      <c r="I30" s="105">
        <f>IF(females!BG10&gt;0,females!BG10,"")</f>
        <v>116.98670605612998</v>
      </c>
      <c r="J30" s="106" t="str">
        <f>IF(females!BG14&gt;0,females!BG14,"")</f>
        <v/>
      </c>
      <c r="K30" s="105">
        <f>IF(females!BG15&gt;0,females!BG15,"")</f>
        <v>168.38995568685377</v>
      </c>
      <c r="L30" s="105">
        <f>IF(females!BG16&gt;0,females!BG16,"")</f>
        <v>21.122599704579027</v>
      </c>
      <c r="M30" s="105">
        <f>IF(females!BG17&gt;0,females!BG17,"")</f>
        <v>252.1418020679468</v>
      </c>
      <c r="N30" s="105">
        <f>IF(females!BG18&gt;0,females!BG18,"")</f>
        <v>7.3855243722304289</v>
      </c>
      <c r="O30" s="105">
        <f>IF(females!BG19&gt;0,females!BG19,"")</f>
        <v>9.7488921713441652</v>
      </c>
      <c r="P30" s="105">
        <f>IF(females!BG22&gt;0,females!BG22,"")</f>
        <v>33.825701624815359</v>
      </c>
      <c r="Q30" s="105" t="str">
        <f>IF(females!BG23&gt;0,females!BG23,"")</f>
        <v/>
      </c>
      <c r="R30" s="105">
        <f>IF(females!BG26&gt;0,females!BG26,"")</f>
        <v>31.757754800590842</v>
      </c>
      <c r="S30" s="105">
        <f>IF(females!BG27&gt;0,females!BG27,"")</f>
        <v>1.9202363367799113</v>
      </c>
      <c r="T30" s="105">
        <f>IF(females!BG30&gt;0,females!BG30,"")</f>
        <v>31.462333825701627</v>
      </c>
      <c r="U30" s="105">
        <f>IF(females!BG31&gt;0,females!BG31,"")</f>
        <v>1.6248153618906944</v>
      </c>
      <c r="V30" s="105">
        <f>IF(females!BG34&gt;0,females!BG34,"")</f>
        <v>37.075332348596753</v>
      </c>
      <c r="W30" s="105" t="str">
        <f>IF(females!BG35&gt;0,females!BG35,"")</f>
        <v/>
      </c>
    </row>
    <row r="31" spans="1:23" ht="25.5" x14ac:dyDescent="0.2">
      <c r="A31" s="63" t="str">
        <f>'females_stats (μm)'!A$2</f>
        <v>Echiniscus testudo</v>
      </c>
      <c r="B31" s="69" t="str">
        <f>'females_stats (μm)'!B$2</f>
        <v>FR.057</v>
      </c>
      <c r="C31" s="89">
        <f>females!BH1</f>
        <v>30</v>
      </c>
      <c r="D31" s="91">
        <f>IF(females!BI3&gt;0,females!BI3,"")</f>
        <v>461.7691154422788</v>
      </c>
      <c r="E31" s="105">
        <f>IF(females!BI6&gt;0,females!BI6,"")</f>
        <v>24.287856071964015</v>
      </c>
      <c r="F31" s="105">
        <f>IF(females!BI7&gt;0,females!BI7,"")</f>
        <v>13.643178410794601</v>
      </c>
      <c r="G31" s="105">
        <f>IF(females!BI8&gt;0,females!BI8,"")</f>
        <v>29.085457271364312</v>
      </c>
      <c r="H31" s="105">
        <f>IF(females!BI9&gt;0,females!BI9,"")</f>
        <v>11.69415292353823</v>
      </c>
      <c r="I31" s="105">
        <f>IF(females!BI10&gt;0,females!BI10,"")</f>
        <v>101.04947526236883</v>
      </c>
      <c r="J31" s="106" t="str">
        <f>IF(females!BI14&gt;0,females!BI14,"")</f>
        <v/>
      </c>
      <c r="K31" s="105">
        <f>IF(females!BI15&gt;0,females!BI15,"")</f>
        <v>118.59070464767613</v>
      </c>
      <c r="L31" s="105">
        <f>IF(females!BI16&gt;0,females!BI16,"")</f>
        <v>47.376311844077961</v>
      </c>
      <c r="M31" s="105">
        <f>IF(females!BI17&gt;0,females!BI17,"")</f>
        <v>252.32383808095952</v>
      </c>
      <c r="N31" s="105">
        <f>IF(females!BI18&gt;0,females!BI18,"")</f>
        <v>5.8470764617691149</v>
      </c>
      <c r="O31" s="105">
        <f>IF(females!BI19&gt;0,females!BI19,"")</f>
        <v>8.8455772113943016</v>
      </c>
      <c r="P31" s="105">
        <f>IF(females!BI22&gt;0,females!BI22,"")</f>
        <v>33.283358320839582</v>
      </c>
      <c r="Q31" s="105" t="str">
        <f>IF(females!BI23&gt;0,females!BI23,"")</f>
        <v/>
      </c>
      <c r="R31" s="105">
        <f>IF(females!BI26&gt;0,females!BI26,"")</f>
        <v>35.082458770614686</v>
      </c>
      <c r="S31" s="105">
        <f>IF(females!BI27&gt;0,females!BI27,"")</f>
        <v>1.4992503748125936</v>
      </c>
      <c r="T31" s="105">
        <f>IF(females!BI30&gt;0,females!BI30,"")</f>
        <v>34.632683658170919</v>
      </c>
      <c r="U31" s="105">
        <f>IF(females!BI31&gt;0,females!BI31,"")</f>
        <v>1.7991004497751124</v>
      </c>
      <c r="V31" s="105">
        <f>IF(females!BI34&gt;0,females!BI34,"")</f>
        <v>44.977511244377808</v>
      </c>
      <c r="W31" s="105" t="str">
        <f>IF(females!BI35&gt;0,females!BI35,"")</f>
        <v/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CC00"/>
  </sheetPr>
  <dimension ref="A1:AD11"/>
  <sheetViews>
    <sheetView zoomScaleNormal="100" workbookViewId="0">
      <pane xSplit="3" ySplit="1" topLeftCell="D2" activePane="bottomRight" state="frozen"/>
      <selection activeCell="C2" sqref="C2"/>
      <selection pane="topRight" activeCell="C2" sqref="C2"/>
      <selection pane="bottomLeft" activeCell="C2" sqref="C2"/>
      <selection pane="bottomRight"/>
    </sheetView>
  </sheetViews>
  <sheetFormatPr defaultColWidth="9.140625" defaultRowHeight="12.75" x14ac:dyDescent="0.2"/>
  <cols>
    <col min="1" max="1" width="16.85546875" style="65" customWidth="1"/>
    <col min="2" max="2" width="16.85546875" style="71" customWidth="1"/>
    <col min="3" max="3" width="9.140625" style="66"/>
    <col min="4" max="4" width="9.140625" style="64" customWidth="1"/>
    <col min="5" max="10" width="9.140625" style="64"/>
    <col min="11" max="12" width="11.28515625" style="64" customWidth="1"/>
    <col min="13" max="18" width="9.140625" style="64"/>
    <col min="19" max="20" width="6.7109375" style="64" customWidth="1"/>
    <col min="21" max="21" width="12.5703125" style="64" customWidth="1"/>
    <col min="22" max="23" width="6.7109375" style="64" customWidth="1"/>
    <col min="24" max="24" width="12.5703125" style="64" customWidth="1"/>
    <col min="25" max="26" width="6.7109375" style="64" customWidth="1"/>
    <col min="27" max="27" width="12.5703125" style="64" customWidth="1"/>
    <col min="28" max="29" width="6.7109375" style="64" customWidth="1"/>
    <col min="30" max="30" width="12.5703125" style="64" customWidth="1"/>
    <col min="31" max="16384" width="9.140625" style="64"/>
  </cols>
  <sheetData>
    <row r="1" spans="1:30" ht="38.25" x14ac:dyDescent="0.2">
      <c r="A1" s="63" t="s">
        <v>42</v>
      </c>
      <c r="B1" s="72" t="s">
        <v>43</v>
      </c>
      <c r="C1" s="67" t="s">
        <v>34</v>
      </c>
      <c r="D1" s="73" t="s">
        <v>4</v>
      </c>
      <c r="E1" s="73" t="s">
        <v>23</v>
      </c>
      <c r="F1" s="73" t="s">
        <v>35</v>
      </c>
      <c r="G1" s="73" t="s">
        <v>36</v>
      </c>
      <c r="H1" s="73" t="s">
        <v>37</v>
      </c>
      <c r="I1" s="73" t="s">
        <v>38</v>
      </c>
      <c r="J1" s="73" t="s">
        <v>39</v>
      </c>
      <c r="K1" s="73" t="s">
        <v>40</v>
      </c>
      <c r="L1" s="73" t="s">
        <v>41</v>
      </c>
      <c r="M1" s="73" t="s">
        <v>61</v>
      </c>
      <c r="N1" s="73" t="s">
        <v>63</v>
      </c>
      <c r="O1" s="73" t="s">
        <v>62</v>
      </c>
      <c r="P1" s="73" t="s">
        <v>5</v>
      </c>
      <c r="Q1" s="73" t="s">
        <v>6</v>
      </c>
      <c r="R1" s="73" t="s">
        <v>7</v>
      </c>
      <c r="S1" s="73" t="s">
        <v>44</v>
      </c>
      <c r="T1" s="73" t="s">
        <v>45</v>
      </c>
      <c r="U1" s="73" t="s">
        <v>46</v>
      </c>
      <c r="V1" s="73" t="s">
        <v>47</v>
      </c>
      <c r="W1" s="73" t="s">
        <v>48</v>
      </c>
      <c r="X1" s="73" t="s">
        <v>49</v>
      </c>
      <c r="Y1" s="73" t="s">
        <v>50</v>
      </c>
      <c r="Z1" s="73" t="s">
        <v>51</v>
      </c>
      <c r="AA1" s="73" t="s">
        <v>52</v>
      </c>
      <c r="AB1" s="73" t="s">
        <v>53</v>
      </c>
      <c r="AC1" s="73" t="s">
        <v>54</v>
      </c>
      <c r="AD1" s="73" t="s">
        <v>55</v>
      </c>
    </row>
    <row r="2" spans="1:30" x14ac:dyDescent="0.2">
      <c r="A2" s="107" t="s">
        <v>65</v>
      </c>
      <c r="B2" s="108" t="s">
        <v>66</v>
      </c>
      <c r="C2" s="89">
        <f>juveniles!B1</f>
        <v>1</v>
      </c>
      <c r="D2" s="90">
        <f>IF(juveniles!B3&gt;0,juveniles!B3,"")</f>
        <v>191</v>
      </c>
      <c r="E2" s="94">
        <f>IF(juveniles!B4&gt;0,juveniles!B4,"")</f>
        <v>36</v>
      </c>
      <c r="F2" s="94">
        <f>IF(juveniles!B6&gt;0,juveniles!B6,"")</f>
        <v>9</v>
      </c>
      <c r="G2" s="94">
        <f>IF(juveniles!B7&gt;0,juveniles!B7,"")</f>
        <v>6.8</v>
      </c>
      <c r="H2" s="94">
        <f>IF(juveniles!B8&gt;0,juveniles!B8,"")</f>
        <v>13.4</v>
      </c>
      <c r="I2" s="94">
        <f>IF(juveniles!B9&gt;0,juveniles!B9,"")</f>
        <v>5</v>
      </c>
      <c r="J2" s="94">
        <f>IF(juveniles!B10&gt;0,juveniles!B10,"")</f>
        <v>41.4</v>
      </c>
      <c r="K2" s="95">
        <f>IF(juveniles!B11&gt;0,juveniles!B11,"")</f>
        <v>0.21675392670157068</v>
      </c>
      <c r="L2" s="96">
        <f>IF(juveniles!B12&gt;0,juveniles!B12,"")</f>
        <v>0.67164179104477606</v>
      </c>
      <c r="M2" s="94">
        <f>IF(juveniles!B14&gt;0,juveniles!B14,"")</f>
        <v>45.8</v>
      </c>
      <c r="N2" s="94">
        <f>IF(juveniles!B15&gt;0,juveniles!B15,"")</f>
        <v>10.6</v>
      </c>
      <c r="O2" s="94" t="str">
        <f>IF(juveniles!B16&gt;0,juveniles!B16,"")</f>
        <v/>
      </c>
      <c r="P2" s="94">
        <f>IF(juveniles!B17&gt;0,juveniles!B17,"")</f>
        <v>2</v>
      </c>
      <c r="Q2" s="94">
        <f>IF(juveniles!B18&gt;0,juveniles!B18,"")</f>
        <v>3.7</v>
      </c>
      <c r="R2" s="94">
        <f>IF(juveniles!B19&gt;0,juveniles!B19,"")</f>
        <v>6</v>
      </c>
      <c r="S2" s="94">
        <f>IF(juveniles!B21&gt;0,juveniles!B21,"")</f>
        <v>13.6</v>
      </c>
      <c r="T2" s="94">
        <f>IF(juveniles!B22&gt;0,juveniles!B22,"")</f>
        <v>0.9</v>
      </c>
      <c r="U2" s="95">
        <f>IF(juveniles!B23&gt;0,juveniles!B23,"")</f>
        <v>6.6176470588235295E-2</v>
      </c>
      <c r="V2" s="94">
        <f>IF(juveniles!B25&gt;0,juveniles!B25,"")</f>
        <v>12.5</v>
      </c>
      <c r="W2" s="94">
        <f>IF(juveniles!B26&gt;0,juveniles!B26,"")</f>
        <v>0.9</v>
      </c>
      <c r="X2" s="95">
        <f>IF(juveniles!B27&gt;0,juveniles!B27,"")</f>
        <v>7.2000000000000008E-2</v>
      </c>
      <c r="Y2" s="94">
        <f>IF(juveniles!B29&gt;0,juveniles!B29,"")</f>
        <v>12</v>
      </c>
      <c r="Z2" s="98">
        <f>IF(juveniles!B30&gt;0,juveniles!B30,"")</f>
        <v>1</v>
      </c>
      <c r="AA2" s="99">
        <f>IF(juveniles!B31&gt;0,juveniles!B31,"")</f>
        <v>8.3333333333333329E-2</v>
      </c>
      <c r="AB2" s="98">
        <f>IF(juveniles!B33&gt;0,juveniles!B33,"")</f>
        <v>17.100000000000001</v>
      </c>
      <c r="AC2" s="98">
        <f>IF(juveniles!B34&gt;0,juveniles!B34,"")</f>
        <v>1.2</v>
      </c>
      <c r="AD2" s="99">
        <f>IF(juveniles!B35&gt;0,juveniles!B35,"")</f>
        <v>7.0175438596491224E-2</v>
      </c>
    </row>
    <row r="3" spans="1:30" x14ac:dyDescent="0.2">
      <c r="A3" s="63" t="str">
        <f t="shared" ref="A3:B11" si="0">A$2</f>
        <v>Ech.tes</v>
      </c>
      <c r="B3" s="70" t="str">
        <f>B$2</f>
        <v>FR.057</v>
      </c>
      <c r="C3" s="89">
        <f>juveniles!D1</f>
        <v>2</v>
      </c>
      <c r="D3" s="90">
        <f>IF(juveniles!D3&gt;0,juveniles!D3,"")</f>
        <v>199</v>
      </c>
      <c r="E3" s="100">
        <f>IF(juveniles!D4&gt;0,juveniles!D4,"")</f>
        <v>37.4</v>
      </c>
      <c r="F3" s="100">
        <f>IF(juveniles!D6&gt;0,juveniles!D6,"")</f>
        <v>9.9</v>
      </c>
      <c r="G3" s="100">
        <f>IF(juveniles!D7&gt;0,juveniles!D7,"")</f>
        <v>6.4</v>
      </c>
      <c r="H3" s="100">
        <f>IF(juveniles!D8&gt;0,juveniles!D8,"")</f>
        <v>13.5</v>
      </c>
      <c r="I3" s="100">
        <f>IF(juveniles!D9&gt;0,juveniles!D9,"")</f>
        <v>4.5</v>
      </c>
      <c r="J3" s="100">
        <f>IF(juveniles!D10&gt;0,juveniles!D10,"")</f>
        <v>56</v>
      </c>
      <c r="K3" s="99">
        <f>IF(juveniles!D11&gt;0,juveniles!D11,"")</f>
        <v>0.28140703517587939</v>
      </c>
      <c r="L3" s="101">
        <f>IF(juveniles!D12&gt;0,juveniles!D12,"")</f>
        <v>0.73333333333333339</v>
      </c>
      <c r="M3" s="100">
        <f>IF(juveniles!D14&gt;0,juveniles!D14,"")</f>
        <v>61.3</v>
      </c>
      <c r="N3" s="100">
        <f>IF(juveniles!D15&gt;0,juveniles!D15,"")</f>
        <v>13</v>
      </c>
      <c r="O3" s="100">
        <f>IF(juveniles!D16&gt;0,juveniles!D16,"")</f>
        <v>86.6</v>
      </c>
      <c r="P3" s="100">
        <f>IF(juveniles!D17&gt;0,juveniles!D17,"")</f>
        <v>2.6</v>
      </c>
      <c r="Q3" s="100">
        <f>IF(juveniles!D18&gt;0,juveniles!D18,"")</f>
        <v>4.5999999999999996</v>
      </c>
      <c r="R3" s="100">
        <f>IF(juveniles!D19&gt;0,juveniles!D19,"")</f>
        <v>5</v>
      </c>
      <c r="S3" s="100">
        <f>IF(juveniles!D21&gt;0,juveniles!D21,"")</f>
        <v>13.1</v>
      </c>
      <c r="T3" s="100" t="str">
        <f>IF(juveniles!D22&gt;0,juveniles!D22,"")</f>
        <v/>
      </c>
      <c r="U3" s="99" t="str">
        <f>IF(juveniles!D23&gt;0,juveniles!D23,"")</f>
        <v/>
      </c>
      <c r="V3" s="100">
        <f>IF(juveniles!D25&gt;0,juveniles!D25,"")</f>
        <v>12.8</v>
      </c>
      <c r="W3" s="100" t="str">
        <f>IF(juveniles!D26&gt;0,juveniles!D26,"")</f>
        <v/>
      </c>
      <c r="X3" s="99" t="str">
        <f>IF(juveniles!D27&gt;0,juveniles!D27,"")</f>
        <v/>
      </c>
      <c r="Y3" s="100">
        <f>IF(juveniles!D29&gt;0,juveniles!D29,"")</f>
        <v>12.4</v>
      </c>
      <c r="Z3" s="98" t="str">
        <f>IF(juveniles!D30&gt;0,juveniles!D30,"")</f>
        <v/>
      </c>
      <c r="AA3" s="99" t="str">
        <f>IF(juveniles!D31&gt;0,juveniles!D31,"")</f>
        <v/>
      </c>
      <c r="AB3" s="98">
        <f>IF(juveniles!D33&gt;0,juveniles!D33,"")</f>
        <v>16.899999999999999</v>
      </c>
      <c r="AC3" s="98" t="str">
        <f>IF(juveniles!D34&gt;0,juveniles!D34,"")</f>
        <v/>
      </c>
      <c r="AD3" s="99" t="str">
        <f>IF(juveniles!D35&gt;0,juveniles!D35,"")</f>
        <v/>
      </c>
    </row>
    <row r="4" spans="1:30" x14ac:dyDescent="0.2">
      <c r="A4" s="63" t="str">
        <f t="shared" si="0"/>
        <v>Ech.tes</v>
      </c>
      <c r="B4" s="70" t="str">
        <f t="shared" si="0"/>
        <v>FR.057</v>
      </c>
      <c r="C4" s="89">
        <f>juveniles!F1</f>
        <v>3</v>
      </c>
      <c r="D4" s="90">
        <f>IF(juveniles!F3&gt;0,juveniles!F3,"")</f>
        <v>200</v>
      </c>
      <c r="E4" s="100">
        <f>IF(juveniles!F4&gt;0,juveniles!F4,"")</f>
        <v>38</v>
      </c>
      <c r="F4" s="100">
        <f>IF(juveniles!F6&gt;0,juveniles!F6,"")</f>
        <v>9.9</v>
      </c>
      <c r="G4" s="100">
        <f>IF(juveniles!F7&gt;0,juveniles!F7,"")</f>
        <v>7</v>
      </c>
      <c r="H4" s="100">
        <f>IF(juveniles!F8&gt;0,juveniles!F8,"")</f>
        <v>12.8</v>
      </c>
      <c r="I4" s="100">
        <f>IF(juveniles!F9&gt;0,juveniles!F9,"")</f>
        <v>5.4</v>
      </c>
      <c r="J4" s="100">
        <f>IF(juveniles!F10&gt;0,juveniles!F10,"")</f>
        <v>53.3</v>
      </c>
      <c r="K4" s="99">
        <f>IF(juveniles!F11&gt;0,juveniles!F11,"")</f>
        <v>0.26649999999999996</v>
      </c>
      <c r="L4" s="101">
        <f>IF(juveniles!F12&gt;0,juveniles!F12,"")</f>
        <v>0.7734375</v>
      </c>
      <c r="M4" s="100">
        <f>IF(juveniles!F14&gt;0,juveniles!F14,"")</f>
        <v>47.7</v>
      </c>
      <c r="N4" s="100">
        <f>IF(juveniles!F15&gt;0,juveniles!F15,"")</f>
        <v>13.5</v>
      </c>
      <c r="O4" s="100">
        <f>IF(juveniles!F16&gt;0,juveniles!F16,"")</f>
        <v>83.9</v>
      </c>
      <c r="P4" s="100">
        <f>IF(juveniles!F17&gt;0,juveniles!F17,"")</f>
        <v>2.2000000000000002</v>
      </c>
      <c r="Q4" s="100">
        <f>IF(juveniles!F18&gt;0,juveniles!F18,"")</f>
        <v>4</v>
      </c>
      <c r="R4" s="100">
        <f>IF(juveniles!F19&gt;0,juveniles!F19,"")</f>
        <v>5</v>
      </c>
      <c r="S4" s="100">
        <f>IF(juveniles!F21&gt;0,juveniles!F21,"")</f>
        <v>13.8</v>
      </c>
      <c r="T4" s="100" t="str">
        <f>IF(juveniles!F22&gt;0,juveniles!F22,"")</f>
        <v/>
      </c>
      <c r="U4" s="99" t="str">
        <f>IF(juveniles!F23&gt;0,juveniles!F23,"")</f>
        <v/>
      </c>
      <c r="V4" s="100">
        <f>IF(juveniles!F25&gt;0,juveniles!F25,"")</f>
        <v>13.4</v>
      </c>
      <c r="W4" s="100" t="str">
        <f>IF(juveniles!F26&gt;0,juveniles!F26,"")</f>
        <v/>
      </c>
      <c r="X4" s="99" t="str">
        <f>IF(juveniles!F27&gt;0,juveniles!F27,"")</f>
        <v/>
      </c>
      <c r="Y4" s="100">
        <f>IF(juveniles!F29&gt;0,juveniles!F29,"")</f>
        <v>13.6</v>
      </c>
      <c r="Z4" s="98">
        <f>IF(juveniles!F30&gt;0,juveniles!F30,"")</f>
        <v>0.8</v>
      </c>
      <c r="AA4" s="99">
        <f>IF(juveniles!F31&gt;0,juveniles!F31,"")</f>
        <v>5.8823529411764712E-2</v>
      </c>
      <c r="AB4" s="98">
        <f>IF(juveniles!F33&gt;0,juveniles!F33,"")</f>
        <v>16.100000000000001</v>
      </c>
      <c r="AC4" s="98" t="str">
        <f>IF(juveniles!F34&gt;0,juveniles!F34,"")</f>
        <v/>
      </c>
      <c r="AD4" s="99" t="str">
        <f>IF(juveniles!F35&gt;0,juveniles!F35,"")</f>
        <v/>
      </c>
    </row>
    <row r="5" spans="1:30" x14ac:dyDescent="0.2">
      <c r="A5" s="63" t="str">
        <f t="shared" si="0"/>
        <v>Ech.tes</v>
      </c>
      <c r="B5" s="70" t="str">
        <f t="shared" si="0"/>
        <v>FR.057</v>
      </c>
      <c r="C5" s="89">
        <f>juveniles!H1</f>
        <v>4</v>
      </c>
      <c r="D5" s="90">
        <f>IF(juveniles!H3&gt;0,juveniles!H3,"")</f>
        <v>165</v>
      </c>
      <c r="E5" s="100">
        <f>IF(juveniles!H4&gt;0,juveniles!H4,"")</f>
        <v>33.299999999999997</v>
      </c>
      <c r="F5" s="100">
        <f>IF(juveniles!H6&gt;0,juveniles!H6,"")</f>
        <v>9.1999999999999993</v>
      </c>
      <c r="G5" s="100">
        <f>IF(juveniles!H7&gt;0,juveniles!H7,"")</f>
        <v>6.1</v>
      </c>
      <c r="H5" s="100">
        <f>IF(juveniles!H8&gt;0,juveniles!H8,"")</f>
        <v>10.9</v>
      </c>
      <c r="I5" s="100">
        <f>IF(juveniles!H9&gt;0,juveniles!H9,"")</f>
        <v>4.2</v>
      </c>
      <c r="J5" s="100">
        <f>IF(juveniles!H10&gt;0,juveniles!H10,"")</f>
        <v>38.5</v>
      </c>
      <c r="K5" s="99">
        <f>IF(juveniles!H11&gt;0,juveniles!H11,"")</f>
        <v>0.23333333333333334</v>
      </c>
      <c r="L5" s="101">
        <f>IF(juveniles!H12&gt;0,juveniles!H12,"")</f>
        <v>0.84403669724770636</v>
      </c>
      <c r="M5" s="100">
        <f>IF(juveniles!H14&gt;0,juveniles!H14,"")</f>
        <v>34.299999999999997</v>
      </c>
      <c r="N5" s="100">
        <f>IF(juveniles!H15&gt;0,juveniles!H15,"")</f>
        <v>6.8</v>
      </c>
      <c r="O5" s="100">
        <f>IF(juveniles!H16&gt;0,juveniles!H16,"")</f>
        <v>68</v>
      </c>
      <c r="P5" s="100">
        <f>IF(juveniles!H17&gt;0,juveniles!H17,"")</f>
        <v>2.1</v>
      </c>
      <c r="Q5" s="100">
        <f>IF(juveniles!H18&gt;0,juveniles!H18,"")</f>
        <v>3.4</v>
      </c>
      <c r="R5" s="100">
        <f>IF(juveniles!H19&gt;0,juveniles!H19,"")</f>
        <v>3</v>
      </c>
      <c r="S5" s="100">
        <f>IF(juveniles!H21&gt;0,juveniles!H21,"")</f>
        <v>11.8</v>
      </c>
      <c r="T5" s="100">
        <f>IF(juveniles!H22&gt;0,juveniles!H22,"")</f>
        <v>1.1000000000000001</v>
      </c>
      <c r="U5" s="99">
        <f>IF(juveniles!H23&gt;0,juveniles!H23,"")</f>
        <v>9.3220338983050849E-2</v>
      </c>
      <c r="V5" s="100">
        <f>IF(juveniles!H25&gt;0,juveniles!H25,"")</f>
        <v>10.5</v>
      </c>
      <c r="W5" s="100">
        <f>IF(juveniles!H26&gt;0,juveniles!H26,"")</f>
        <v>0.9</v>
      </c>
      <c r="X5" s="99">
        <f>IF(juveniles!H27&gt;0,juveniles!H27,"")</f>
        <v>8.5714285714285715E-2</v>
      </c>
      <c r="Y5" s="100">
        <f>IF(juveniles!H29&gt;0,juveniles!H29,"")</f>
        <v>10.199999999999999</v>
      </c>
      <c r="Z5" s="98">
        <f>IF(juveniles!H30&gt;0,juveniles!H30,"")</f>
        <v>1</v>
      </c>
      <c r="AA5" s="99">
        <f>IF(juveniles!H31&gt;0,juveniles!H31,"")</f>
        <v>9.8039215686274522E-2</v>
      </c>
      <c r="AB5" s="98">
        <f>IF(juveniles!H33&gt;0,juveniles!H33,"")</f>
        <v>14.9</v>
      </c>
      <c r="AC5" s="98">
        <f>IF(juveniles!H34&gt;0,juveniles!H34,"")</f>
        <v>0.8</v>
      </c>
      <c r="AD5" s="99">
        <f>IF(juveniles!H35&gt;0,juveniles!H35,"")</f>
        <v>5.3691275167785234E-2</v>
      </c>
    </row>
    <row r="6" spans="1:30" x14ac:dyDescent="0.2">
      <c r="A6" s="63" t="str">
        <f t="shared" si="0"/>
        <v>Ech.tes</v>
      </c>
      <c r="B6" s="70" t="str">
        <f t="shared" si="0"/>
        <v>FR.057</v>
      </c>
      <c r="C6" s="89">
        <f>juveniles!J1</f>
        <v>5</v>
      </c>
      <c r="D6" s="90">
        <f>IF(juveniles!J3&gt;0,juveniles!J3,"")</f>
        <v>203</v>
      </c>
      <c r="E6" s="100">
        <f>IF(juveniles!J4&gt;0,juveniles!J4,"")</f>
        <v>38.4</v>
      </c>
      <c r="F6" s="100">
        <f>IF(juveniles!J6&gt;0,juveniles!J6,"")</f>
        <v>8.9</v>
      </c>
      <c r="G6" s="100">
        <f>IF(juveniles!J7&gt;0,juveniles!J7,"")</f>
        <v>7</v>
      </c>
      <c r="H6" s="100">
        <f>IF(juveniles!J8&gt;0,juveniles!J8,"")</f>
        <v>13.1</v>
      </c>
      <c r="I6" s="100">
        <f>IF(juveniles!J9&gt;0,juveniles!J9,"")</f>
        <v>5.7</v>
      </c>
      <c r="J6" s="100">
        <f>IF(juveniles!J10&gt;0,juveniles!J10,"")</f>
        <v>50.6</v>
      </c>
      <c r="K6" s="99">
        <f>IF(juveniles!J11&gt;0,juveniles!J11,"")</f>
        <v>0.24926108374384237</v>
      </c>
      <c r="L6" s="101">
        <f>IF(juveniles!J12&gt;0,juveniles!J12,"")</f>
        <v>0.67938931297709926</v>
      </c>
      <c r="M6" s="100">
        <f>IF(juveniles!J14&gt;0,juveniles!J14,"")</f>
        <v>54.8</v>
      </c>
      <c r="N6" s="100">
        <f>IF(juveniles!J15&gt;0,juveniles!J15,"")</f>
        <v>11.5</v>
      </c>
      <c r="O6" s="100">
        <f>IF(juveniles!J16&gt;0,juveniles!J16,"")</f>
        <v>71.5</v>
      </c>
      <c r="P6" s="100">
        <f>IF(juveniles!J17&gt;0,juveniles!J17,"")</f>
        <v>2.4</v>
      </c>
      <c r="Q6" s="100">
        <f>IF(juveniles!J18&gt;0,juveniles!J18,"")</f>
        <v>4.0999999999999996</v>
      </c>
      <c r="R6" s="100">
        <f>IF(juveniles!J19&gt;0,juveniles!J19,"")</f>
        <v>3</v>
      </c>
      <c r="S6" s="100">
        <f>IF(juveniles!J21&gt;0,juveniles!J21,"")</f>
        <v>14.6</v>
      </c>
      <c r="T6" s="100">
        <f>IF(juveniles!J22&gt;0,juveniles!J22,"")</f>
        <v>1.3</v>
      </c>
      <c r="U6" s="99">
        <f>IF(juveniles!J23&gt;0,juveniles!J23,"")</f>
        <v>8.9041095890410968E-2</v>
      </c>
      <c r="V6" s="100">
        <f>IF(juveniles!J25&gt;0,juveniles!J25,"")</f>
        <v>13.5</v>
      </c>
      <c r="W6" s="100">
        <f>IF(juveniles!J26&gt;0,juveniles!J26,"")</f>
        <v>1.1000000000000001</v>
      </c>
      <c r="X6" s="99">
        <f>IF(juveniles!J27&gt;0,juveniles!J27,"")</f>
        <v>8.1481481481481488E-2</v>
      </c>
      <c r="Y6" s="100">
        <f>IF(juveniles!J29&gt;0,juveniles!J29,"")</f>
        <v>12.9</v>
      </c>
      <c r="Z6" s="98">
        <f>IF(juveniles!J30&gt;0,juveniles!J30,"")</f>
        <v>1.2</v>
      </c>
      <c r="AA6" s="99">
        <f>IF(juveniles!J31&gt;0,juveniles!J31,"")</f>
        <v>9.3023255813953487E-2</v>
      </c>
      <c r="AB6" s="98">
        <f>IF(juveniles!J33&gt;0,juveniles!J33,"")</f>
        <v>15</v>
      </c>
      <c r="AC6" s="98" t="str">
        <f>IF(juveniles!J34&gt;0,juveniles!J34,"")</f>
        <v/>
      </c>
      <c r="AD6" s="99" t="str">
        <f>IF(juveniles!J35&gt;0,juveniles!J35,"")</f>
        <v/>
      </c>
    </row>
    <row r="7" spans="1:30" x14ac:dyDescent="0.2">
      <c r="A7" s="63" t="str">
        <f t="shared" si="0"/>
        <v>Ech.tes</v>
      </c>
      <c r="B7" s="70" t="str">
        <f t="shared" si="0"/>
        <v>FR.057</v>
      </c>
      <c r="C7" s="89">
        <f>juveniles!L1</f>
        <v>6</v>
      </c>
      <c r="D7" s="90">
        <f>IF(juveniles!L3&gt;0,juveniles!L3,"")</f>
        <v>176</v>
      </c>
      <c r="E7" s="100">
        <f>IF(juveniles!L4&gt;0,juveniles!L4,"")</f>
        <v>38.200000000000003</v>
      </c>
      <c r="F7" s="100">
        <f>IF(juveniles!L6&gt;0,juveniles!L6,"")</f>
        <v>8.4</v>
      </c>
      <c r="G7" s="100">
        <f>IF(juveniles!L7&gt;0,juveniles!L7,"")</f>
        <v>7</v>
      </c>
      <c r="H7" s="100">
        <f>IF(juveniles!L8&gt;0,juveniles!L8,"")</f>
        <v>12.1</v>
      </c>
      <c r="I7" s="100">
        <f>IF(juveniles!L9&gt;0,juveniles!L9,"")</f>
        <v>4.7</v>
      </c>
      <c r="J7" s="100">
        <f>IF(juveniles!L10&gt;0,juveniles!L10,"")</f>
        <v>37.4</v>
      </c>
      <c r="K7" s="99">
        <f>IF(juveniles!L11&gt;0,juveniles!L11,"")</f>
        <v>0.21249999999999999</v>
      </c>
      <c r="L7" s="101">
        <f>IF(juveniles!L12&gt;0,juveniles!L12,"")</f>
        <v>0.69421487603305787</v>
      </c>
      <c r="M7" s="100">
        <f>IF(juveniles!L14&gt;0,juveniles!L14,"")</f>
        <v>41.4</v>
      </c>
      <c r="N7" s="100">
        <f>IF(juveniles!L15&gt;0,juveniles!L15,"")</f>
        <v>12.3</v>
      </c>
      <c r="O7" s="100">
        <f>IF(juveniles!L16&gt;0,juveniles!L16,"")</f>
        <v>103.5</v>
      </c>
      <c r="P7" s="100">
        <f>IF(juveniles!L17&gt;0,juveniles!L17,"")</f>
        <v>2</v>
      </c>
      <c r="Q7" s="100">
        <f>IF(juveniles!L18&gt;0,juveniles!L18,"")</f>
        <v>3.6</v>
      </c>
      <c r="R7" s="100">
        <f>IF(juveniles!L19&gt;0,juveniles!L19,"")</f>
        <v>7</v>
      </c>
      <c r="S7" s="100">
        <f>IF(juveniles!L21&gt;0,juveniles!L21,"")</f>
        <v>14.5</v>
      </c>
      <c r="T7" s="100" t="str">
        <f>IF(juveniles!L22&gt;0,juveniles!L22,"")</f>
        <v/>
      </c>
      <c r="U7" s="99" t="str">
        <f>IF(juveniles!L23&gt;0,juveniles!L23,"")</f>
        <v/>
      </c>
      <c r="V7" s="100">
        <f>IF(juveniles!L25&gt;0,juveniles!L25,"")</f>
        <v>15.5</v>
      </c>
      <c r="W7" s="100" t="str">
        <f>IF(juveniles!L26&gt;0,juveniles!L26,"")</f>
        <v/>
      </c>
      <c r="X7" s="99" t="str">
        <f>IF(juveniles!L27&gt;0,juveniles!L27,"")</f>
        <v/>
      </c>
      <c r="Y7" s="100">
        <f>IF(juveniles!L29&gt;0,juveniles!L29,"")</f>
        <v>13.3</v>
      </c>
      <c r="Z7" s="98" t="str">
        <f>IF(juveniles!L30&gt;0,juveniles!L30,"")</f>
        <v/>
      </c>
      <c r="AA7" s="99" t="str">
        <f>IF(juveniles!L31&gt;0,juveniles!L31,"")</f>
        <v/>
      </c>
      <c r="AB7" s="98">
        <f>IF(juveniles!L33&gt;0,juveniles!L33,"")</f>
        <v>19.7</v>
      </c>
      <c r="AC7" s="98" t="str">
        <f>IF(juveniles!L34&gt;0,juveniles!L34,"")</f>
        <v/>
      </c>
      <c r="AD7" s="99" t="str">
        <f>IF(juveniles!L35&gt;0,juveniles!L35,"")</f>
        <v/>
      </c>
    </row>
    <row r="8" spans="1:30" x14ac:dyDescent="0.2">
      <c r="A8" s="63" t="str">
        <f t="shared" si="0"/>
        <v>Ech.tes</v>
      </c>
      <c r="B8" s="70" t="str">
        <f t="shared" si="0"/>
        <v>FR.057</v>
      </c>
      <c r="C8" s="89">
        <f>juveniles!N1</f>
        <v>7</v>
      </c>
      <c r="D8" s="90">
        <f>IF(juveniles!N3&gt;0,juveniles!N3,"")</f>
        <v>239</v>
      </c>
      <c r="E8" s="100">
        <f>IF(juveniles!N4&gt;0,juveniles!N4,"")</f>
        <v>44.9</v>
      </c>
      <c r="F8" s="100">
        <f>IF(juveniles!N6&gt;0,juveniles!N6,"")</f>
        <v>10.1</v>
      </c>
      <c r="G8" s="100">
        <f>IF(juveniles!N7&gt;0,juveniles!N7,"")</f>
        <v>7.6</v>
      </c>
      <c r="H8" s="100" t="str">
        <f>IF(juveniles!N8&gt;0,juveniles!N8,"")</f>
        <v/>
      </c>
      <c r="I8" s="100">
        <f>IF(juveniles!N9&gt;0,juveniles!N9,"")</f>
        <v>5.7</v>
      </c>
      <c r="J8" s="100">
        <f>IF(juveniles!N10&gt;0,juveniles!N10,"")</f>
        <v>47.3</v>
      </c>
      <c r="K8" s="99">
        <f>IF(juveniles!N11&gt;0,juveniles!N11,"")</f>
        <v>0.19790794979079496</v>
      </c>
      <c r="L8" s="101" t="str">
        <f>IF(juveniles!N12&gt;0,juveniles!N12,"")</f>
        <v/>
      </c>
      <c r="M8" s="100">
        <f>IF(juveniles!N14&gt;0,juveniles!N14,"")</f>
        <v>72.900000000000006</v>
      </c>
      <c r="N8" s="100">
        <f>IF(juveniles!N15&gt;0,juveniles!N15,"")</f>
        <v>19</v>
      </c>
      <c r="O8" s="100">
        <f>IF(juveniles!N16&gt;0,juveniles!N16,"")</f>
        <v>97.8</v>
      </c>
      <c r="P8" s="100">
        <f>IF(juveniles!N17&gt;0,juveniles!N17,"")</f>
        <v>3.1</v>
      </c>
      <c r="Q8" s="100">
        <f>IF(juveniles!N18&gt;0,juveniles!N18,"")</f>
        <v>3.8</v>
      </c>
      <c r="R8" s="100">
        <f>IF(juveniles!N19&gt;0,juveniles!N19,"")</f>
        <v>6</v>
      </c>
      <c r="S8" s="100">
        <f>IF(juveniles!N21&gt;0,juveniles!N21,"")</f>
        <v>15.3</v>
      </c>
      <c r="T8" s="100">
        <f>IF(juveniles!N22&gt;0,juveniles!N22,"")</f>
        <v>1</v>
      </c>
      <c r="U8" s="99">
        <f>IF(juveniles!N23&gt;0,juveniles!N23,"")</f>
        <v>6.535947712418301E-2</v>
      </c>
      <c r="V8" s="100">
        <f>IF(juveniles!N25&gt;0,juveniles!N25,"")</f>
        <v>15.4</v>
      </c>
      <c r="W8" s="100">
        <f>IF(juveniles!N26&gt;0,juveniles!N26,"")</f>
        <v>0.9</v>
      </c>
      <c r="X8" s="99">
        <f>IF(juveniles!N27&gt;0,juveniles!N27,"")</f>
        <v>5.844155844155844E-2</v>
      </c>
      <c r="Y8" s="100">
        <f>IF(juveniles!N29&gt;0,juveniles!N29,"")</f>
        <v>14.2</v>
      </c>
      <c r="Z8" s="98">
        <f>IF(juveniles!N30&gt;0,juveniles!N30,"")</f>
        <v>1.2</v>
      </c>
      <c r="AA8" s="99">
        <f>IF(juveniles!N31&gt;0,juveniles!N31,"")</f>
        <v>8.4507042253521125E-2</v>
      </c>
      <c r="AB8" s="98">
        <f>IF(juveniles!N33&gt;0,juveniles!N33,"")</f>
        <v>18.600000000000001</v>
      </c>
      <c r="AC8" s="98" t="str">
        <f>IF(juveniles!N34&gt;0,juveniles!N34,"")</f>
        <v/>
      </c>
      <c r="AD8" s="99" t="str">
        <f>IF(juveniles!N35&gt;0,juveniles!N35,"")</f>
        <v/>
      </c>
    </row>
    <row r="9" spans="1:30" x14ac:dyDescent="0.2">
      <c r="A9" s="63" t="str">
        <f t="shared" si="0"/>
        <v>Ech.tes</v>
      </c>
      <c r="B9" s="70" t="str">
        <f t="shared" si="0"/>
        <v>FR.057</v>
      </c>
      <c r="C9" s="89">
        <f>juveniles!P1</f>
        <v>8</v>
      </c>
      <c r="D9" s="90">
        <f>IF(juveniles!P3&gt;0,juveniles!P3,"")</f>
        <v>202</v>
      </c>
      <c r="E9" s="100">
        <f>IF(juveniles!P4&gt;0,juveniles!P4,"")</f>
        <v>37.6</v>
      </c>
      <c r="F9" s="100">
        <f>IF(juveniles!P6&gt;0,juveniles!P6,"")</f>
        <v>9.1999999999999993</v>
      </c>
      <c r="G9" s="100">
        <f>IF(juveniles!P7&gt;0,juveniles!P7,"")</f>
        <v>6.6</v>
      </c>
      <c r="H9" s="100">
        <f>IF(juveniles!P8&gt;0,juveniles!P8,"")</f>
        <v>12.7</v>
      </c>
      <c r="I9" s="100">
        <f>IF(juveniles!P9&gt;0,juveniles!P9,"")</f>
        <v>5.4</v>
      </c>
      <c r="J9" s="100">
        <f>IF(juveniles!P10&gt;0,juveniles!P10,"")</f>
        <v>52.1</v>
      </c>
      <c r="K9" s="99">
        <f>IF(juveniles!P11&gt;0,juveniles!P11,"")</f>
        <v>0.25792079207920793</v>
      </c>
      <c r="L9" s="101">
        <f>IF(juveniles!P12&gt;0,juveniles!P12,"")</f>
        <v>0.72440944881889757</v>
      </c>
      <c r="M9" s="100">
        <f>IF(juveniles!P14&gt;0,juveniles!P14,"")</f>
        <v>73.400000000000006</v>
      </c>
      <c r="N9" s="100">
        <f>IF(juveniles!P15&gt;0,juveniles!P15,"")</f>
        <v>11.1</v>
      </c>
      <c r="O9" s="100" t="str">
        <f>IF(juveniles!P16&gt;0,juveniles!P16,"")</f>
        <v/>
      </c>
      <c r="P9" s="100">
        <f>IF(juveniles!P17&gt;0,juveniles!P17,"")</f>
        <v>2.9</v>
      </c>
      <c r="Q9" s="100">
        <f>IF(juveniles!P18&gt;0,juveniles!P18,"")</f>
        <v>4.2</v>
      </c>
      <c r="R9" s="100">
        <f>IF(juveniles!P19&gt;0,juveniles!P19,"")</f>
        <v>6</v>
      </c>
      <c r="S9" s="100">
        <f>IF(juveniles!P21&gt;0,juveniles!P21,"")</f>
        <v>13.3</v>
      </c>
      <c r="T9" s="100">
        <f>IF(juveniles!P22&gt;0,juveniles!P22,"")</f>
        <v>1.1000000000000001</v>
      </c>
      <c r="U9" s="99">
        <f>IF(juveniles!P23&gt;0,juveniles!P23,"")</f>
        <v>8.2706766917293228E-2</v>
      </c>
      <c r="V9" s="100">
        <f>IF(juveniles!P25&gt;0,juveniles!P25,"")</f>
        <v>12.4</v>
      </c>
      <c r="W9" s="100">
        <f>IF(juveniles!P26&gt;0,juveniles!P26,"")</f>
        <v>0.8</v>
      </c>
      <c r="X9" s="99">
        <f>IF(juveniles!P27&gt;0,juveniles!P27,"")</f>
        <v>6.4516129032258063E-2</v>
      </c>
      <c r="Y9" s="100">
        <f>IF(juveniles!P29&gt;0,juveniles!P29,"")</f>
        <v>12.5</v>
      </c>
      <c r="Z9" s="98">
        <f>IF(juveniles!P30&gt;0,juveniles!P30,"")</f>
        <v>0.9</v>
      </c>
      <c r="AA9" s="99">
        <f>IF(juveniles!P31&gt;0,juveniles!P31,"")</f>
        <v>7.2000000000000008E-2</v>
      </c>
      <c r="AB9" s="98">
        <f>IF(juveniles!P33&gt;0,juveniles!P33,"")</f>
        <v>16.2</v>
      </c>
      <c r="AC9" s="98">
        <f>IF(juveniles!P34&gt;0,juveniles!P34,"")</f>
        <v>1.3</v>
      </c>
      <c r="AD9" s="99">
        <f>IF(juveniles!P35&gt;0,juveniles!P35,"")</f>
        <v>8.0246913580246923E-2</v>
      </c>
    </row>
    <row r="10" spans="1:30" x14ac:dyDescent="0.2">
      <c r="A10" s="63" t="str">
        <f t="shared" si="0"/>
        <v>Ech.tes</v>
      </c>
      <c r="B10" s="70" t="str">
        <f t="shared" si="0"/>
        <v>FR.057</v>
      </c>
      <c r="C10" s="89">
        <f>juveniles!R1</f>
        <v>9</v>
      </c>
      <c r="D10" s="90">
        <f>IF(juveniles!R3&gt;0,juveniles!R3,"")</f>
        <v>211</v>
      </c>
      <c r="E10" s="100">
        <f>IF(juveniles!R4&gt;0,juveniles!R4,"")</f>
        <v>40.6</v>
      </c>
      <c r="F10" s="100">
        <f>IF(juveniles!R6&gt;0,juveniles!R6,"")</f>
        <v>8.6</v>
      </c>
      <c r="G10" s="100">
        <f>IF(juveniles!R7&gt;0,juveniles!R7,"")</f>
        <v>6.3</v>
      </c>
      <c r="H10" s="100" t="str">
        <f>IF(juveniles!R8&gt;0,juveniles!R8,"")</f>
        <v/>
      </c>
      <c r="I10" s="100">
        <f>IF(juveniles!R9&gt;0,juveniles!R9,"")</f>
        <v>6.1</v>
      </c>
      <c r="J10" s="100">
        <f>IF(juveniles!R10&gt;0,juveniles!R10,"")</f>
        <v>46.2</v>
      </c>
      <c r="K10" s="99">
        <f>IF(juveniles!R11&gt;0,juveniles!R11,"")</f>
        <v>0.21895734597156399</v>
      </c>
      <c r="L10" s="101" t="str">
        <f>IF(juveniles!R12&gt;0,juveniles!R12,"")</f>
        <v/>
      </c>
      <c r="M10" s="100">
        <f>IF(juveniles!R14&gt;0,juveniles!R14,"")</f>
        <v>53.7</v>
      </c>
      <c r="N10" s="100">
        <f>IF(juveniles!R15&gt;0,juveniles!R15,"")</f>
        <v>8.1999999999999993</v>
      </c>
      <c r="O10" s="100">
        <f>IF(juveniles!R16&gt;0,juveniles!R16,"")</f>
        <v>67.5</v>
      </c>
      <c r="P10" s="100">
        <f>IF(juveniles!R17&gt;0,juveniles!R17,"")</f>
        <v>2.4</v>
      </c>
      <c r="Q10" s="100">
        <f>IF(juveniles!R18&gt;0,juveniles!R18,"")</f>
        <v>3.8</v>
      </c>
      <c r="R10" s="100">
        <f>IF(juveniles!R19&gt;0,juveniles!R19,"")</f>
        <v>5</v>
      </c>
      <c r="S10" s="100">
        <f>IF(juveniles!R21&gt;0,juveniles!R21,"")</f>
        <v>14.2</v>
      </c>
      <c r="T10" s="100">
        <f>IF(juveniles!R22&gt;0,juveniles!R22,"")</f>
        <v>1.1000000000000001</v>
      </c>
      <c r="U10" s="99">
        <f>IF(juveniles!R23&gt;0,juveniles!R23,"")</f>
        <v>7.7464788732394374E-2</v>
      </c>
      <c r="V10" s="100">
        <f>IF(juveniles!R25&gt;0,juveniles!R25,"")</f>
        <v>12.8</v>
      </c>
      <c r="W10" s="100" t="str">
        <f>IF(juveniles!R26&gt;0,juveniles!R26,"")</f>
        <v/>
      </c>
      <c r="X10" s="99" t="str">
        <f>IF(juveniles!R27&gt;0,juveniles!R27,"")</f>
        <v/>
      </c>
      <c r="Y10" s="100">
        <f>IF(juveniles!R29&gt;0,juveniles!R29,"")</f>
        <v>12.9</v>
      </c>
      <c r="Z10" s="98" t="str">
        <f>IF(juveniles!R30&gt;0,juveniles!R30,"")</f>
        <v/>
      </c>
      <c r="AA10" s="99" t="str">
        <f>IF(juveniles!R31&gt;0,juveniles!R31,"")</f>
        <v/>
      </c>
      <c r="AB10" s="98">
        <f>IF(juveniles!R33&gt;0,juveniles!R33,"")</f>
        <v>15.2</v>
      </c>
      <c r="AC10" s="98" t="str">
        <f>IF(juveniles!R34&gt;0,juveniles!R34,"")</f>
        <v/>
      </c>
      <c r="AD10" s="99" t="str">
        <f>IF(juveniles!R35&gt;0,juveniles!R35,"")</f>
        <v/>
      </c>
    </row>
    <row r="11" spans="1:30" x14ac:dyDescent="0.2">
      <c r="A11" s="63" t="str">
        <f t="shared" si="0"/>
        <v>Ech.tes</v>
      </c>
      <c r="B11" s="70" t="str">
        <f t="shared" si="0"/>
        <v>FR.057</v>
      </c>
      <c r="C11" s="89">
        <f>juveniles!T1</f>
        <v>10</v>
      </c>
      <c r="D11" s="90">
        <f>IF(juveniles!T3&gt;0,juveniles!T3,"")</f>
        <v>229</v>
      </c>
      <c r="E11" s="100">
        <f>IF(juveniles!T4&gt;0,juveniles!T4,"")</f>
        <v>43.2</v>
      </c>
      <c r="F11" s="100" t="str">
        <f>IF(juveniles!T6&gt;0,juveniles!T6,"")</f>
        <v/>
      </c>
      <c r="G11" s="100">
        <f>IF(juveniles!T7&gt;0,juveniles!T7,"")</f>
        <v>7</v>
      </c>
      <c r="H11" s="100" t="str">
        <f>IF(juveniles!T8&gt;0,juveniles!T8,"")</f>
        <v/>
      </c>
      <c r="I11" s="100">
        <f>IF(juveniles!T9&gt;0,juveniles!T9,"")</f>
        <v>5.8</v>
      </c>
      <c r="J11" s="100">
        <f>IF(juveniles!T10&gt;0,juveniles!T10,"")</f>
        <v>65</v>
      </c>
      <c r="K11" s="99">
        <f>IF(juveniles!T11&gt;0,juveniles!T11,"")</f>
        <v>0.28384279475982532</v>
      </c>
      <c r="L11" s="101" t="str">
        <f>IF(juveniles!T12&gt;0,juveniles!T12,"")</f>
        <v/>
      </c>
      <c r="M11" s="100">
        <f>IF(juveniles!T14&gt;0,juveniles!T14,"")</f>
        <v>69.099999999999994</v>
      </c>
      <c r="N11" s="100">
        <f>IF(juveniles!T15&gt;0,juveniles!T15,"")</f>
        <v>20.8</v>
      </c>
      <c r="O11" s="100">
        <f>IF(juveniles!T16&gt;0,juveniles!T16,"")</f>
        <v>82.7</v>
      </c>
      <c r="P11" s="100">
        <f>IF(juveniles!T17&gt;0,juveniles!T17,"")</f>
        <v>3.4</v>
      </c>
      <c r="Q11" s="100">
        <f>IF(juveniles!T18&gt;0,juveniles!T18,"")</f>
        <v>4.4000000000000004</v>
      </c>
      <c r="R11" s="100">
        <f>IF(juveniles!T19&gt;0,juveniles!T19,"")</f>
        <v>7</v>
      </c>
      <c r="S11" s="100">
        <f>IF(juveniles!T21&gt;0,juveniles!T21,"")</f>
        <v>15.5</v>
      </c>
      <c r="T11" s="100">
        <f>IF(juveniles!T22&gt;0,juveniles!T22,"")</f>
        <v>1.4</v>
      </c>
      <c r="U11" s="99">
        <f>IF(juveniles!T23&gt;0,juveniles!T23,"")</f>
        <v>9.0322580645161285E-2</v>
      </c>
      <c r="V11" s="100">
        <f>IF(juveniles!T25&gt;0,juveniles!T25,"")</f>
        <v>14.7</v>
      </c>
      <c r="W11" s="100" t="str">
        <f>IF(juveniles!T26&gt;0,juveniles!T26,"")</f>
        <v/>
      </c>
      <c r="X11" s="99" t="str">
        <f>IF(juveniles!T27&gt;0,juveniles!T27,"")</f>
        <v/>
      </c>
      <c r="Y11" s="100">
        <f>IF(juveniles!T29&gt;0,juveniles!T29,"")</f>
        <v>14.5</v>
      </c>
      <c r="Z11" s="98">
        <f>IF(juveniles!T30&gt;0,juveniles!T30,"")</f>
        <v>1.3</v>
      </c>
      <c r="AA11" s="99">
        <f>IF(juveniles!T31&gt;0,juveniles!T31,"")</f>
        <v>8.9655172413793102E-2</v>
      </c>
      <c r="AB11" s="98">
        <f>IF(juveniles!T33&gt;0,juveniles!T33,"")</f>
        <v>18</v>
      </c>
      <c r="AC11" s="98">
        <f>IF(juveniles!T34&gt;0,juveniles!T34,"")</f>
        <v>1.1000000000000001</v>
      </c>
      <c r="AD11" s="99">
        <f>IF(juveniles!T35&gt;0,juveniles!T35,"")</f>
        <v>6.1111111111111116E-2</v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CC00"/>
  </sheetPr>
  <dimension ref="A1:V11"/>
  <sheetViews>
    <sheetView zoomScaleNormal="100" workbookViewId="0">
      <pane xSplit="3" ySplit="1" topLeftCell="D2" activePane="bottomRight" state="frozen"/>
      <selection pane="topRight"/>
      <selection pane="bottomLeft"/>
      <selection pane="bottomRight"/>
    </sheetView>
  </sheetViews>
  <sheetFormatPr defaultColWidth="9.140625" defaultRowHeight="12.75" x14ac:dyDescent="0.2"/>
  <cols>
    <col min="1" max="1" width="16.85546875" style="65" customWidth="1"/>
    <col min="2" max="2" width="16.85546875" style="71" customWidth="1"/>
    <col min="3" max="3" width="9.140625" style="66"/>
    <col min="4" max="4" width="9.140625" style="64" customWidth="1"/>
    <col min="5" max="14" width="9.140625" style="64"/>
    <col min="15" max="22" width="6.7109375" style="64" customWidth="1"/>
    <col min="23" max="16384" width="9.140625" style="64"/>
  </cols>
  <sheetData>
    <row r="1" spans="1:22" ht="38.25" x14ac:dyDescent="0.2">
      <c r="A1" s="63" t="s">
        <v>42</v>
      </c>
      <c r="B1" s="72" t="s">
        <v>43</v>
      </c>
      <c r="C1" s="67" t="s">
        <v>34</v>
      </c>
      <c r="D1" s="73" t="s">
        <v>4</v>
      </c>
      <c r="E1" s="73" t="s">
        <v>35</v>
      </c>
      <c r="F1" s="73" t="s">
        <v>36</v>
      </c>
      <c r="G1" s="73" t="s">
        <v>37</v>
      </c>
      <c r="H1" s="73" t="s">
        <v>38</v>
      </c>
      <c r="I1" s="73" t="s">
        <v>39</v>
      </c>
      <c r="J1" s="73" t="s">
        <v>61</v>
      </c>
      <c r="K1" s="73" t="s">
        <v>63</v>
      </c>
      <c r="L1" s="73" t="s">
        <v>62</v>
      </c>
      <c r="M1" s="73" t="s">
        <v>5</v>
      </c>
      <c r="N1" s="73" t="s">
        <v>6</v>
      </c>
      <c r="O1" s="73" t="s">
        <v>44</v>
      </c>
      <c r="P1" s="73" t="s">
        <v>45</v>
      </c>
      <c r="Q1" s="73" t="s">
        <v>47</v>
      </c>
      <c r="R1" s="73" t="s">
        <v>48</v>
      </c>
      <c r="S1" s="73" t="s">
        <v>50</v>
      </c>
      <c r="T1" s="73" t="s">
        <v>51</v>
      </c>
      <c r="U1" s="73" t="s">
        <v>53</v>
      </c>
      <c r="V1" s="73" t="s">
        <v>54</v>
      </c>
    </row>
    <row r="2" spans="1:22" x14ac:dyDescent="0.2">
      <c r="A2" s="63" t="s">
        <v>65</v>
      </c>
      <c r="B2" s="69" t="s">
        <v>66</v>
      </c>
      <c r="C2" s="89">
        <f>juveniles!B1</f>
        <v>1</v>
      </c>
      <c r="D2" s="91">
        <f>IF(juveniles!C3&gt;0,juveniles!C3,"")</f>
        <v>530.55555555555554</v>
      </c>
      <c r="E2" s="103">
        <f>IF(juveniles!C6&gt;0,juveniles!C6,"")</f>
        <v>25</v>
      </c>
      <c r="F2" s="103">
        <f>IF(juveniles!C7&gt;0,juveniles!C7,"")</f>
        <v>18.888888888888889</v>
      </c>
      <c r="G2" s="103">
        <f>IF(juveniles!C8&gt;0,juveniles!C8,"")</f>
        <v>37.222222222222221</v>
      </c>
      <c r="H2" s="103">
        <f>IF(juveniles!C9&gt;0,juveniles!C9,"")</f>
        <v>13.888888888888889</v>
      </c>
      <c r="I2" s="103">
        <f>IF(juveniles!C10&gt;0,juveniles!C10,"")</f>
        <v>114.99999999999999</v>
      </c>
      <c r="J2" s="103">
        <f>IF(juveniles!C14&gt;0,juveniles!C14,"")</f>
        <v>127.22222222222221</v>
      </c>
      <c r="K2" s="103">
        <f>IF(juveniles!C15&gt;0,juveniles!C15,"")</f>
        <v>29.444444444444446</v>
      </c>
      <c r="L2" s="103" t="str">
        <f>IF(juveniles!C16&gt;0,juveniles!C16,"")</f>
        <v/>
      </c>
      <c r="M2" s="103">
        <f>IF(juveniles!C17&gt;0,juveniles!C17,"")</f>
        <v>5.5555555555555554</v>
      </c>
      <c r="N2" s="103">
        <f>IF(juveniles!C18&gt;0,juveniles!C18,"")</f>
        <v>10.277777777777779</v>
      </c>
      <c r="O2" s="103">
        <f>IF(juveniles!C21&gt;0,juveniles!C21,"")</f>
        <v>37.777777777777779</v>
      </c>
      <c r="P2" s="103">
        <f>IF(juveniles!C22&gt;0,juveniles!C22,"")</f>
        <v>2.5</v>
      </c>
      <c r="Q2" s="103">
        <f>IF(juveniles!C25&gt;0,juveniles!C25,"")</f>
        <v>34.722222222222221</v>
      </c>
      <c r="R2" s="103">
        <f>IF(juveniles!C26&gt;0,juveniles!C26,"")</f>
        <v>2.5</v>
      </c>
      <c r="S2" s="103">
        <f>IF(juveniles!C29&gt;0,juveniles!C29,"")</f>
        <v>33.333333333333329</v>
      </c>
      <c r="T2" s="105">
        <f>IF(juveniles!C30&gt;0,juveniles!C30,"")</f>
        <v>2.7777777777777777</v>
      </c>
      <c r="U2" s="105">
        <f>IF(juveniles!C33&gt;0,juveniles!C33,"")</f>
        <v>47.5</v>
      </c>
      <c r="V2" s="105">
        <f>IF(juveniles!C34&gt;0,juveniles!C34,"")</f>
        <v>3.3333333333333335</v>
      </c>
    </row>
    <row r="3" spans="1:22" x14ac:dyDescent="0.2">
      <c r="A3" s="63" t="s">
        <v>65</v>
      </c>
      <c r="B3" s="69" t="s">
        <v>66</v>
      </c>
      <c r="C3" s="89">
        <f>juveniles!D1</f>
        <v>2</v>
      </c>
      <c r="D3" s="91">
        <f>IF(juveniles!E3&gt;0,juveniles!E3,"")</f>
        <v>532.08556149732624</v>
      </c>
      <c r="E3" s="105">
        <f>IF(juveniles!E6&gt;0,juveniles!E6,"")</f>
        <v>26.47058823529412</v>
      </c>
      <c r="F3" s="105">
        <f>IF(juveniles!E7&gt;0,juveniles!E7,"")</f>
        <v>17.112299465240643</v>
      </c>
      <c r="G3" s="105">
        <f>IF(juveniles!E8&gt;0,juveniles!E8,"")</f>
        <v>36.096256684491976</v>
      </c>
      <c r="H3" s="105">
        <f>IF(juveniles!E9&gt;0,juveniles!E9,"")</f>
        <v>12.032085561497327</v>
      </c>
      <c r="I3" s="105">
        <f>IF(juveniles!E10&gt;0,juveniles!E10,"")</f>
        <v>149.7326203208556</v>
      </c>
      <c r="J3" s="105">
        <f>IF(juveniles!E14&gt;0,juveniles!E14,"")</f>
        <v>163.90374331550802</v>
      </c>
      <c r="K3" s="105">
        <f>IF(juveniles!E15&gt;0,juveniles!E15,"")</f>
        <v>34.759358288770052</v>
      </c>
      <c r="L3" s="105">
        <f>IF(juveniles!E16&gt;0,juveniles!E16,"")</f>
        <v>231.55080213903742</v>
      </c>
      <c r="M3" s="105">
        <f>IF(juveniles!E17&gt;0,juveniles!E17,"")</f>
        <v>6.9518716577540109</v>
      </c>
      <c r="N3" s="105">
        <f>IF(juveniles!E18&gt;0,juveniles!E18,"")</f>
        <v>12.299465240641711</v>
      </c>
      <c r="O3" s="105">
        <f>IF(juveniles!E21&gt;0,juveniles!E21,"")</f>
        <v>35.026737967914443</v>
      </c>
      <c r="P3" s="105" t="str">
        <f>IF(juveniles!E22&gt;0,juveniles!E22,"")</f>
        <v/>
      </c>
      <c r="Q3" s="105">
        <f>IF(juveniles!E25&gt;0,juveniles!E25,"")</f>
        <v>34.224598930481285</v>
      </c>
      <c r="R3" s="105" t="str">
        <f>IF(juveniles!E26&gt;0,juveniles!E26,"")</f>
        <v/>
      </c>
      <c r="S3" s="105">
        <f>IF(juveniles!E29&gt;0,juveniles!E29,"")</f>
        <v>33.155080213903751</v>
      </c>
      <c r="T3" s="105" t="str">
        <f>IF(juveniles!E30&gt;0,juveniles!E30,"")</f>
        <v/>
      </c>
      <c r="U3" s="105">
        <f>IF(juveniles!E33&gt;0,juveniles!E33,"")</f>
        <v>45.18716577540107</v>
      </c>
      <c r="V3" s="105" t="str">
        <f>IF(juveniles!E34&gt;0,juveniles!E34,"")</f>
        <v/>
      </c>
    </row>
    <row r="4" spans="1:22" x14ac:dyDescent="0.2">
      <c r="A4" s="63" t="s">
        <v>65</v>
      </c>
      <c r="B4" s="69" t="s">
        <v>66</v>
      </c>
      <c r="C4" s="89">
        <f>juveniles!F1</f>
        <v>3</v>
      </c>
      <c r="D4" s="91">
        <f>IF(juveniles!G3&gt;0,juveniles!G3,"")</f>
        <v>526.31578947368428</v>
      </c>
      <c r="E4" s="105">
        <f>IF(juveniles!G6&gt;0,juveniles!G6,"")</f>
        <v>26.05263157894737</v>
      </c>
      <c r="F4" s="105">
        <f>IF(juveniles!G7&gt;0,juveniles!G7,"")</f>
        <v>18.421052631578945</v>
      </c>
      <c r="G4" s="105">
        <f>IF(juveniles!G8&gt;0,juveniles!G8,"")</f>
        <v>33.684210526315788</v>
      </c>
      <c r="H4" s="105">
        <f>IF(juveniles!G9&gt;0,juveniles!G9,"")</f>
        <v>14.210526315789473</v>
      </c>
      <c r="I4" s="105">
        <f>IF(juveniles!G10&gt;0,juveniles!G10,"")</f>
        <v>140.26315789473685</v>
      </c>
      <c r="J4" s="105">
        <f>IF(juveniles!G14&gt;0,juveniles!G14,"")</f>
        <v>125.52631578947368</v>
      </c>
      <c r="K4" s="105">
        <f>IF(juveniles!G15&gt;0,juveniles!G15,"")</f>
        <v>35.526315789473685</v>
      </c>
      <c r="L4" s="105">
        <f>IF(juveniles!G16&gt;0,juveniles!G16,"")</f>
        <v>220.78947368421055</v>
      </c>
      <c r="M4" s="105">
        <f>IF(juveniles!G17&gt;0,juveniles!G17,"")</f>
        <v>5.7894736842105265</v>
      </c>
      <c r="N4" s="105">
        <f>IF(juveniles!G18&gt;0,juveniles!G18,"")</f>
        <v>10.526315789473683</v>
      </c>
      <c r="O4" s="105">
        <f>IF(juveniles!G21&gt;0,juveniles!G21,"")</f>
        <v>36.315789473684212</v>
      </c>
      <c r="P4" s="105" t="str">
        <f>IF(juveniles!G22&gt;0,juveniles!G22,"")</f>
        <v/>
      </c>
      <c r="Q4" s="105">
        <f>IF(juveniles!G25&gt;0,juveniles!G25,"")</f>
        <v>35.263157894736842</v>
      </c>
      <c r="R4" s="105" t="str">
        <f>IF(juveniles!G26&gt;0,juveniles!G26,"")</f>
        <v/>
      </c>
      <c r="S4" s="105">
        <f>IF(juveniles!G29&gt;0,juveniles!G29,"")</f>
        <v>35.789473684210527</v>
      </c>
      <c r="T4" s="105">
        <f>IF(juveniles!G30&gt;0,juveniles!G30,"")</f>
        <v>2.1052631578947367</v>
      </c>
      <c r="U4" s="105">
        <f>IF(juveniles!G33&gt;0,juveniles!G33,"")</f>
        <v>42.368421052631582</v>
      </c>
      <c r="V4" s="105" t="str">
        <f>IF(juveniles!G34&gt;0,juveniles!G34,"")</f>
        <v/>
      </c>
    </row>
    <row r="5" spans="1:22" x14ac:dyDescent="0.2">
      <c r="A5" s="63" t="s">
        <v>65</v>
      </c>
      <c r="B5" s="69" t="s">
        <v>66</v>
      </c>
      <c r="C5" s="89">
        <f>juveniles!H1</f>
        <v>4</v>
      </c>
      <c r="D5" s="91">
        <f>IF(juveniles!I3&gt;0,juveniles!I3,"")</f>
        <v>495.4954954954955</v>
      </c>
      <c r="E5" s="105">
        <f>IF(juveniles!I6&gt;0,juveniles!I6,"")</f>
        <v>27.627627627627625</v>
      </c>
      <c r="F5" s="105">
        <f>IF(juveniles!I7&gt;0,juveniles!I7,"")</f>
        <v>18.318318318318319</v>
      </c>
      <c r="G5" s="105">
        <f>IF(juveniles!I8&gt;0,juveniles!I8,"")</f>
        <v>32.732732732732742</v>
      </c>
      <c r="H5" s="105">
        <f>IF(juveniles!I9&gt;0,juveniles!I9,"")</f>
        <v>12.612612612612613</v>
      </c>
      <c r="I5" s="105">
        <f>IF(juveniles!I10&gt;0,juveniles!I10,"")</f>
        <v>115.61561561561562</v>
      </c>
      <c r="J5" s="105">
        <f>IF(juveniles!I14&gt;0,juveniles!I14,"")</f>
        <v>103.003003003003</v>
      </c>
      <c r="K5" s="105">
        <f>IF(juveniles!I15&gt;0,juveniles!I15,"")</f>
        <v>20.42042042042042</v>
      </c>
      <c r="L5" s="105">
        <f>IF(juveniles!I16&gt;0,juveniles!I16,"")</f>
        <v>204.20420420420422</v>
      </c>
      <c r="M5" s="105">
        <f>IF(juveniles!I17&gt;0,juveniles!I17,"")</f>
        <v>6.3063063063063067</v>
      </c>
      <c r="N5" s="105">
        <f>IF(juveniles!I18&gt;0,juveniles!I18,"")</f>
        <v>10.21021021021021</v>
      </c>
      <c r="O5" s="105">
        <f>IF(juveniles!I21&gt;0,juveniles!I21,"")</f>
        <v>35.435435435435444</v>
      </c>
      <c r="P5" s="105">
        <f>IF(juveniles!I22&gt;0,juveniles!I22,"")</f>
        <v>3.3033033033033039</v>
      </c>
      <c r="Q5" s="105">
        <f>IF(juveniles!I25&gt;0,juveniles!I25,"")</f>
        <v>31.531531531531538</v>
      </c>
      <c r="R5" s="105">
        <f>IF(juveniles!I26&gt;0,juveniles!I26,"")</f>
        <v>2.7027027027027026</v>
      </c>
      <c r="S5" s="105">
        <f>IF(juveniles!I29&gt;0,juveniles!I29,"")</f>
        <v>30.630630630630627</v>
      </c>
      <c r="T5" s="105">
        <f>IF(juveniles!I30&gt;0,juveniles!I30,"")</f>
        <v>3.0030030030030033</v>
      </c>
      <c r="U5" s="105">
        <f>IF(juveniles!I33&gt;0,juveniles!I33,"")</f>
        <v>44.74474474474475</v>
      </c>
      <c r="V5" s="105">
        <f>IF(juveniles!I34&gt;0,juveniles!I34,"")</f>
        <v>2.4024024024024029</v>
      </c>
    </row>
    <row r="6" spans="1:22" x14ac:dyDescent="0.2">
      <c r="A6" s="63" t="s">
        <v>65</v>
      </c>
      <c r="B6" s="69" t="s">
        <v>66</v>
      </c>
      <c r="C6" s="89">
        <f>juveniles!J1</f>
        <v>5</v>
      </c>
      <c r="D6" s="91">
        <f>IF(juveniles!K3&gt;0,juveniles!K3,"")</f>
        <v>528.64583333333337</v>
      </c>
      <c r="E6" s="105">
        <f>IF(juveniles!K6&gt;0,juveniles!K6,"")</f>
        <v>23.177083333333336</v>
      </c>
      <c r="F6" s="105">
        <f>IF(juveniles!K7&gt;0,juveniles!K7,"")</f>
        <v>18.229166666666668</v>
      </c>
      <c r="G6" s="105">
        <f>IF(juveniles!K8&gt;0,juveniles!K8,"")</f>
        <v>34.114583333333329</v>
      </c>
      <c r="H6" s="105">
        <f>IF(juveniles!K9&gt;0,juveniles!K9,"")</f>
        <v>14.84375</v>
      </c>
      <c r="I6" s="105">
        <f>IF(juveniles!K10&gt;0,juveniles!K10,"")</f>
        <v>131.77083333333334</v>
      </c>
      <c r="J6" s="105">
        <f>IF(juveniles!K14&gt;0,juveniles!K14,"")</f>
        <v>142.70833333333331</v>
      </c>
      <c r="K6" s="105">
        <f>IF(juveniles!K15&gt;0,juveniles!K15,"")</f>
        <v>29.947916666666668</v>
      </c>
      <c r="L6" s="105">
        <f>IF(juveniles!K16&gt;0,juveniles!K16,"")</f>
        <v>186.19791666666669</v>
      </c>
      <c r="M6" s="105">
        <f>IF(juveniles!K17&gt;0,juveniles!K17,"")</f>
        <v>6.25</v>
      </c>
      <c r="N6" s="105">
        <f>IF(juveniles!K18&gt;0,juveniles!K18,"")</f>
        <v>10.677083333333332</v>
      </c>
      <c r="O6" s="105">
        <f>IF(juveniles!K21&gt;0,juveniles!K21,"")</f>
        <v>38.020833333333329</v>
      </c>
      <c r="P6" s="105">
        <f>IF(juveniles!K22&gt;0,juveniles!K22,"")</f>
        <v>3.385416666666667</v>
      </c>
      <c r="Q6" s="105">
        <f>IF(juveniles!K25&gt;0,juveniles!K25,"")</f>
        <v>35.15625</v>
      </c>
      <c r="R6" s="105">
        <f>IF(juveniles!K26&gt;0,juveniles!K26,"")</f>
        <v>2.8645833333333335</v>
      </c>
      <c r="S6" s="105">
        <f>IF(juveniles!K29&gt;0,juveniles!K29,"")</f>
        <v>33.59375</v>
      </c>
      <c r="T6" s="105">
        <f>IF(juveniles!K30&gt;0,juveniles!K30,"")</f>
        <v>3.125</v>
      </c>
      <c r="U6" s="105">
        <f>IF(juveniles!K33&gt;0,juveniles!K33,"")</f>
        <v>39.0625</v>
      </c>
      <c r="V6" s="105" t="str">
        <f>IF(juveniles!K34&gt;0,juveniles!K34,"")</f>
        <v/>
      </c>
    </row>
    <row r="7" spans="1:22" x14ac:dyDescent="0.2">
      <c r="A7" s="63" t="s">
        <v>65</v>
      </c>
      <c r="B7" s="69" t="s">
        <v>66</v>
      </c>
      <c r="C7" s="89">
        <f>juveniles!L1</f>
        <v>6</v>
      </c>
      <c r="D7" s="91">
        <f>IF(juveniles!M3&gt;0,juveniles!M3,"")</f>
        <v>460.73298429319368</v>
      </c>
      <c r="E7" s="105">
        <f>IF(juveniles!M6&gt;0,juveniles!M6,"")</f>
        <v>21.989528795811516</v>
      </c>
      <c r="F7" s="105">
        <f>IF(juveniles!M7&gt;0,juveniles!M7,"")</f>
        <v>18.32460732984293</v>
      </c>
      <c r="G7" s="105">
        <f>IF(juveniles!M8&gt;0,juveniles!M8,"")</f>
        <v>31.675392670157066</v>
      </c>
      <c r="H7" s="105">
        <f>IF(juveniles!M9&gt;0,juveniles!M9,"")</f>
        <v>12.303664921465968</v>
      </c>
      <c r="I7" s="105">
        <f>IF(juveniles!M10&gt;0,juveniles!M10,"")</f>
        <v>97.905759162303653</v>
      </c>
      <c r="J7" s="105">
        <f>IF(juveniles!M14&gt;0,juveniles!M14,"")</f>
        <v>108.37696335078533</v>
      </c>
      <c r="K7" s="105">
        <f>IF(juveniles!M15&gt;0,juveniles!M15,"")</f>
        <v>32.198952879581149</v>
      </c>
      <c r="L7" s="105">
        <f>IF(juveniles!M16&gt;0,juveniles!M16,"")</f>
        <v>270.94240837696333</v>
      </c>
      <c r="M7" s="105">
        <f>IF(juveniles!M17&gt;0,juveniles!M17,"")</f>
        <v>5.2356020942408366</v>
      </c>
      <c r="N7" s="105">
        <f>IF(juveniles!M18&gt;0,juveniles!M18,"")</f>
        <v>9.4240837696335067</v>
      </c>
      <c r="O7" s="105">
        <f>IF(juveniles!M21&gt;0,juveniles!M21,"")</f>
        <v>37.958115183246072</v>
      </c>
      <c r="P7" s="105" t="str">
        <f>IF(juveniles!M22&gt;0,juveniles!M22,"")</f>
        <v/>
      </c>
      <c r="Q7" s="105">
        <f>IF(juveniles!M25&gt;0,juveniles!M25,"")</f>
        <v>40.575916230366488</v>
      </c>
      <c r="R7" s="105" t="str">
        <f>IF(juveniles!M26&gt;0,juveniles!M26,"")</f>
        <v/>
      </c>
      <c r="S7" s="105">
        <f>IF(juveniles!M29&gt;0,juveniles!M29,"")</f>
        <v>34.816753926701573</v>
      </c>
      <c r="T7" s="105" t="str">
        <f>IF(juveniles!M30&gt;0,juveniles!M30,"")</f>
        <v/>
      </c>
      <c r="U7" s="105">
        <f>IF(juveniles!M33&gt;0,juveniles!M33,"")</f>
        <v>51.57068062827225</v>
      </c>
      <c r="V7" s="105" t="str">
        <f>IF(juveniles!M34&gt;0,juveniles!M34,"")</f>
        <v/>
      </c>
    </row>
    <row r="8" spans="1:22" x14ac:dyDescent="0.2">
      <c r="A8" s="63" t="s">
        <v>65</v>
      </c>
      <c r="B8" s="69" t="s">
        <v>66</v>
      </c>
      <c r="C8" s="89">
        <f>juveniles!N1</f>
        <v>7</v>
      </c>
      <c r="D8" s="91">
        <f>IF(juveniles!O3&gt;0,juveniles!O3,"")</f>
        <v>532.29398663697111</v>
      </c>
      <c r="E8" s="105">
        <f>IF(juveniles!O6&gt;0,juveniles!O6,"")</f>
        <v>22.494432071269486</v>
      </c>
      <c r="F8" s="105">
        <f>IF(juveniles!O7&gt;0,juveniles!O7,"")</f>
        <v>16.926503340757236</v>
      </c>
      <c r="G8" s="105" t="str">
        <f>IF(juveniles!O8&gt;0,juveniles!O8,"")</f>
        <v/>
      </c>
      <c r="H8" s="105">
        <f>IF(juveniles!O9&gt;0,juveniles!O9,"")</f>
        <v>12.694877505567931</v>
      </c>
      <c r="I8" s="105">
        <f>IF(juveniles!O10&gt;0,juveniles!O10,"")</f>
        <v>105.34521158129175</v>
      </c>
      <c r="J8" s="105">
        <f>IF(juveniles!O14&gt;0,juveniles!O14,"")</f>
        <v>162.36080178173722</v>
      </c>
      <c r="K8" s="105">
        <f>IF(juveniles!O15&gt;0,juveniles!O15,"")</f>
        <v>42.316258351893097</v>
      </c>
      <c r="L8" s="105">
        <f>IF(juveniles!O16&gt;0,juveniles!O16,"")</f>
        <v>217.81737193763919</v>
      </c>
      <c r="M8" s="105">
        <f>IF(juveniles!O17&gt;0,juveniles!O17,"")</f>
        <v>6.9042316258351901</v>
      </c>
      <c r="N8" s="105">
        <f>IF(juveniles!O18&gt;0,juveniles!O18,"")</f>
        <v>8.463251670378618</v>
      </c>
      <c r="O8" s="105">
        <f>IF(juveniles!O21&gt;0,juveniles!O21,"")</f>
        <v>34.075723830734972</v>
      </c>
      <c r="P8" s="105">
        <f>IF(juveniles!O22&gt;0,juveniles!O22,"")</f>
        <v>2.2271714922048997</v>
      </c>
      <c r="Q8" s="105">
        <f>IF(juveniles!O25&gt;0,juveniles!O25,"")</f>
        <v>34.298440979955458</v>
      </c>
      <c r="R8" s="105">
        <f>IF(juveniles!O26&gt;0,juveniles!O26,"")</f>
        <v>2.0044543429844097</v>
      </c>
      <c r="S8" s="105">
        <f>IF(juveniles!O29&gt;0,juveniles!O29,"")</f>
        <v>31.625835189309576</v>
      </c>
      <c r="T8" s="105">
        <f>IF(juveniles!O30&gt;0,juveniles!O30,"")</f>
        <v>2.6726057906458798</v>
      </c>
      <c r="U8" s="105">
        <f>IF(juveniles!O33&gt;0,juveniles!O33,"")</f>
        <v>41.425389755011139</v>
      </c>
      <c r="V8" s="105" t="str">
        <f>IF(juveniles!O34&gt;0,juveniles!O34,"")</f>
        <v/>
      </c>
    </row>
    <row r="9" spans="1:22" x14ac:dyDescent="0.2">
      <c r="A9" s="63" t="s">
        <v>65</v>
      </c>
      <c r="B9" s="69" t="s">
        <v>66</v>
      </c>
      <c r="C9" s="89">
        <f>juveniles!P1</f>
        <v>8</v>
      </c>
      <c r="D9" s="91">
        <f>IF(juveniles!Q3&gt;0,juveniles!Q3,"")</f>
        <v>537.23404255319144</v>
      </c>
      <c r="E9" s="105">
        <f>IF(juveniles!Q6&gt;0,juveniles!Q6,"")</f>
        <v>24.468085106382976</v>
      </c>
      <c r="F9" s="105">
        <f>IF(juveniles!Q7&gt;0,juveniles!Q7,"")</f>
        <v>17.553191489361701</v>
      </c>
      <c r="G9" s="105">
        <f>IF(juveniles!Q8&gt;0,juveniles!Q8,"")</f>
        <v>33.776595744680847</v>
      </c>
      <c r="H9" s="105">
        <f>IF(juveniles!Q9&gt;0,juveniles!Q9,"")</f>
        <v>14.361702127659576</v>
      </c>
      <c r="I9" s="105">
        <f>IF(juveniles!Q10&gt;0,juveniles!Q10,"")</f>
        <v>138.56382978723406</v>
      </c>
      <c r="J9" s="105">
        <f>IF(juveniles!Q14&gt;0,juveniles!Q14,"")</f>
        <v>195.21276595744681</v>
      </c>
      <c r="K9" s="105">
        <f>IF(juveniles!Q15&gt;0,juveniles!Q15,"")</f>
        <v>29.521276595744677</v>
      </c>
      <c r="L9" s="105" t="str">
        <f>IF(juveniles!Q16&gt;0,juveniles!Q16,"")</f>
        <v/>
      </c>
      <c r="M9" s="105">
        <f>IF(juveniles!Q17&gt;0,juveniles!Q17,"")</f>
        <v>7.7127659574468082</v>
      </c>
      <c r="N9" s="105">
        <f>IF(juveniles!Q18&gt;0,juveniles!Q18,"")</f>
        <v>11.170212765957446</v>
      </c>
      <c r="O9" s="105">
        <f>IF(juveniles!Q21&gt;0,juveniles!Q21,"")</f>
        <v>35.372340425531917</v>
      </c>
      <c r="P9" s="105">
        <f>IF(juveniles!Q22&gt;0,juveniles!Q22,"")</f>
        <v>2.9255319148936172</v>
      </c>
      <c r="Q9" s="105">
        <f>IF(juveniles!Q25&gt;0,juveniles!Q25,"")</f>
        <v>32.978723404255319</v>
      </c>
      <c r="R9" s="105">
        <f>IF(juveniles!Q26&gt;0,juveniles!Q26,"")</f>
        <v>2.1276595744680851</v>
      </c>
      <c r="S9" s="105">
        <f>IF(juveniles!Q29&gt;0,juveniles!Q29,"")</f>
        <v>33.244680851063826</v>
      </c>
      <c r="T9" s="105">
        <f>IF(juveniles!Q30&gt;0,juveniles!Q30,"")</f>
        <v>2.3936170212765959</v>
      </c>
      <c r="U9" s="105">
        <f>IF(juveniles!Q33&gt;0,juveniles!Q33,"")</f>
        <v>43.085106382978722</v>
      </c>
      <c r="V9" s="105">
        <f>IF(juveniles!Q34&gt;0,juveniles!Q34,"")</f>
        <v>3.4574468085106385</v>
      </c>
    </row>
    <row r="10" spans="1:22" x14ac:dyDescent="0.2">
      <c r="A10" s="63" t="s">
        <v>65</v>
      </c>
      <c r="B10" s="69" t="s">
        <v>66</v>
      </c>
      <c r="C10" s="89">
        <f>juveniles!R1</f>
        <v>9</v>
      </c>
      <c r="D10" s="91">
        <f>IF(juveniles!S3&gt;0,juveniles!S3,"")</f>
        <v>519.70443349753691</v>
      </c>
      <c r="E10" s="105">
        <f>IF(juveniles!S6&gt;0,juveniles!S6,"")</f>
        <v>21.182266009852217</v>
      </c>
      <c r="F10" s="105">
        <f>IF(juveniles!S7&gt;0,juveniles!S7,"")</f>
        <v>15.517241379310342</v>
      </c>
      <c r="G10" s="105" t="str">
        <f>IF(juveniles!S8&gt;0,juveniles!S8,"")</f>
        <v/>
      </c>
      <c r="H10" s="105">
        <f>IF(juveniles!S9&gt;0,juveniles!S9,"")</f>
        <v>15.02463054187192</v>
      </c>
      <c r="I10" s="105">
        <f>IF(juveniles!S10&gt;0,juveniles!S10,"")</f>
        <v>113.79310344827587</v>
      </c>
      <c r="J10" s="105">
        <f>IF(juveniles!S14&gt;0,juveniles!S14,"")</f>
        <v>132.26600985221674</v>
      </c>
      <c r="K10" s="105">
        <f>IF(juveniles!S15&gt;0,juveniles!S15,"")</f>
        <v>20.197044334975367</v>
      </c>
      <c r="L10" s="105">
        <f>IF(juveniles!S16&gt;0,juveniles!S16,"")</f>
        <v>166.25615763546796</v>
      </c>
      <c r="M10" s="105">
        <f>IF(juveniles!S17&gt;0,juveniles!S17,"")</f>
        <v>5.9113300492610836</v>
      </c>
      <c r="N10" s="105">
        <f>IF(juveniles!S18&gt;0,juveniles!S18,"")</f>
        <v>9.3596059113300498</v>
      </c>
      <c r="O10" s="105">
        <f>IF(juveniles!S21&gt;0,juveniles!S21,"")</f>
        <v>34.975369458128078</v>
      </c>
      <c r="P10" s="105">
        <f>IF(juveniles!S22&gt;0,juveniles!S22,"")</f>
        <v>2.7093596059113301</v>
      </c>
      <c r="Q10" s="105">
        <f>IF(juveniles!S25&gt;0,juveniles!S25,"")</f>
        <v>31.527093596059114</v>
      </c>
      <c r="R10" s="105" t="str">
        <f>IF(juveniles!S26&gt;0,juveniles!S26,"")</f>
        <v/>
      </c>
      <c r="S10" s="105">
        <f>IF(juveniles!S29&gt;0,juveniles!S29,"")</f>
        <v>31.773399014778324</v>
      </c>
      <c r="T10" s="105" t="str">
        <f>IF(juveniles!S30&gt;0,juveniles!S30,"")</f>
        <v/>
      </c>
      <c r="U10" s="105">
        <f>IF(juveniles!S33&gt;0,juveniles!S33,"")</f>
        <v>37.438423645320199</v>
      </c>
      <c r="V10" s="105" t="str">
        <f>IF(juveniles!S34&gt;0,juveniles!S34,"")</f>
        <v/>
      </c>
    </row>
    <row r="11" spans="1:22" x14ac:dyDescent="0.2">
      <c r="A11" s="63" t="s">
        <v>65</v>
      </c>
      <c r="B11" s="69" t="s">
        <v>66</v>
      </c>
      <c r="C11" s="89">
        <f>juveniles!T1</f>
        <v>10</v>
      </c>
      <c r="D11" s="91">
        <f>IF(juveniles!U3&gt;0,juveniles!U3,"")</f>
        <v>530.09259259259261</v>
      </c>
      <c r="E11" s="105" t="str">
        <f>IF(juveniles!U6&gt;0,juveniles!U6,"")</f>
        <v/>
      </c>
      <c r="F11" s="105">
        <f>IF(juveniles!U7&gt;0,juveniles!U7,"")</f>
        <v>16.203703703703702</v>
      </c>
      <c r="G11" s="105" t="str">
        <f>IF(juveniles!U8&gt;0,juveniles!U8,"")</f>
        <v/>
      </c>
      <c r="H11" s="105">
        <f>IF(juveniles!U9&gt;0,juveniles!U9,"")</f>
        <v>13.425925925925924</v>
      </c>
      <c r="I11" s="105">
        <f>IF(juveniles!U10&gt;0,juveniles!U10,"")</f>
        <v>150.46296296296296</v>
      </c>
      <c r="J11" s="105">
        <f>IF(juveniles!U14&gt;0,juveniles!U14,"")</f>
        <v>159.95370370370367</v>
      </c>
      <c r="K11" s="105">
        <f>IF(juveniles!U15&gt;0,juveniles!U15,"")</f>
        <v>48.148148148148145</v>
      </c>
      <c r="L11" s="105">
        <f>IF(juveniles!U16&gt;0,juveniles!U16,"")</f>
        <v>191.43518518518519</v>
      </c>
      <c r="M11" s="105">
        <f>IF(juveniles!U17&gt;0,juveniles!U17,"")</f>
        <v>7.8703703703703694</v>
      </c>
      <c r="N11" s="105">
        <f>IF(juveniles!U18&gt;0,juveniles!U18,"")</f>
        <v>10.185185185185187</v>
      </c>
      <c r="O11" s="105">
        <f>IF(juveniles!U21&gt;0,juveniles!U21,"")</f>
        <v>35.879629629629626</v>
      </c>
      <c r="P11" s="105">
        <f>IF(juveniles!U22&gt;0,juveniles!U22,"")</f>
        <v>3.2407407407407405</v>
      </c>
      <c r="Q11" s="105">
        <f>IF(juveniles!U25&gt;0,juveniles!U25,"")</f>
        <v>34.027777777777771</v>
      </c>
      <c r="R11" s="105" t="str">
        <f>IF(juveniles!U26&gt;0,juveniles!U26,"")</f>
        <v/>
      </c>
      <c r="S11" s="105">
        <f>IF(juveniles!U29&gt;0,juveniles!U29,"")</f>
        <v>33.564814814814817</v>
      </c>
      <c r="T11" s="105">
        <f>IF(juveniles!U30&gt;0,juveniles!U30,"")</f>
        <v>3.0092592592592591</v>
      </c>
      <c r="U11" s="105">
        <f>IF(juveniles!U33&gt;0,juveniles!U33,"")</f>
        <v>41.666666666666664</v>
      </c>
      <c r="V11" s="105">
        <f>IF(juveniles!U34&gt;0,juveniles!U34,"")</f>
        <v>2.5462962962962967</v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66FF66"/>
  </sheetPr>
  <dimension ref="A1:AC6"/>
  <sheetViews>
    <sheetView zoomScaleNormal="100" workbookViewId="0">
      <pane xSplit="3" ySplit="1" topLeftCell="D2" activePane="bottomRight" state="frozen"/>
      <selection activeCell="C2" sqref="C2"/>
      <selection pane="topRight" activeCell="C2" sqref="C2"/>
      <selection pane="bottomLeft" activeCell="C2" sqref="C2"/>
      <selection pane="bottomRight"/>
    </sheetView>
  </sheetViews>
  <sheetFormatPr defaultColWidth="9.140625" defaultRowHeight="12.75" x14ac:dyDescent="0.2"/>
  <cols>
    <col min="1" max="1" width="16.85546875" style="65" customWidth="1"/>
    <col min="2" max="2" width="16.85546875" style="71" customWidth="1"/>
    <col min="3" max="3" width="9.140625" style="66"/>
    <col min="4" max="4" width="9.140625" style="64" customWidth="1"/>
    <col min="5" max="10" width="9.140625" style="64"/>
    <col min="11" max="12" width="11.28515625" style="64" customWidth="1"/>
    <col min="13" max="17" width="9.140625" style="64"/>
    <col min="18" max="19" width="6.7109375" style="64" customWidth="1"/>
    <col min="20" max="20" width="12.5703125" style="64" customWidth="1"/>
    <col min="21" max="22" width="6.7109375" style="64" customWidth="1"/>
    <col min="23" max="23" width="12.5703125" style="64" customWidth="1"/>
    <col min="24" max="25" width="6.7109375" style="64" customWidth="1"/>
    <col min="26" max="26" width="12.5703125" style="64" customWidth="1"/>
    <col min="27" max="28" width="6.7109375" style="64" customWidth="1"/>
    <col min="29" max="29" width="12.5703125" style="64" customWidth="1"/>
    <col min="30" max="16384" width="9.140625" style="64"/>
  </cols>
  <sheetData>
    <row r="1" spans="1:29" ht="38.25" x14ac:dyDescent="0.2">
      <c r="A1" s="63" t="s">
        <v>42</v>
      </c>
      <c r="B1" s="72" t="s">
        <v>43</v>
      </c>
      <c r="C1" s="67" t="s">
        <v>34</v>
      </c>
      <c r="D1" s="73" t="s">
        <v>4</v>
      </c>
      <c r="E1" s="73" t="s">
        <v>23</v>
      </c>
      <c r="F1" s="73" t="s">
        <v>35</v>
      </c>
      <c r="G1" s="73" t="s">
        <v>36</v>
      </c>
      <c r="H1" s="73" t="s">
        <v>37</v>
      </c>
      <c r="I1" s="73" t="s">
        <v>38</v>
      </c>
      <c r="J1" s="73" t="s">
        <v>39</v>
      </c>
      <c r="K1" s="73" t="s">
        <v>40</v>
      </c>
      <c r="L1" s="73" t="s">
        <v>41</v>
      </c>
      <c r="M1" s="73" t="s">
        <v>63</v>
      </c>
      <c r="N1" s="73" t="s">
        <v>62</v>
      </c>
      <c r="O1" s="73" t="s">
        <v>5</v>
      </c>
      <c r="P1" s="73" t="s">
        <v>6</v>
      </c>
      <c r="Q1" s="73" t="s">
        <v>7</v>
      </c>
      <c r="R1" s="73" t="s">
        <v>44</v>
      </c>
      <c r="S1" s="73" t="s">
        <v>45</v>
      </c>
      <c r="T1" s="73" t="s">
        <v>46</v>
      </c>
      <c r="U1" s="73" t="s">
        <v>47</v>
      </c>
      <c r="V1" s="73" t="s">
        <v>48</v>
      </c>
      <c r="W1" s="73" t="s">
        <v>49</v>
      </c>
      <c r="X1" s="73" t="s">
        <v>50</v>
      </c>
      <c r="Y1" s="73" t="s">
        <v>51</v>
      </c>
      <c r="Z1" s="73" t="s">
        <v>52</v>
      </c>
      <c r="AA1" s="73" t="s">
        <v>53</v>
      </c>
      <c r="AB1" s="73" t="s">
        <v>54</v>
      </c>
      <c r="AC1" s="73" t="s">
        <v>55</v>
      </c>
    </row>
    <row r="2" spans="1:29" x14ac:dyDescent="0.2">
      <c r="A2" s="107" t="s">
        <v>65</v>
      </c>
      <c r="B2" s="108" t="s">
        <v>66</v>
      </c>
      <c r="C2" s="89">
        <f>larvae!B1</f>
        <v>1</v>
      </c>
      <c r="D2" s="90">
        <f>IF(larvae!B3&gt;0,larvae!B3,"")</f>
        <v>165</v>
      </c>
      <c r="E2" s="94">
        <f>IF(larvae!B4&gt;0,larvae!B4,"")</f>
        <v>29.4</v>
      </c>
      <c r="F2" s="94">
        <f>IF(larvae!B6&gt;0,larvae!B6,"")</f>
        <v>6.7</v>
      </c>
      <c r="G2" s="94">
        <f>IF(larvae!B7&gt;0,larvae!B7,"")</f>
        <v>5</v>
      </c>
      <c r="H2" s="94">
        <f>IF(larvae!B8&gt;0,larvae!B8,"")</f>
        <v>11.9</v>
      </c>
      <c r="I2" s="94">
        <f>IF(larvae!B9&gt;0,larvae!B9,"")</f>
        <v>4.0999999999999996</v>
      </c>
      <c r="J2" s="94">
        <f>IF(larvae!B10&gt;0,larvae!B10,"")</f>
        <v>36.6</v>
      </c>
      <c r="K2" s="95">
        <f>IF(larvae!B11&gt;0,larvae!B11,"")</f>
        <v>0.22181818181818183</v>
      </c>
      <c r="L2" s="96">
        <f>IF(larvae!B12&gt;0,larvae!B12,"")</f>
        <v>0.56302521008403361</v>
      </c>
      <c r="M2" s="94">
        <f>IF(larvae!B14&gt;0,larvae!B14,"")</f>
        <v>4.4000000000000004</v>
      </c>
      <c r="N2" s="94">
        <f>IF(larvae!B15&gt;0,larvae!B15,"")</f>
        <v>65.900000000000006</v>
      </c>
      <c r="O2" s="94">
        <f>IF(larvae!B16&gt;0,larvae!B16,"")</f>
        <v>1.6</v>
      </c>
      <c r="P2" s="94">
        <f>IF(larvae!B17&gt;0,larvae!B17,"")</f>
        <v>3.3</v>
      </c>
      <c r="Q2" s="94">
        <f>IF(larvae!B18&gt;0,larvae!B18,"")</f>
        <v>6</v>
      </c>
      <c r="R2" s="94">
        <f>IF(larvae!B20&gt;0,larvae!B20,"")</f>
        <v>12.1</v>
      </c>
      <c r="S2" s="94">
        <f>IF(larvae!B21&gt;0,larvae!B21,"")</f>
        <v>0.8</v>
      </c>
      <c r="T2" s="95">
        <f>IF(larvae!B22&gt;0,larvae!B22,"")</f>
        <v>6.6115702479338845E-2</v>
      </c>
      <c r="U2" s="94">
        <f>IF(larvae!B24&gt;0,larvae!B24,"")</f>
        <v>10.9</v>
      </c>
      <c r="V2" s="94">
        <f>IF(larvae!B25&gt;0,larvae!B25,"")</f>
        <v>0.8</v>
      </c>
      <c r="W2" s="95">
        <f>IF(larvae!B26&gt;0,larvae!B26,"")</f>
        <v>7.3394495412844041E-2</v>
      </c>
      <c r="X2" s="94">
        <f>IF(larvae!B28&gt;0,larvae!B28,"")</f>
        <v>10.5</v>
      </c>
      <c r="Y2" s="98">
        <f>IF(larvae!B29&gt;0,larvae!B29,"")</f>
        <v>0.7</v>
      </c>
      <c r="Z2" s="99">
        <f>IF(larvae!B30&gt;0,larvae!B30,"")</f>
        <v>6.6666666666666666E-2</v>
      </c>
      <c r="AA2" s="98">
        <f>IF(larvae!B32&gt;0,larvae!B32,"")</f>
        <v>15</v>
      </c>
      <c r="AB2" s="98" t="str">
        <f>IF(larvae!B33&gt;0,larvae!B33,"")</f>
        <v/>
      </c>
      <c r="AC2" s="99" t="str">
        <f>IF(larvae!B34&gt;0,larvae!B34,"")</f>
        <v/>
      </c>
    </row>
    <row r="3" spans="1:29" x14ac:dyDescent="0.2">
      <c r="A3" s="63" t="str">
        <f t="shared" ref="A3:B6" si="0">A$2</f>
        <v>Ech.tes</v>
      </c>
      <c r="B3" s="70" t="str">
        <f>B$2</f>
        <v>FR.057</v>
      </c>
      <c r="C3" s="89">
        <f>larvae!D1</f>
        <v>2</v>
      </c>
      <c r="D3" s="90">
        <f>IF(larvae!D3&gt;0,larvae!D3,"")</f>
        <v>165</v>
      </c>
      <c r="E3" s="100">
        <f>IF(larvae!D4&gt;0,larvae!D4,"")</f>
        <v>29.7</v>
      </c>
      <c r="F3" s="100">
        <f>IF(larvae!D6&gt;0,larvae!D6,"")</f>
        <v>7.2</v>
      </c>
      <c r="G3" s="100">
        <f>IF(larvae!D7&gt;0,larvae!D7,"")</f>
        <v>6.3</v>
      </c>
      <c r="H3" s="100">
        <f>IF(larvae!D8&gt;0,larvae!D8,"")</f>
        <v>12.4</v>
      </c>
      <c r="I3" s="100">
        <f>IF(larvae!D9&gt;0,larvae!D9,"")</f>
        <v>4.5999999999999996</v>
      </c>
      <c r="J3" s="100">
        <f>IF(larvae!D10&gt;0,larvae!D10,"")</f>
        <v>33.700000000000003</v>
      </c>
      <c r="K3" s="99">
        <f>IF(larvae!D11&gt;0,larvae!D11,"")</f>
        <v>0.20424242424242425</v>
      </c>
      <c r="L3" s="101">
        <f>IF(larvae!D12&gt;0,larvae!D12,"")</f>
        <v>0.58064516129032262</v>
      </c>
      <c r="M3" s="100">
        <f>IF(larvae!D14&gt;0,larvae!D14,"")</f>
        <v>6.6</v>
      </c>
      <c r="N3" s="100">
        <f>IF(larvae!D15&gt;0,larvae!D15,"")</f>
        <v>62.6</v>
      </c>
      <c r="O3" s="100">
        <f>IF(larvae!D16&gt;0,larvae!D16,"")</f>
        <v>1.6</v>
      </c>
      <c r="P3" s="100">
        <f>IF(larvae!D17&gt;0,larvae!D17,"")</f>
        <v>3.1</v>
      </c>
      <c r="Q3" s="100">
        <f>IF(larvae!D18&gt;0,larvae!D18,"")</f>
        <v>5</v>
      </c>
      <c r="R3" s="100">
        <f>IF(larvae!D20&gt;0,larvae!D20,"")</f>
        <v>12.2</v>
      </c>
      <c r="S3" s="100">
        <f>IF(larvae!D21&gt;0,larvae!D21,"")</f>
        <v>1</v>
      </c>
      <c r="T3" s="99">
        <f>IF(larvae!D22&gt;0,larvae!D22,"")</f>
        <v>8.1967213114754106E-2</v>
      </c>
      <c r="U3" s="100">
        <f>IF(larvae!D24&gt;0,larvae!D24,"")</f>
        <v>10.8</v>
      </c>
      <c r="V3" s="100">
        <f>IF(larvae!D25&gt;0,larvae!D25,"")</f>
        <v>0.9</v>
      </c>
      <c r="W3" s="99">
        <f>IF(larvae!D26&gt;0,larvae!D26,"")</f>
        <v>8.3333333333333329E-2</v>
      </c>
      <c r="X3" s="100">
        <f>IF(larvae!D28&gt;0,larvae!D28,"")</f>
        <v>10.5</v>
      </c>
      <c r="Y3" s="98">
        <f>IF(larvae!D29&gt;0,larvae!D29,"")</f>
        <v>1.2</v>
      </c>
      <c r="Z3" s="99">
        <f>IF(larvae!D30&gt;0,larvae!D30,"")</f>
        <v>0.11428571428571428</v>
      </c>
      <c r="AA3" s="98">
        <f>IF(larvae!D32&gt;0,larvae!D32,"")</f>
        <v>13.5</v>
      </c>
      <c r="AB3" s="98" t="str">
        <f>IF(larvae!D33&gt;0,larvae!D33,"")</f>
        <v/>
      </c>
      <c r="AC3" s="99" t="str">
        <f>IF(larvae!D34&gt;0,larvae!D34,"")</f>
        <v/>
      </c>
    </row>
    <row r="4" spans="1:29" x14ac:dyDescent="0.2">
      <c r="A4" s="63" t="str">
        <f t="shared" si="0"/>
        <v>Ech.tes</v>
      </c>
      <c r="B4" s="70" t="str">
        <f t="shared" si="0"/>
        <v>FR.057</v>
      </c>
      <c r="C4" s="89">
        <f>larvae!F1</f>
        <v>3</v>
      </c>
      <c r="D4" s="90">
        <f>IF(larvae!F3&gt;0,larvae!F3,"")</f>
        <v>176</v>
      </c>
      <c r="E4" s="100">
        <f>IF(larvae!F4&gt;0,larvae!F4,"")</f>
        <v>30.2</v>
      </c>
      <c r="F4" s="100">
        <f>IF(larvae!F6&gt;0,larvae!F6,"")</f>
        <v>8.5</v>
      </c>
      <c r="G4" s="100">
        <f>IF(larvae!F7&gt;0,larvae!F7,"")</f>
        <v>5.3</v>
      </c>
      <c r="H4" s="100">
        <f>IF(larvae!F8&gt;0,larvae!F8,"")</f>
        <v>10.8</v>
      </c>
      <c r="I4" s="100">
        <f>IF(larvae!F9&gt;0,larvae!F9,"")</f>
        <v>4</v>
      </c>
      <c r="J4" s="100">
        <f>IF(larvae!F10&gt;0,larvae!F10,"")</f>
        <v>39.1</v>
      </c>
      <c r="K4" s="99">
        <f>IF(larvae!F11&gt;0,larvae!F11,"")</f>
        <v>0.22215909090909092</v>
      </c>
      <c r="L4" s="101">
        <f>IF(larvae!F12&gt;0,larvae!F12,"")</f>
        <v>0.78703703703703698</v>
      </c>
      <c r="M4" s="100">
        <f>IF(larvae!F14&gt;0,larvae!F14,"")</f>
        <v>3.9</v>
      </c>
      <c r="N4" s="100">
        <f>IF(larvae!F15&gt;0,larvae!F15,"")</f>
        <v>84.3</v>
      </c>
      <c r="O4" s="100">
        <f>IF(larvae!F16&gt;0,larvae!F16,"")</f>
        <v>1.8</v>
      </c>
      <c r="P4" s="100">
        <f>IF(larvae!F17&gt;0,larvae!F17,"")</f>
        <v>3.3</v>
      </c>
      <c r="Q4" s="100">
        <f>IF(larvae!F18&gt;0,larvae!F18,"")</f>
        <v>6</v>
      </c>
      <c r="R4" s="100">
        <f>IF(larvae!F20&gt;0,larvae!F20,"")</f>
        <v>13</v>
      </c>
      <c r="S4" s="100" t="str">
        <f>IF(larvae!F21&gt;0,larvae!F21,"")</f>
        <v/>
      </c>
      <c r="T4" s="99" t="str">
        <f>IF(larvae!F22&gt;0,larvae!F22,"")</f>
        <v/>
      </c>
      <c r="U4" s="100">
        <f>IF(larvae!F24&gt;0,larvae!F24,"")</f>
        <v>11.4</v>
      </c>
      <c r="V4" s="100">
        <f>IF(larvae!F25&gt;0,larvae!F25,"")</f>
        <v>1.1000000000000001</v>
      </c>
      <c r="W4" s="99">
        <f>IF(larvae!F26&gt;0,larvae!F26,"")</f>
        <v>9.6491228070175447E-2</v>
      </c>
      <c r="X4" s="100">
        <f>IF(larvae!F28&gt;0,larvae!F28,"")</f>
        <v>11.3</v>
      </c>
      <c r="Y4" s="98">
        <f>IF(larvae!F29&gt;0,larvae!F29,"")</f>
        <v>1</v>
      </c>
      <c r="Z4" s="99">
        <f>IF(larvae!F30&gt;0,larvae!F30,"")</f>
        <v>8.8495575221238937E-2</v>
      </c>
      <c r="AA4" s="98">
        <f>IF(larvae!F32&gt;0,larvae!F32,"")</f>
        <v>16.399999999999999</v>
      </c>
      <c r="AB4" s="98" t="str">
        <f>IF(larvae!F33&gt;0,larvae!F33,"")</f>
        <v/>
      </c>
      <c r="AC4" s="99" t="str">
        <f>IF(larvae!F34&gt;0,larvae!F34,"")</f>
        <v/>
      </c>
    </row>
    <row r="5" spans="1:29" x14ac:dyDescent="0.2">
      <c r="A5" s="63" t="str">
        <f t="shared" si="0"/>
        <v>Ech.tes</v>
      </c>
      <c r="B5" s="70" t="str">
        <f t="shared" si="0"/>
        <v>FR.057</v>
      </c>
      <c r="C5" s="89">
        <f>larvae!H1</f>
        <v>4</v>
      </c>
      <c r="D5" s="90">
        <f>IF(larvae!H3&gt;0,larvae!H3,"")</f>
        <v>177</v>
      </c>
      <c r="E5" s="100">
        <f>IF(larvae!H4&gt;0,larvae!H4,"")</f>
        <v>31.4</v>
      </c>
      <c r="F5" s="100">
        <f>IF(larvae!H6&gt;0,larvae!H6,"")</f>
        <v>9.1999999999999993</v>
      </c>
      <c r="G5" s="100">
        <f>IF(larvae!H7&gt;0,larvae!H7,"")</f>
        <v>6.2</v>
      </c>
      <c r="H5" s="100">
        <f>IF(larvae!H8&gt;0,larvae!H8,"")</f>
        <v>11.3</v>
      </c>
      <c r="I5" s="100">
        <f>IF(larvae!H9&gt;0,larvae!H9,"")</f>
        <v>4.4000000000000004</v>
      </c>
      <c r="J5" s="100">
        <f>IF(larvae!H10&gt;0,larvae!H10,"")</f>
        <v>38.6</v>
      </c>
      <c r="K5" s="99">
        <f>IF(larvae!H11&gt;0,larvae!H11,"")</f>
        <v>0.21807909604519773</v>
      </c>
      <c r="L5" s="101">
        <f>IF(larvae!H12&gt;0,larvae!H12,"")</f>
        <v>0.81415929203539816</v>
      </c>
      <c r="M5" s="100">
        <f>IF(larvae!H14&gt;0,larvae!H14,"")</f>
        <v>5.3</v>
      </c>
      <c r="N5" s="100">
        <f>IF(larvae!H15&gt;0,larvae!H15,"")</f>
        <v>75</v>
      </c>
      <c r="O5" s="100">
        <f>IF(larvae!H16&gt;0,larvae!H16,"")</f>
        <v>2</v>
      </c>
      <c r="P5" s="100">
        <f>IF(larvae!H17&gt;0,larvae!H17,"")</f>
        <v>3.2</v>
      </c>
      <c r="Q5" s="100">
        <f>IF(larvae!H18&gt;0,larvae!H18,"")</f>
        <v>6</v>
      </c>
      <c r="R5" s="100">
        <f>IF(larvae!H20&gt;0,larvae!H20,"")</f>
        <v>11.9</v>
      </c>
      <c r="S5" s="100">
        <f>IF(larvae!H21&gt;0,larvae!H21,"")</f>
        <v>1.2</v>
      </c>
      <c r="T5" s="99">
        <f>IF(larvae!H22&gt;0,larvae!H22,"")</f>
        <v>0.10084033613445377</v>
      </c>
      <c r="U5" s="100">
        <f>IF(larvae!H24&gt;0,larvae!H24,"")</f>
        <v>11.9</v>
      </c>
      <c r="V5" s="100">
        <f>IF(larvae!H25&gt;0,larvae!H25,"")</f>
        <v>0.9</v>
      </c>
      <c r="W5" s="99">
        <f>IF(larvae!H26&gt;0,larvae!H26,"")</f>
        <v>7.5630252100840331E-2</v>
      </c>
      <c r="X5" s="100">
        <f>IF(larvae!H28&gt;0,larvae!H28,"")</f>
        <v>11.6</v>
      </c>
      <c r="Y5" s="98">
        <f>IF(larvae!H29&gt;0,larvae!H29,"")</f>
        <v>1.3</v>
      </c>
      <c r="Z5" s="99">
        <f>IF(larvae!H30&gt;0,larvae!H30,"")</f>
        <v>0.11206896551724138</v>
      </c>
      <c r="AA5" s="98">
        <f>IF(larvae!H32&gt;0,larvae!H32,"")</f>
        <v>16.5</v>
      </c>
      <c r="AB5" s="98">
        <f>IF(larvae!H33&gt;0,larvae!H33,"")</f>
        <v>1.8</v>
      </c>
      <c r="AC5" s="99">
        <f>IF(larvae!H34&gt;0,larvae!H34,"")</f>
        <v>0.1090909090909091</v>
      </c>
    </row>
    <row r="6" spans="1:29" x14ac:dyDescent="0.2">
      <c r="A6" s="63" t="str">
        <f t="shared" si="0"/>
        <v>Ech.tes</v>
      </c>
      <c r="B6" s="70" t="str">
        <f t="shared" si="0"/>
        <v>FR.057</v>
      </c>
      <c r="C6" s="89">
        <f>larvae!J1</f>
        <v>5</v>
      </c>
      <c r="D6" s="90">
        <f>IF(larvae!J3&gt;0,larvae!J3,"")</f>
        <v>184</v>
      </c>
      <c r="E6" s="100">
        <f>IF(larvae!J4&gt;0,larvae!J4,"")</f>
        <v>32</v>
      </c>
      <c r="F6" s="100">
        <f>IF(larvae!J6&gt;0,larvae!J6,"")</f>
        <v>9.1999999999999993</v>
      </c>
      <c r="G6" s="100">
        <f>IF(larvae!J7&gt;0,larvae!J7,"")</f>
        <v>5.2</v>
      </c>
      <c r="H6" s="100">
        <f>IF(larvae!J8&gt;0,larvae!J8,"")</f>
        <v>10.6</v>
      </c>
      <c r="I6" s="100">
        <f>IF(larvae!J9&gt;0,larvae!J9,"")</f>
        <v>4.9000000000000004</v>
      </c>
      <c r="J6" s="100">
        <f>IF(larvae!J10&gt;0,larvae!J10,"")</f>
        <v>43</v>
      </c>
      <c r="K6" s="99">
        <f>IF(larvae!J11&gt;0,larvae!J11,"")</f>
        <v>0.23369565217391305</v>
      </c>
      <c r="L6" s="101">
        <f>IF(larvae!J12&gt;0,larvae!J12,"")</f>
        <v>0.86792452830188671</v>
      </c>
      <c r="M6" s="100">
        <f>IF(larvae!J14&gt;0,larvae!J14,"")</f>
        <v>5.0999999999999996</v>
      </c>
      <c r="N6" s="100" t="str">
        <f>IF(larvae!J15&gt;0,larvae!J15,"")</f>
        <v/>
      </c>
      <c r="O6" s="100">
        <f>IF(larvae!J16&gt;0,larvae!J16,"")</f>
        <v>1.7</v>
      </c>
      <c r="P6" s="100">
        <f>IF(larvae!J17&gt;0,larvae!J17,"")</f>
        <v>3.5</v>
      </c>
      <c r="Q6" s="100">
        <f>IF(larvae!J18&gt;0,larvae!J18,"")</f>
        <v>6</v>
      </c>
      <c r="R6" s="100">
        <f>IF(larvae!J20&gt;0,larvae!J20,"")</f>
        <v>13.1</v>
      </c>
      <c r="S6" s="100">
        <f>IF(larvae!J21&gt;0,larvae!J21,"")</f>
        <v>1.2</v>
      </c>
      <c r="T6" s="99">
        <f>IF(larvae!J22&gt;0,larvae!J22,"")</f>
        <v>9.1603053435114504E-2</v>
      </c>
      <c r="U6" s="100">
        <f>IF(larvae!J24&gt;0,larvae!J24,"")</f>
        <v>12.7</v>
      </c>
      <c r="V6" s="100">
        <f>IF(larvae!J25&gt;0,larvae!J25,"")</f>
        <v>1</v>
      </c>
      <c r="W6" s="99">
        <f>IF(larvae!J26&gt;0,larvae!J26,"")</f>
        <v>7.874015748031496E-2</v>
      </c>
      <c r="X6" s="100">
        <f>IF(larvae!J28&gt;0,larvae!J28,"")</f>
        <v>12.5</v>
      </c>
      <c r="Y6" s="98">
        <f>IF(larvae!J29&gt;0,larvae!J29,"")</f>
        <v>1</v>
      </c>
      <c r="Z6" s="99">
        <f>IF(larvae!J30&gt;0,larvae!J30,"")</f>
        <v>0.08</v>
      </c>
      <c r="AA6" s="98">
        <f>IF(larvae!J32&gt;0,larvae!J32,"")</f>
        <v>16.7</v>
      </c>
      <c r="AB6" s="98" t="str">
        <f>IF(larvae!J33&gt;0,larvae!J33,"")</f>
        <v/>
      </c>
      <c r="AC6" s="99" t="str">
        <f>IF(larvae!J34&gt;0,larvae!J34,"")</f>
        <v/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66FF66"/>
  </sheetPr>
  <dimension ref="A1:U6"/>
  <sheetViews>
    <sheetView zoomScaleNormal="100" workbookViewId="0">
      <pane xSplit="3" ySplit="1" topLeftCell="D2" activePane="bottomRight" state="frozen"/>
      <selection pane="topRight"/>
      <selection pane="bottomLeft"/>
      <selection pane="bottomRight"/>
    </sheetView>
  </sheetViews>
  <sheetFormatPr defaultColWidth="9.140625" defaultRowHeight="12.75" x14ac:dyDescent="0.2"/>
  <cols>
    <col min="1" max="1" width="16.85546875" style="65" customWidth="1"/>
    <col min="2" max="2" width="16.85546875" style="71" customWidth="1"/>
    <col min="3" max="3" width="9.140625" style="66"/>
    <col min="4" max="4" width="9.140625" style="64" customWidth="1"/>
    <col min="5" max="13" width="9.140625" style="64"/>
    <col min="14" max="21" width="6.7109375" style="64" customWidth="1"/>
    <col min="22" max="16384" width="9.140625" style="64"/>
  </cols>
  <sheetData>
    <row r="1" spans="1:21" ht="38.25" x14ac:dyDescent="0.2">
      <c r="A1" s="63" t="s">
        <v>42</v>
      </c>
      <c r="B1" s="72" t="s">
        <v>43</v>
      </c>
      <c r="C1" s="67" t="s">
        <v>34</v>
      </c>
      <c r="D1" s="73" t="s">
        <v>4</v>
      </c>
      <c r="E1" s="73" t="s">
        <v>35</v>
      </c>
      <c r="F1" s="73" t="s">
        <v>36</v>
      </c>
      <c r="G1" s="73" t="s">
        <v>37</v>
      </c>
      <c r="H1" s="73" t="s">
        <v>38</v>
      </c>
      <c r="I1" s="73" t="s">
        <v>39</v>
      </c>
      <c r="J1" s="73" t="s">
        <v>63</v>
      </c>
      <c r="K1" s="73" t="s">
        <v>62</v>
      </c>
      <c r="L1" s="73" t="s">
        <v>5</v>
      </c>
      <c r="M1" s="73" t="s">
        <v>6</v>
      </c>
      <c r="N1" s="73" t="s">
        <v>44</v>
      </c>
      <c r="O1" s="73" t="s">
        <v>45</v>
      </c>
      <c r="P1" s="73" t="s">
        <v>47</v>
      </c>
      <c r="Q1" s="73" t="s">
        <v>48</v>
      </c>
      <c r="R1" s="73" t="s">
        <v>50</v>
      </c>
      <c r="S1" s="73" t="s">
        <v>51</v>
      </c>
      <c r="T1" s="73" t="s">
        <v>53</v>
      </c>
      <c r="U1" s="73" t="s">
        <v>54</v>
      </c>
    </row>
    <row r="2" spans="1:21" x14ac:dyDescent="0.2">
      <c r="A2" s="63" t="str">
        <f>'larvae_stats (μm)'!A$2</f>
        <v>Ech.tes</v>
      </c>
      <c r="B2" s="69" t="str">
        <f>'larvae_stats (μm)'!B$2</f>
        <v>FR.057</v>
      </c>
      <c r="C2" s="89">
        <f>larvae!B1</f>
        <v>1</v>
      </c>
      <c r="D2" s="91">
        <f>IF(larvae!C3&gt;0,larvae!C3,"")</f>
        <v>561.22448979591843</v>
      </c>
      <c r="E2" s="103">
        <f>IF(larvae!C6&gt;0,larvae!C6,"")</f>
        <v>22.789115646258505</v>
      </c>
      <c r="F2" s="103">
        <f>IF(larvae!C7&gt;0,larvae!C7,"")</f>
        <v>17.006802721088434</v>
      </c>
      <c r="G2" s="103">
        <f>IF(larvae!C8&gt;0,larvae!C8,"")</f>
        <v>40.476190476190474</v>
      </c>
      <c r="H2" s="103">
        <f>IF(larvae!C9&gt;0,larvae!C9,"")</f>
        <v>13.945578231292515</v>
      </c>
      <c r="I2" s="103">
        <f>IF(larvae!C10&gt;0,larvae!C10,"")</f>
        <v>124.48979591836735</v>
      </c>
      <c r="J2" s="103">
        <f>IF(larvae!C14&gt;0,larvae!C14,"")</f>
        <v>14.965986394557826</v>
      </c>
      <c r="K2" s="103">
        <f>IF(larvae!C15&gt;0,larvae!C15,"")</f>
        <v>224.1496598639456</v>
      </c>
      <c r="L2" s="103">
        <f>IF(larvae!C16&gt;0,larvae!C16,"")</f>
        <v>5.4421768707483</v>
      </c>
      <c r="M2" s="103">
        <f>IF(larvae!C17&gt;0,larvae!C17,"")</f>
        <v>11.224489795918368</v>
      </c>
      <c r="N2" s="103">
        <f>IF(larvae!C20&gt;0,larvae!C20,"")</f>
        <v>41.156462585034014</v>
      </c>
      <c r="O2" s="103">
        <f>IF(larvae!C21&gt;0,larvae!C21,"")</f>
        <v>2.72108843537415</v>
      </c>
      <c r="P2" s="103">
        <f>IF(larvae!C24&gt;0,larvae!C24,"")</f>
        <v>37.074829931972793</v>
      </c>
      <c r="Q2" s="103">
        <f>IF(larvae!C25&gt;0,larvae!C25,"")</f>
        <v>2.72108843537415</v>
      </c>
      <c r="R2" s="103">
        <f>IF(larvae!C28&gt;0,larvae!C28,"")</f>
        <v>35.714285714285715</v>
      </c>
      <c r="S2" s="105">
        <f>IF(larvae!C29&gt;0,larvae!C29,"")</f>
        <v>2.3809523809523809</v>
      </c>
      <c r="T2" s="105">
        <f>IF(larvae!C32&gt;0,larvae!C32,"")</f>
        <v>51.020408163265309</v>
      </c>
      <c r="U2" s="105" t="str">
        <f>IF(larvae!C33&gt;0,larvae!C33,"")</f>
        <v/>
      </c>
    </row>
    <row r="3" spans="1:21" x14ac:dyDescent="0.2">
      <c r="A3" s="63" t="str">
        <f>'larvae_stats (μm)'!A$2</f>
        <v>Ech.tes</v>
      </c>
      <c r="B3" s="69" t="str">
        <f>'larvae_stats (μm)'!B$2</f>
        <v>FR.057</v>
      </c>
      <c r="C3" s="89">
        <f>larvae!D1</f>
        <v>2</v>
      </c>
      <c r="D3" s="91">
        <f>IF(larvae!E3&gt;0,larvae!E3,"")</f>
        <v>555.55555555555554</v>
      </c>
      <c r="E3" s="105">
        <f>IF(larvae!E6&gt;0,larvae!E6,"")</f>
        <v>24.242424242424242</v>
      </c>
      <c r="F3" s="105">
        <f>IF(larvae!E7&gt;0,larvae!E7,"")</f>
        <v>21.212121212121211</v>
      </c>
      <c r="G3" s="105">
        <f>IF(larvae!E8&gt;0,larvae!E8,"")</f>
        <v>41.750841750841758</v>
      </c>
      <c r="H3" s="105">
        <f>IF(larvae!E9&gt;0,larvae!E9,"")</f>
        <v>15.488215488215488</v>
      </c>
      <c r="I3" s="105">
        <f>IF(larvae!E10&gt;0,larvae!E10,"")</f>
        <v>113.46801346801347</v>
      </c>
      <c r="J3" s="105">
        <f>IF(larvae!E14&gt;0,larvae!E14,"")</f>
        <v>22.222222222222221</v>
      </c>
      <c r="K3" s="105">
        <f>IF(larvae!E15&gt;0,larvae!E15,"")</f>
        <v>210.77441077441077</v>
      </c>
      <c r="L3" s="105">
        <f>IF(larvae!E16&gt;0,larvae!E16,"")</f>
        <v>5.3872053872053876</v>
      </c>
      <c r="M3" s="105">
        <f>IF(larvae!E17&gt;0,larvae!E17,"")</f>
        <v>10.437710437710439</v>
      </c>
      <c r="N3" s="105">
        <f>IF(larvae!E20&gt;0,larvae!E20,"")</f>
        <v>41.077441077441073</v>
      </c>
      <c r="O3" s="105">
        <f>IF(larvae!E21&gt;0,larvae!E21,"")</f>
        <v>3.3670033670033668</v>
      </c>
      <c r="P3" s="105">
        <f>IF(larvae!E24&gt;0,larvae!E24,"")</f>
        <v>36.363636363636367</v>
      </c>
      <c r="Q3" s="105">
        <f>IF(larvae!E25&gt;0,larvae!E25,"")</f>
        <v>3.0303030303030303</v>
      </c>
      <c r="R3" s="105">
        <f>IF(larvae!E28&gt;0,larvae!E28,"")</f>
        <v>35.353535353535356</v>
      </c>
      <c r="S3" s="105">
        <f>IF(larvae!E29&gt;0,larvae!E29,"")</f>
        <v>4.0404040404040398</v>
      </c>
      <c r="T3" s="105">
        <f>IF(larvae!E32&gt;0,larvae!E32,"")</f>
        <v>45.454545454545453</v>
      </c>
      <c r="U3" s="105" t="str">
        <f>IF(larvae!E33&gt;0,larvae!E33,"")</f>
        <v/>
      </c>
    </row>
    <row r="4" spans="1:21" x14ac:dyDescent="0.2">
      <c r="A4" s="63" t="str">
        <f>'larvae_stats (μm)'!A$2</f>
        <v>Ech.tes</v>
      </c>
      <c r="B4" s="69" t="str">
        <f>'larvae_stats (μm)'!B$2</f>
        <v>FR.057</v>
      </c>
      <c r="C4" s="89">
        <f>larvae!F1</f>
        <v>3</v>
      </c>
      <c r="D4" s="91">
        <f>IF(larvae!G3&gt;0,larvae!G3,"")</f>
        <v>582.78145695364242</v>
      </c>
      <c r="E4" s="105">
        <f>IF(larvae!G6&gt;0,larvae!G6,"")</f>
        <v>28.14569536423841</v>
      </c>
      <c r="F4" s="105">
        <f>IF(larvae!G7&gt;0,larvae!G7,"")</f>
        <v>17.549668874172188</v>
      </c>
      <c r="G4" s="105">
        <f>IF(larvae!G8&gt;0,larvae!G8,"")</f>
        <v>35.761589403973517</v>
      </c>
      <c r="H4" s="105">
        <f>IF(larvae!G9&gt;0,larvae!G9,"")</f>
        <v>13.245033112582782</v>
      </c>
      <c r="I4" s="105">
        <f>IF(larvae!G10&gt;0,larvae!G10,"")</f>
        <v>129.4701986754967</v>
      </c>
      <c r="J4" s="105">
        <f>IF(larvae!G14&gt;0,larvae!G14,"")</f>
        <v>12.913907284768211</v>
      </c>
      <c r="K4" s="105">
        <f>IF(larvae!G15&gt;0,larvae!G15,"")</f>
        <v>279.13907284768214</v>
      </c>
      <c r="L4" s="105">
        <f>IF(larvae!G16&gt;0,larvae!G16,"")</f>
        <v>5.9602649006622519</v>
      </c>
      <c r="M4" s="105">
        <f>IF(larvae!G17&gt;0,larvae!G17,"")</f>
        <v>10.927152317880795</v>
      </c>
      <c r="N4" s="105">
        <f>IF(larvae!G20&gt;0,larvae!G20,"")</f>
        <v>43.046357615894046</v>
      </c>
      <c r="O4" s="105" t="str">
        <f>IF(larvae!G21&gt;0,larvae!G21,"")</f>
        <v/>
      </c>
      <c r="P4" s="105">
        <f>IF(larvae!G24&gt;0,larvae!G24,"")</f>
        <v>37.748344370860934</v>
      </c>
      <c r="Q4" s="105">
        <f>IF(larvae!G25&gt;0,larvae!G25,"")</f>
        <v>3.6423841059602653</v>
      </c>
      <c r="R4" s="105">
        <f>IF(larvae!G28&gt;0,larvae!G28,"")</f>
        <v>37.41721854304636</v>
      </c>
      <c r="S4" s="105">
        <f>IF(larvae!G29&gt;0,larvae!G29,"")</f>
        <v>3.3112582781456954</v>
      </c>
      <c r="T4" s="105">
        <f>IF(larvae!G32&gt;0,larvae!G32,"")</f>
        <v>54.304635761589402</v>
      </c>
      <c r="U4" s="105" t="str">
        <f>IF(larvae!G33&gt;0,larvae!G33,"")</f>
        <v/>
      </c>
    </row>
    <row r="5" spans="1:21" x14ac:dyDescent="0.2">
      <c r="A5" s="63" t="str">
        <f>'larvae_stats (μm)'!A$2</f>
        <v>Ech.tes</v>
      </c>
      <c r="B5" s="69" t="str">
        <f>'larvae_stats (μm)'!B$2</f>
        <v>FR.057</v>
      </c>
      <c r="C5" s="89">
        <f>larvae!H1</f>
        <v>4</v>
      </c>
      <c r="D5" s="91">
        <f>IF(larvae!I3&gt;0,larvae!I3,"")</f>
        <v>563.69426751592357</v>
      </c>
      <c r="E5" s="105">
        <f>IF(larvae!I6&gt;0,larvae!I6,"")</f>
        <v>29.29936305732484</v>
      </c>
      <c r="F5" s="105">
        <f>IF(larvae!I7&gt;0,larvae!I7,"")</f>
        <v>19.745222929936308</v>
      </c>
      <c r="G5" s="105">
        <f>IF(larvae!I8&gt;0,larvae!I8,"")</f>
        <v>35.98726114649682</v>
      </c>
      <c r="H5" s="105">
        <f>IF(larvae!I9&gt;0,larvae!I9,"")</f>
        <v>14.012738853503187</v>
      </c>
      <c r="I5" s="105">
        <f>IF(larvae!I10&gt;0,larvae!I10,"")</f>
        <v>122.9299363057325</v>
      </c>
      <c r="J5" s="105">
        <f>IF(larvae!I14&gt;0,larvae!I14,"")</f>
        <v>16.878980891719745</v>
      </c>
      <c r="K5" s="105">
        <f>IF(larvae!I15&gt;0,larvae!I15,"")</f>
        <v>238.85350318471339</v>
      </c>
      <c r="L5" s="105">
        <f>IF(larvae!I16&gt;0,larvae!I16,"")</f>
        <v>6.369426751592357</v>
      </c>
      <c r="M5" s="105">
        <f>IF(larvae!I17&gt;0,larvae!I17,"")</f>
        <v>10.191082802547772</v>
      </c>
      <c r="N5" s="105">
        <f>IF(larvae!I20&gt;0,larvae!I20,"")</f>
        <v>37.898089171974526</v>
      </c>
      <c r="O5" s="105">
        <f>IF(larvae!I21&gt;0,larvae!I21,"")</f>
        <v>3.8216560509554141</v>
      </c>
      <c r="P5" s="105">
        <f>IF(larvae!I24&gt;0,larvae!I24,"")</f>
        <v>37.898089171974526</v>
      </c>
      <c r="Q5" s="105">
        <f>IF(larvae!I25&gt;0,larvae!I25,"")</f>
        <v>2.8662420382165608</v>
      </c>
      <c r="R5" s="105">
        <f>IF(larvae!I28&gt;0,larvae!I28,"")</f>
        <v>36.942675159235669</v>
      </c>
      <c r="S5" s="105">
        <f>IF(larvae!I29&gt;0,larvae!I29,"")</f>
        <v>4.1401273885350323</v>
      </c>
      <c r="T5" s="105">
        <f>IF(larvae!I32&gt;0,larvae!I32,"")</f>
        <v>52.547770700636946</v>
      </c>
      <c r="U5" s="105">
        <f>IF(larvae!I33&gt;0,larvae!I33,"")</f>
        <v>5.7324840764331215</v>
      </c>
    </row>
    <row r="6" spans="1:21" x14ac:dyDescent="0.2">
      <c r="A6" s="63" t="str">
        <f>'larvae_stats (μm)'!A$2</f>
        <v>Ech.tes</v>
      </c>
      <c r="B6" s="69" t="str">
        <f>'larvae_stats (μm)'!B$2</f>
        <v>FR.057</v>
      </c>
      <c r="C6" s="89">
        <f>larvae!J1</f>
        <v>5</v>
      </c>
      <c r="D6" s="91">
        <f>IF(larvae!K3&gt;0,larvae!K3,"")</f>
        <v>575</v>
      </c>
      <c r="E6" s="105">
        <f>IF(larvae!K6&gt;0,larvae!K6,"")</f>
        <v>28.749999999999996</v>
      </c>
      <c r="F6" s="105">
        <f>IF(larvae!K7&gt;0,larvae!K7,"")</f>
        <v>16.25</v>
      </c>
      <c r="G6" s="105">
        <f>IF(larvae!K8&gt;0,larvae!K8,"")</f>
        <v>33.125</v>
      </c>
      <c r="H6" s="105">
        <f>IF(larvae!K9&gt;0,larvae!K9,"")</f>
        <v>15.312500000000002</v>
      </c>
      <c r="I6" s="105">
        <f>IF(larvae!K10&gt;0,larvae!K10,"")</f>
        <v>134.375</v>
      </c>
      <c r="J6" s="105">
        <f>IF(larvae!K14&gt;0,larvae!K14,"")</f>
        <v>15.937499999999998</v>
      </c>
      <c r="K6" s="105" t="str">
        <f>IF(larvae!K15&gt;0,larvae!K15,"")</f>
        <v/>
      </c>
      <c r="L6" s="105">
        <f>IF(larvae!K16&gt;0,larvae!K16,"")</f>
        <v>5.3125</v>
      </c>
      <c r="M6" s="105">
        <f>IF(larvae!K17&gt;0,larvae!K17,"")</f>
        <v>10.9375</v>
      </c>
      <c r="N6" s="105">
        <f>IF(larvae!K20&gt;0,larvae!K20,"")</f>
        <v>40.9375</v>
      </c>
      <c r="O6" s="105">
        <f>IF(larvae!K21&gt;0,larvae!K21,"")</f>
        <v>3.75</v>
      </c>
      <c r="P6" s="105">
        <f>IF(larvae!K24&gt;0,larvae!K24,"")</f>
        <v>39.6875</v>
      </c>
      <c r="Q6" s="105">
        <f>IF(larvae!K25&gt;0,larvae!K25,"")</f>
        <v>3.125</v>
      </c>
      <c r="R6" s="105">
        <f>IF(larvae!K28&gt;0,larvae!K28,"")</f>
        <v>39.0625</v>
      </c>
      <c r="S6" s="105">
        <f>IF(larvae!K29&gt;0,larvae!K29,"")</f>
        <v>3.125</v>
      </c>
      <c r="T6" s="105">
        <f>IF(larvae!K32&gt;0,larvae!K32,"")</f>
        <v>52.1875</v>
      </c>
      <c r="U6" s="105" t="str">
        <f>IF(larvae!K33&gt;0,larvae!K33,"")</f>
        <v/>
      </c>
    </row>
  </sheetData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9</vt:i4>
      </vt:variant>
    </vt:vector>
  </HeadingPairs>
  <TitlesOfParts>
    <vt:vector size="9" baseType="lpstr">
      <vt:lpstr>females</vt:lpstr>
      <vt:lpstr>juveniles</vt:lpstr>
      <vt:lpstr>larvae</vt:lpstr>
      <vt:lpstr>females_stats (μm)</vt:lpstr>
      <vt:lpstr>females_stats (sc)</vt:lpstr>
      <vt:lpstr>juveniles_stats (μm)</vt:lpstr>
      <vt:lpstr>juvenles_stats (sc)</vt:lpstr>
      <vt:lpstr>larvae_stats (μm)</vt:lpstr>
      <vt:lpstr>larvae_stats (sc)</vt:lpstr>
    </vt:vector>
  </TitlesOfParts>
  <Company>BIO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Morphometric Template for Echiniscoidea (ver. 1.0)</dc:title>
  <dc:creator>Łukasz Michalczyk (LM@tardigrada.net)</dc:creator>
  <cp:keywords>Tardigrada Echiniscoidea morphometry</cp:keywords>
  <cp:lastModifiedBy>Madga</cp:lastModifiedBy>
  <dcterms:created xsi:type="dcterms:W3CDTF">2007-08-01T03:19:15Z</dcterms:created>
  <dcterms:modified xsi:type="dcterms:W3CDTF">2021-04-28T18:54:24Z</dcterms:modified>
</cp:coreProperties>
</file>