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dga\Dropbox\#TR\0037\"/>
    </mc:Choice>
  </mc:AlternateContent>
  <xr:revisionPtr revIDLastSave="0" documentId="13_ncr:1_{B720DF34-066A-4428-A388-003949EC2C94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females" sheetId="7" r:id="rId1"/>
    <sheet name="juveniles" sheetId="29" r:id="rId2"/>
    <sheet name="larvae" sheetId="32" r:id="rId3"/>
    <sheet name="females_stats (μm)" sheetId="12" r:id="rId4"/>
    <sheet name="females_stats (sc)" sheetId="14" r:id="rId5"/>
    <sheet name="juveniles_stats (μm)" sheetId="30" r:id="rId6"/>
    <sheet name="juvenles_stats (sc)" sheetId="31" r:id="rId7"/>
    <sheet name="larvae_stats (μm)" sheetId="33" r:id="rId8"/>
    <sheet name="larvae_stats (sc)" sheetId="3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7" l="1"/>
  <c r="E4" i="7"/>
  <c r="G4" i="7"/>
  <c r="I4" i="7"/>
  <c r="K4" i="7"/>
  <c r="M4" i="7"/>
  <c r="O4" i="7"/>
  <c r="Q4" i="7"/>
  <c r="S4" i="7"/>
  <c r="C7" i="7"/>
  <c r="E7" i="7"/>
  <c r="G7" i="7"/>
  <c r="I7" i="7"/>
  <c r="K7" i="7"/>
  <c r="M7" i="7"/>
  <c r="O7" i="7"/>
  <c r="Q7" i="7"/>
  <c r="S7" i="7"/>
  <c r="C8" i="7"/>
  <c r="E8" i="7"/>
  <c r="G8" i="7"/>
  <c r="I8" i="7"/>
  <c r="K8" i="7"/>
  <c r="M8" i="7"/>
  <c r="O8" i="7"/>
  <c r="Q8" i="7"/>
  <c r="S8" i="7"/>
  <c r="C9" i="7"/>
  <c r="E9" i="7"/>
  <c r="G9" i="7"/>
  <c r="I9" i="7"/>
  <c r="K9" i="7"/>
  <c r="M9" i="7"/>
  <c r="O9" i="7"/>
  <c r="Q9" i="7"/>
  <c r="S9" i="7"/>
  <c r="C10" i="7"/>
  <c r="E10" i="7"/>
  <c r="G10" i="7"/>
  <c r="I10" i="7"/>
  <c r="K10" i="7"/>
  <c r="M10" i="7"/>
  <c r="O10" i="7"/>
  <c r="Q10" i="7"/>
  <c r="S10" i="7"/>
  <c r="C11" i="7"/>
  <c r="E11" i="7"/>
  <c r="G11" i="7"/>
  <c r="I11" i="7"/>
  <c r="K11" i="7"/>
  <c r="M11" i="7"/>
  <c r="O11" i="7"/>
  <c r="Q11" i="7"/>
  <c r="S11" i="7"/>
  <c r="B12" i="7"/>
  <c r="D12" i="7"/>
  <c r="F12" i="7"/>
  <c r="H12" i="7"/>
  <c r="J12" i="7"/>
  <c r="L12" i="7"/>
  <c r="N12" i="7"/>
  <c r="P12" i="7"/>
  <c r="R12" i="7"/>
  <c r="B13" i="7"/>
  <c r="D13" i="7"/>
  <c r="F13" i="7"/>
  <c r="H13" i="7"/>
  <c r="J13" i="7"/>
  <c r="L13" i="7"/>
  <c r="N13" i="7"/>
  <c r="P13" i="7"/>
  <c r="R13" i="7"/>
  <c r="C16" i="7"/>
  <c r="E16" i="7"/>
  <c r="G16" i="7"/>
  <c r="I16" i="7"/>
  <c r="K16" i="7"/>
  <c r="M16" i="7"/>
  <c r="O16" i="7"/>
  <c r="Q16" i="7"/>
  <c r="S16" i="7"/>
  <c r="C18" i="7"/>
  <c r="E18" i="7"/>
  <c r="G18" i="7"/>
  <c r="I18" i="7"/>
  <c r="K18" i="7"/>
  <c r="M18" i="7"/>
  <c r="O18" i="7"/>
  <c r="Q18" i="7"/>
  <c r="S18" i="7"/>
  <c r="C19" i="7"/>
  <c r="E19" i="7"/>
  <c r="G19" i="7"/>
  <c r="I19" i="7"/>
  <c r="K19" i="7"/>
  <c r="M19" i="7"/>
  <c r="O19" i="7"/>
  <c r="Q19" i="7"/>
  <c r="S19" i="7"/>
  <c r="B20" i="7"/>
  <c r="D20" i="7"/>
  <c r="F20" i="7"/>
  <c r="H20" i="7"/>
  <c r="J20" i="7"/>
  <c r="L20" i="7"/>
  <c r="N20" i="7"/>
  <c r="P20" i="7"/>
  <c r="R20" i="7"/>
  <c r="C22" i="7"/>
  <c r="E22" i="7"/>
  <c r="G22" i="7"/>
  <c r="I22" i="7"/>
  <c r="K22" i="7"/>
  <c r="M22" i="7"/>
  <c r="O22" i="7"/>
  <c r="Q22" i="7"/>
  <c r="S22" i="7"/>
  <c r="C23" i="7"/>
  <c r="E23" i="7"/>
  <c r="G23" i="7"/>
  <c r="I23" i="7"/>
  <c r="K23" i="7"/>
  <c r="M23" i="7"/>
  <c r="O23" i="7"/>
  <c r="Q23" i="7"/>
  <c r="S23" i="7"/>
  <c r="B24" i="7"/>
  <c r="D24" i="7"/>
  <c r="F24" i="7"/>
  <c r="H24" i="7"/>
  <c r="J24" i="7"/>
  <c r="L24" i="7"/>
  <c r="N24" i="7"/>
  <c r="P24" i="7"/>
  <c r="R24" i="7"/>
  <c r="C26" i="7"/>
  <c r="E26" i="7"/>
  <c r="G26" i="7"/>
  <c r="I26" i="7"/>
  <c r="K26" i="7"/>
  <c r="M26" i="7"/>
  <c r="O26" i="7"/>
  <c r="Q26" i="7"/>
  <c r="S26" i="7"/>
  <c r="C27" i="7"/>
  <c r="E27" i="7"/>
  <c r="G27" i="7"/>
  <c r="I27" i="7"/>
  <c r="K27" i="7"/>
  <c r="M27" i="7"/>
  <c r="O27" i="7"/>
  <c r="Q27" i="7"/>
  <c r="S27" i="7"/>
  <c r="B28" i="7"/>
  <c r="D28" i="7"/>
  <c r="F28" i="7"/>
  <c r="H28" i="7"/>
  <c r="J28" i="7"/>
  <c r="L28" i="7"/>
  <c r="N28" i="7"/>
  <c r="P28" i="7"/>
  <c r="R28" i="7"/>
  <c r="C30" i="7"/>
  <c r="E30" i="7"/>
  <c r="G30" i="7"/>
  <c r="I30" i="7"/>
  <c r="K30" i="7"/>
  <c r="M30" i="7"/>
  <c r="O30" i="7"/>
  <c r="Q30" i="7"/>
  <c r="S30" i="7"/>
  <c r="C31" i="7"/>
  <c r="E31" i="7"/>
  <c r="G31" i="7"/>
  <c r="I31" i="7"/>
  <c r="K31" i="7"/>
  <c r="M31" i="7"/>
  <c r="O31" i="7"/>
  <c r="Q31" i="7"/>
  <c r="S31" i="7"/>
  <c r="B32" i="7"/>
  <c r="D32" i="7"/>
  <c r="F32" i="7"/>
  <c r="H32" i="7"/>
  <c r="J32" i="7"/>
  <c r="L32" i="7"/>
  <c r="N32" i="7"/>
  <c r="P32" i="7"/>
  <c r="R32" i="7"/>
  <c r="AJ32" i="7"/>
  <c r="AH32" i="7"/>
  <c r="AF32" i="7"/>
  <c r="AD32" i="7"/>
  <c r="AB32" i="7"/>
  <c r="Z32" i="7"/>
  <c r="X32" i="7"/>
  <c r="V32" i="7"/>
  <c r="AK31" i="7"/>
  <c r="AI31" i="7"/>
  <c r="AG31" i="7"/>
  <c r="AE31" i="7"/>
  <c r="AC31" i="7"/>
  <c r="AA31" i="7"/>
  <c r="Y31" i="7"/>
  <c r="W31" i="7"/>
  <c r="AK30" i="7"/>
  <c r="AI30" i="7"/>
  <c r="AG30" i="7"/>
  <c r="AE30" i="7"/>
  <c r="AC30" i="7"/>
  <c r="AA30" i="7"/>
  <c r="Y30" i="7"/>
  <c r="W30" i="7"/>
  <c r="AJ28" i="7"/>
  <c r="AH28" i="7"/>
  <c r="AF28" i="7"/>
  <c r="AD28" i="7"/>
  <c r="AB28" i="7"/>
  <c r="Z28" i="7"/>
  <c r="X28" i="7"/>
  <c r="V28" i="7"/>
  <c r="AK27" i="7"/>
  <c r="AI27" i="7"/>
  <c r="AG27" i="7"/>
  <c r="AE27" i="7"/>
  <c r="AC27" i="7"/>
  <c r="AA27" i="7"/>
  <c r="Y27" i="7"/>
  <c r="W27" i="7"/>
  <c r="AK26" i="7"/>
  <c r="AI26" i="7"/>
  <c r="AG26" i="7"/>
  <c r="AE26" i="7"/>
  <c r="AC26" i="7"/>
  <c r="AA26" i="7"/>
  <c r="Y26" i="7"/>
  <c r="W26" i="7"/>
  <c r="AJ24" i="7"/>
  <c r="AH24" i="7"/>
  <c r="AF24" i="7"/>
  <c r="AD24" i="7"/>
  <c r="AB24" i="7"/>
  <c r="Z24" i="7"/>
  <c r="X24" i="7"/>
  <c r="V24" i="7"/>
  <c r="AK23" i="7"/>
  <c r="AI23" i="7"/>
  <c r="AG23" i="7"/>
  <c r="AE23" i="7"/>
  <c r="AC23" i="7"/>
  <c r="AA23" i="7"/>
  <c r="Y23" i="7"/>
  <c r="W23" i="7"/>
  <c r="AK22" i="7"/>
  <c r="AI22" i="7"/>
  <c r="AG22" i="7"/>
  <c r="AE22" i="7"/>
  <c r="AC22" i="7"/>
  <c r="AA22" i="7"/>
  <c r="Y22" i="7"/>
  <c r="W22" i="7"/>
  <c r="AJ20" i="7"/>
  <c r="AH20" i="7"/>
  <c r="AF20" i="7"/>
  <c r="AD20" i="7"/>
  <c r="AB20" i="7"/>
  <c r="Z20" i="7"/>
  <c r="X20" i="7"/>
  <c r="V20" i="7"/>
  <c r="AK19" i="7"/>
  <c r="AI19" i="7"/>
  <c r="AG19" i="7"/>
  <c r="AE19" i="7"/>
  <c r="AC19" i="7"/>
  <c r="AA19" i="7"/>
  <c r="Y19" i="7"/>
  <c r="W19" i="7"/>
  <c r="AK18" i="7"/>
  <c r="AI18" i="7"/>
  <c r="AG18" i="7"/>
  <c r="AE18" i="7"/>
  <c r="AC18" i="7"/>
  <c r="AA18" i="7"/>
  <c r="Y18" i="7"/>
  <c r="W18" i="7"/>
  <c r="AK16" i="7"/>
  <c r="AI16" i="7"/>
  <c r="AG16" i="7"/>
  <c r="AE16" i="7"/>
  <c r="AC16" i="7"/>
  <c r="AA16" i="7"/>
  <c r="Y16" i="7"/>
  <c r="W16" i="7"/>
  <c r="AJ13" i="7"/>
  <c r="AH13" i="7"/>
  <c r="AF13" i="7"/>
  <c r="AD13" i="7"/>
  <c r="AB13" i="7"/>
  <c r="Z13" i="7"/>
  <c r="X13" i="7"/>
  <c r="V13" i="7"/>
  <c r="AJ12" i="7"/>
  <c r="AH12" i="7"/>
  <c r="AF12" i="7"/>
  <c r="AD12" i="7"/>
  <c r="AB12" i="7"/>
  <c r="Z12" i="7"/>
  <c r="X12" i="7"/>
  <c r="V12" i="7"/>
  <c r="AK11" i="7"/>
  <c r="AI11" i="7"/>
  <c r="AG11" i="7"/>
  <c r="AE11" i="7"/>
  <c r="AC11" i="7"/>
  <c r="AA11" i="7"/>
  <c r="Y11" i="7"/>
  <c r="W11" i="7"/>
  <c r="AK10" i="7"/>
  <c r="AI10" i="7"/>
  <c r="AG10" i="7"/>
  <c r="AE10" i="7"/>
  <c r="AC10" i="7"/>
  <c r="AA10" i="7"/>
  <c r="Y10" i="7"/>
  <c r="W10" i="7"/>
  <c r="AK9" i="7"/>
  <c r="AI9" i="7"/>
  <c r="AG9" i="7"/>
  <c r="AE9" i="7"/>
  <c r="AC9" i="7"/>
  <c r="AA9" i="7"/>
  <c r="Y9" i="7"/>
  <c r="W9" i="7"/>
  <c r="AK8" i="7"/>
  <c r="AI8" i="7"/>
  <c r="AG8" i="7"/>
  <c r="AE8" i="7"/>
  <c r="AC8" i="7"/>
  <c r="AA8" i="7"/>
  <c r="Y8" i="7"/>
  <c r="W8" i="7"/>
  <c r="AK7" i="7"/>
  <c r="AI7" i="7"/>
  <c r="AG7" i="7"/>
  <c r="AE7" i="7"/>
  <c r="AC7" i="7"/>
  <c r="AA7" i="7"/>
  <c r="Y7" i="7"/>
  <c r="W7" i="7"/>
  <c r="AK4" i="7"/>
  <c r="AI4" i="7"/>
  <c r="AG4" i="7"/>
  <c r="AE4" i="7"/>
  <c r="AC4" i="7"/>
  <c r="AA4" i="7"/>
  <c r="Y4" i="7"/>
  <c r="W4" i="7"/>
  <c r="C2" i="34" l="1"/>
  <c r="Y2" i="33"/>
  <c r="X2" i="33"/>
  <c r="V2" i="33"/>
  <c r="U2" i="33"/>
  <c r="S2" i="33"/>
  <c r="R2" i="33"/>
  <c r="P2" i="33"/>
  <c r="O2" i="33"/>
  <c r="N2" i="33"/>
  <c r="M2" i="33"/>
  <c r="J2" i="33"/>
  <c r="I2" i="33"/>
  <c r="H2" i="33"/>
  <c r="G2" i="33"/>
  <c r="F2" i="33"/>
  <c r="E2" i="33"/>
  <c r="D2" i="33"/>
  <c r="C2" i="33"/>
  <c r="BR31" i="32"/>
  <c r="BP31" i="32"/>
  <c r="BH31" i="32"/>
  <c r="BF31" i="32"/>
  <c r="BD31" i="32"/>
  <c r="BB31" i="32"/>
  <c r="AZ31" i="32"/>
  <c r="AX31" i="32"/>
  <c r="AV31" i="32"/>
  <c r="AT31" i="32"/>
  <c r="AR31" i="32"/>
  <c r="AP31" i="32"/>
  <c r="AN31" i="32"/>
  <c r="AL31" i="32"/>
  <c r="AJ31" i="32"/>
  <c r="AH31" i="32"/>
  <c r="AF31" i="32"/>
  <c r="AD31" i="32"/>
  <c r="AB31" i="32"/>
  <c r="Z31" i="32"/>
  <c r="X31" i="32"/>
  <c r="V31" i="32"/>
  <c r="T31" i="32"/>
  <c r="R31" i="32"/>
  <c r="P31" i="32"/>
  <c r="N31" i="32"/>
  <c r="L31" i="32"/>
  <c r="J31" i="32"/>
  <c r="H31" i="32"/>
  <c r="F31" i="32"/>
  <c r="D31" i="32"/>
  <c r="B31" i="32"/>
  <c r="BW30" i="32"/>
  <c r="BU30" i="32"/>
  <c r="BS30" i="32"/>
  <c r="BO30" i="32"/>
  <c r="BM30" i="32"/>
  <c r="BN30" i="32" s="1"/>
  <c r="BL30" i="32"/>
  <c r="BI30" i="32"/>
  <c r="BG30" i="32"/>
  <c r="BE30" i="32"/>
  <c r="BC30" i="32"/>
  <c r="BA30" i="32"/>
  <c r="AY30" i="32"/>
  <c r="AW30" i="32"/>
  <c r="AU30" i="32"/>
  <c r="AS30" i="32"/>
  <c r="AQ30" i="32"/>
  <c r="AO30" i="32"/>
  <c r="AM30" i="32"/>
  <c r="AK30" i="32"/>
  <c r="AI30" i="32"/>
  <c r="AG30" i="32"/>
  <c r="AE30" i="32"/>
  <c r="AC30" i="32"/>
  <c r="AA30" i="32"/>
  <c r="Y30" i="32"/>
  <c r="W30" i="32"/>
  <c r="U30" i="32"/>
  <c r="S30" i="32"/>
  <c r="Q30" i="32"/>
  <c r="O30" i="32"/>
  <c r="M30" i="32"/>
  <c r="K30" i="32"/>
  <c r="I30" i="32"/>
  <c r="G30" i="32"/>
  <c r="E30" i="32"/>
  <c r="C30" i="32"/>
  <c r="BW29" i="32"/>
  <c r="BU29" i="32"/>
  <c r="BS29" i="32"/>
  <c r="BO29" i="32"/>
  <c r="BM29" i="32"/>
  <c r="BN29" i="32" s="1"/>
  <c r="BL29" i="32"/>
  <c r="BI29" i="32"/>
  <c r="BG29" i="32"/>
  <c r="BE29" i="32"/>
  <c r="BC29" i="32"/>
  <c r="BA29" i="32"/>
  <c r="AY29" i="32"/>
  <c r="AW29" i="32"/>
  <c r="AU29" i="32"/>
  <c r="AS29" i="32"/>
  <c r="AQ29" i="32"/>
  <c r="AO29" i="32"/>
  <c r="AM29" i="32"/>
  <c r="AK29" i="32"/>
  <c r="AI29" i="32"/>
  <c r="AG29" i="32"/>
  <c r="AE29" i="32"/>
  <c r="AC29" i="32"/>
  <c r="AA29" i="32"/>
  <c r="Y29" i="32"/>
  <c r="W29" i="32"/>
  <c r="U29" i="32"/>
  <c r="S29" i="32"/>
  <c r="Q29" i="32"/>
  <c r="O29" i="32"/>
  <c r="M29" i="32"/>
  <c r="K29" i="32"/>
  <c r="I29" i="32"/>
  <c r="G29" i="32"/>
  <c r="E29" i="32"/>
  <c r="C29" i="32"/>
  <c r="BL28" i="32"/>
  <c r="BR27" i="32"/>
  <c r="BP27" i="32"/>
  <c r="BH27" i="32"/>
  <c r="BF27" i="32"/>
  <c r="BD27" i="32"/>
  <c r="BB27" i="32"/>
  <c r="AZ27" i="32"/>
  <c r="AX27" i="32"/>
  <c r="AV27" i="32"/>
  <c r="AT27" i="32"/>
  <c r="AR27" i="32"/>
  <c r="AP27" i="32"/>
  <c r="AN27" i="32"/>
  <c r="AL27" i="32"/>
  <c r="AJ27" i="32"/>
  <c r="AH27" i="32"/>
  <c r="AF27" i="32"/>
  <c r="AD27" i="32"/>
  <c r="AB27" i="32"/>
  <c r="Z27" i="32"/>
  <c r="X27" i="32"/>
  <c r="V27" i="32"/>
  <c r="T27" i="32"/>
  <c r="R27" i="32"/>
  <c r="P27" i="32"/>
  <c r="N27" i="32"/>
  <c r="L27" i="32"/>
  <c r="J27" i="32"/>
  <c r="H27" i="32"/>
  <c r="F27" i="32"/>
  <c r="D27" i="32"/>
  <c r="B27" i="32"/>
  <c r="BW27" i="32" s="1"/>
  <c r="BW26" i="32"/>
  <c r="BU26" i="32"/>
  <c r="BS26" i="32"/>
  <c r="BO26" i="32"/>
  <c r="BM26" i="32"/>
  <c r="BN26" i="32" s="1"/>
  <c r="BL26" i="32"/>
  <c r="BI26" i="32"/>
  <c r="BG26" i="32"/>
  <c r="BE26" i="32"/>
  <c r="BC26" i="32"/>
  <c r="BA26" i="32"/>
  <c r="AY26" i="32"/>
  <c r="AW26" i="32"/>
  <c r="AU26" i="32"/>
  <c r="AS26" i="32"/>
  <c r="AQ26" i="32"/>
  <c r="AO26" i="32"/>
  <c r="AM26" i="32"/>
  <c r="AK26" i="32"/>
  <c r="AI26" i="32"/>
  <c r="AG26" i="32"/>
  <c r="AE26" i="32"/>
  <c r="AC26" i="32"/>
  <c r="AA26" i="32"/>
  <c r="Y26" i="32"/>
  <c r="W26" i="32"/>
  <c r="U26" i="32"/>
  <c r="S26" i="32"/>
  <c r="Q26" i="32"/>
  <c r="O26" i="32"/>
  <c r="M26" i="32"/>
  <c r="K26" i="32"/>
  <c r="I26" i="32"/>
  <c r="G26" i="32"/>
  <c r="E26" i="32"/>
  <c r="C26" i="32"/>
  <c r="BW25" i="32"/>
  <c r="BU25" i="32"/>
  <c r="BS25" i="32"/>
  <c r="BO25" i="32"/>
  <c r="BM25" i="32"/>
  <c r="BN25" i="32" s="1"/>
  <c r="BL25" i="32"/>
  <c r="BI25" i="32"/>
  <c r="BG25" i="32"/>
  <c r="BE25" i="32"/>
  <c r="BC25" i="32"/>
  <c r="BA25" i="32"/>
  <c r="AY25" i="32"/>
  <c r="AW25" i="32"/>
  <c r="AU25" i="32"/>
  <c r="AS25" i="32"/>
  <c r="AQ25" i="32"/>
  <c r="AO25" i="32"/>
  <c r="AM25" i="32"/>
  <c r="AK25" i="32"/>
  <c r="AI25" i="32"/>
  <c r="AG25" i="32"/>
  <c r="AE25" i="32"/>
  <c r="AC25" i="32"/>
  <c r="AA25" i="32"/>
  <c r="Y25" i="32"/>
  <c r="W25" i="32"/>
  <c r="U25" i="32"/>
  <c r="S25" i="32"/>
  <c r="Q25" i="32"/>
  <c r="O25" i="32"/>
  <c r="M25" i="32"/>
  <c r="K25" i="32"/>
  <c r="I25" i="32"/>
  <c r="G25" i="32"/>
  <c r="E25" i="32"/>
  <c r="C25" i="32"/>
  <c r="O2" i="34" s="1"/>
  <c r="BL24" i="32"/>
  <c r="BR23" i="32"/>
  <c r="BP23" i="32"/>
  <c r="BH23" i="32"/>
  <c r="BF23" i="32"/>
  <c r="BD23" i="32"/>
  <c r="BB23" i="32"/>
  <c r="AZ23" i="32"/>
  <c r="AX23" i="32"/>
  <c r="AV23" i="32"/>
  <c r="AT23" i="32"/>
  <c r="AR23" i="32"/>
  <c r="AP23" i="32"/>
  <c r="AN23" i="32"/>
  <c r="AL23" i="32"/>
  <c r="AJ23" i="32"/>
  <c r="AH23" i="32"/>
  <c r="AF23" i="32"/>
  <c r="AD23" i="32"/>
  <c r="AB23" i="32"/>
  <c r="Z23" i="32"/>
  <c r="X23" i="32"/>
  <c r="V23" i="32"/>
  <c r="T23" i="32"/>
  <c r="R23" i="32"/>
  <c r="P23" i="32"/>
  <c r="N23" i="32"/>
  <c r="L23" i="32"/>
  <c r="J23" i="32"/>
  <c r="H23" i="32"/>
  <c r="F23" i="32"/>
  <c r="D23" i="32"/>
  <c r="B23" i="32"/>
  <c r="BW22" i="32"/>
  <c r="BU22" i="32"/>
  <c r="BS22" i="32"/>
  <c r="BO22" i="32"/>
  <c r="BM22" i="32"/>
  <c r="BN22" i="32" s="1"/>
  <c r="BL22" i="32"/>
  <c r="BI22" i="32"/>
  <c r="BG22" i="32"/>
  <c r="BE22" i="32"/>
  <c r="BC22" i="32"/>
  <c r="BA22" i="32"/>
  <c r="AY22" i="32"/>
  <c r="AW22" i="32"/>
  <c r="AU22" i="32"/>
  <c r="AS22" i="32"/>
  <c r="AQ22" i="32"/>
  <c r="AO22" i="32"/>
  <c r="AM22" i="32"/>
  <c r="AK22" i="32"/>
  <c r="AI22" i="32"/>
  <c r="AG22" i="32"/>
  <c r="AE22" i="32"/>
  <c r="AC22" i="32"/>
  <c r="AA22" i="32"/>
  <c r="Y22" i="32"/>
  <c r="W22" i="32"/>
  <c r="U22" i="32"/>
  <c r="S22" i="32"/>
  <c r="Q22" i="32"/>
  <c r="O22" i="32"/>
  <c r="M22" i="32"/>
  <c r="K22" i="32"/>
  <c r="I22" i="32"/>
  <c r="G22" i="32"/>
  <c r="E22" i="32"/>
  <c r="C22" i="32"/>
  <c r="BW21" i="32"/>
  <c r="BU21" i="32"/>
  <c r="BS21" i="32"/>
  <c r="BO21" i="32"/>
  <c r="BM21" i="32"/>
  <c r="BN21" i="32" s="1"/>
  <c r="BL21" i="32"/>
  <c r="BI21" i="32"/>
  <c r="BG21" i="32"/>
  <c r="BE21" i="32"/>
  <c r="BC21" i="32"/>
  <c r="BA21" i="32"/>
  <c r="AY21" i="32"/>
  <c r="AW21" i="32"/>
  <c r="AU21" i="32"/>
  <c r="AS21" i="32"/>
  <c r="AQ21" i="32"/>
  <c r="AO21" i="32"/>
  <c r="AM21" i="32"/>
  <c r="AK21" i="32"/>
  <c r="AI21" i="32"/>
  <c r="AG21" i="32"/>
  <c r="AE21" i="32"/>
  <c r="AC21" i="32"/>
  <c r="AA21" i="32"/>
  <c r="Y21" i="32"/>
  <c r="W21" i="32"/>
  <c r="U21" i="32"/>
  <c r="S21" i="32"/>
  <c r="Q21" i="32"/>
  <c r="O21" i="32"/>
  <c r="M21" i="32"/>
  <c r="K21" i="32"/>
  <c r="I21" i="32"/>
  <c r="G21" i="32"/>
  <c r="E21" i="32"/>
  <c r="C21" i="32"/>
  <c r="BX21" i="32" s="1"/>
  <c r="BL20" i="32"/>
  <c r="BR19" i="32"/>
  <c r="BP19" i="32"/>
  <c r="BH19" i="32"/>
  <c r="BF19" i="32"/>
  <c r="BD19" i="32"/>
  <c r="BB19" i="32"/>
  <c r="AZ19" i="32"/>
  <c r="AX19" i="32"/>
  <c r="AV19" i="32"/>
  <c r="AT19" i="32"/>
  <c r="AR19" i="32"/>
  <c r="AP19" i="32"/>
  <c r="AN19" i="32"/>
  <c r="AL19" i="32"/>
  <c r="AJ19" i="32"/>
  <c r="AH19" i="32"/>
  <c r="AF19" i="32"/>
  <c r="AD19" i="32"/>
  <c r="AB19" i="32"/>
  <c r="Z19" i="32"/>
  <c r="X19" i="32"/>
  <c r="V19" i="32"/>
  <c r="T19" i="32"/>
  <c r="R19" i="32"/>
  <c r="P19" i="32"/>
  <c r="N19" i="32"/>
  <c r="L19" i="32"/>
  <c r="J19" i="32"/>
  <c r="H19" i="32"/>
  <c r="F19" i="32"/>
  <c r="D19" i="32"/>
  <c r="B19" i="32"/>
  <c r="BW18" i="32"/>
  <c r="BU18" i="32"/>
  <c r="BS18" i="32"/>
  <c r="BO18" i="32"/>
  <c r="BM18" i="32"/>
  <c r="BN18" i="32" s="1"/>
  <c r="BL18" i="32"/>
  <c r="BI18" i="32"/>
  <c r="BG18" i="32"/>
  <c r="BE18" i="32"/>
  <c r="BC18" i="32"/>
  <c r="BA18" i="32"/>
  <c r="AY18" i="32"/>
  <c r="AW18" i="32"/>
  <c r="AU18" i="32"/>
  <c r="AS18" i="32"/>
  <c r="AQ18" i="32"/>
  <c r="AO18" i="32"/>
  <c r="AM18" i="32"/>
  <c r="AK18" i="32"/>
  <c r="AI18" i="32"/>
  <c r="AG18" i="32"/>
  <c r="AE18" i="32"/>
  <c r="AC18" i="32"/>
  <c r="AA18" i="32"/>
  <c r="Y18" i="32"/>
  <c r="W18" i="32"/>
  <c r="U18" i="32"/>
  <c r="S18" i="32"/>
  <c r="Q18" i="32"/>
  <c r="O18" i="32"/>
  <c r="M18" i="32"/>
  <c r="K18" i="32"/>
  <c r="I18" i="32"/>
  <c r="G18" i="32"/>
  <c r="E18" i="32"/>
  <c r="C18" i="32"/>
  <c r="BW17" i="32"/>
  <c r="BU17" i="32"/>
  <c r="BS17" i="32"/>
  <c r="BO17" i="32"/>
  <c r="BM17" i="32"/>
  <c r="BN17" i="32" s="1"/>
  <c r="BL17" i="32"/>
  <c r="BI17" i="32"/>
  <c r="BG17" i="32"/>
  <c r="BE17" i="32"/>
  <c r="BC17" i="32"/>
  <c r="BA17" i="32"/>
  <c r="AY17" i="32"/>
  <c r="AW17" i="32"/>
  <c r="AU17" i="32"/>
  <c r="AS17" i="32"/>
  <c r="AQ17" i="32"/>
  <c r="AO17" i="32"/>
  <c r="AM17" i="32"/>
  <c r="AK17" i="32"/>
  <c r="AI17" i="32"/>
  <c r="AG17" i="32"/>
  <c r="AE17" i="32"/>
  <c r="AC17" i="32"/>
  <c r="AA17" i="32"/>
  <c r="Y17" i="32"/>
  <c r="W17" i="32"/>
  <c r="U17" i="32"/>
  <c r="S17" i="32"/>
  <c r="Q17" i="32"/>
  <c r="O17" i="32"/>
  <c r="M17" i="32"/>
  <c r="K17" i="32"/>
  <c r="I17" i="32"/>
  <c r="G17" i="32"/>
  <c r="E17" i="32"/>
  <c r="C17" i="32"/>
  <c r="BL16" i="32"/>
  <c r="BW15" i="32"/>
  <c r="BU15" i="32"/>
  <c r="BS15" i="32"/>
  <c r="BO15" i="32"/>
  <c r="BM15" i="32"/>
  <c r="BN15" i="32" s="1"/>
  <c r="BL15" i="32"/>
  <c r="BI15" i="32"/>
  <c r="BG15" i="32"/>
  <c r="BE15" i="32"/>
  <c r="BC15" i="32"/>
  <c r="BA15" i="32"/>
  <c r="AY15" i="32"/>
  <c r="AW15" i="32"/>
  <c r="AU15" i="32"/>
  <c r="AS15" i="32"/>
  <c r="AQ15" i="32"/>
  <c r="AO15" i="32"/>
  <c r="AM15" i="32"/>
  <c r="AK15" i="32"/>
  <c r="AI15" i="32"/>
  <c r="AG15" i="32"/>
  <c r="AE15" i="32"/>
  <c r="AC15" i="32"/>
  <c r="AA15" i="32"/>
  <c r="Y15" i="32"/>
  <c r="W15" i="32"/>
  <c r="U15" i="32"/>
  <c r="S15" i="32"/>
  <c r="Q15" i="32"/>
  <c r="O15" i="32"/>
  <c r="M15" i="32"/>
  <c r="K15" i="32"/>
  <c r="I15" i="32"/>
  <c r="G15" i="32"/>
  <c r="E15" i="32"/>
  <c r="BW14" i="32"/>
  <c r="BU14" i="32"/>
  <c r="BS14" i="32"/>
  <c r="BR14" i="32"/>
  <c r="BP14" i="32"/>
  <c r="BO14" i="32"/>
  <c r="BM14" i="32"/>
  <c r="BN14" i="32" s="1"/>
  <c r="BL14" i="32"/>
  <c r="BL13" i="32"/>
  <c r="BR12" i="32"/>
  <c r="BP12" i="32"/>
  <c r="BH12" i="32"/>
  <c r="BF12" i="32"/>
  <c r="BD12" i="32"/>
  <c r="BB12" i="32"/>
  <c r="AZ12" i="32"/>
  <c r="AX12" i="32"/>
  <c r="AV12" i="32"/>
  <c r="AT12" i="32"/>
  <c r="AR12" i="32"/>
  <c r="AP12" i="32"/>
  <c r="AN12" i="32"/>
  <c r="AL12" i="32"/>
  <c r="AJ12" i="32"/>
  <c r="AH12" i="32"/>
  <c r="AF12" i="32"/>
  <c r="AD12" i="32"/>
  <c r="AB12" i="32"/>
  <c r="Z12" i="32"/>
  <c r="X12" i="32"/>
  <c r="V12" i="32"/>
  <c r="T12" i="32"/>
  <c r="R12" i="32"/>
  <c r="P12" i="32"/>
  <c r="N12" i="32"/>
  <c r="L12" i="32"/>
  <c r="J12" i="32"/>
  <c r="H12" i="32"/>
  <c r="F12" i="32"/>
  <c r="D12" i="32"/>
  <c r="B12" i="32"/>
  <c r="BR11" i="32"/>
  <c r="BP11" i="32"/>
  <c r="BH11" i="32"/>
  <c r="BF11" i="32"/>
  <c r="BD11" i="32"/>
  <c r="BB11" i="32"/>
  <c r="AZ11" i="32"/>
  <c r="AX11" i="32"/>
  <c r="AV11" i="32"/>
  <c r="AT11" i="32"/>
  <c r="AR11" i="32"/>
  <c r="AP11" i="32"/>
  <c r="AN11" i="32"/>
  <c r="AL11" i="32"/>
  <c r="AJ11" i="32"/>
  <c r="AH11" i="32"/>
  <c r="AF11" i="32"/>
  <c r="AD11" i="32"/>
  <c r="AB11" i="32"/>
  <c r="Z11" i="32"/>
  <c r="X11" i="32"/>
  <c r="V11" i="32"/>
  <c r="T11" i="32"/>
  <c r="R11" i="32"/>
  <c r="P11" i="32"/>
  <c r="N11" i="32"/>
  <c r="L11" i="32"/>
  <c r="J11" i="32"/>
  <c r="H11" i="32"/>
  <c r="F11" i="32"/>
  <c r="D11" i="32"/>
  <c r="B11" i="32"/>
  <c r="K2" i="33" s="1"/>
  <c r="BW10" i="32"/>
  <c r="BU10" i="32"/>
  <c r="BS10" i="32"/>
  <c r="BO10" i="32"/>
  <c r="BM10" i="32"/>
  <c r="BN10" i="32" s="1"/>
  <c r="BL10" i="32"/>
  <c r="BI10" i="32"/>
  <c r="BG10" i="32"/>
  <c r="BE10" i="32"/>
  <c r="BC10" i="32"/>
  <c r="BA10" i="32"/>
  <c r="AY10" i="32"/>
  <c r="AW10" i="32"/>
  <c r="AU10" i="32"/>
  <c r="AS10" i="32"/>
  <c r="AQ10" i="32"/>
  <c r="AO10" i="32"/>
  <c r="AM10" i="32"/>
  <c r="AK10" i="32"/>
  <c r="AI10" i="32"/>
  <c r="AG10" i="32"/>
  <c r="AE10" i="32"/>
  <c r="AC10" i="32"/>
  <c r="AA10" i="32"/>
  <c r="Y10" i="32"/>
  <c r="W10" i="32"/>
  <c r="U10" i="32"/>
  <c r="S10" i="32"/>
  <c r="Q10" i="32"/>
  <c r="O10" i="32"/>
  <c r="M10" i="32"/>
  <c r="K10" i="32"/>
  <c r="I10" i="32"/>
  <c r="G10" i="32"/>
  <c r="E10" i="32"/>
  <c r="C10" i="32"/>
  <c r="BW9" i="32"/>
  <c r="BU9" i="32"/>
  <c r="BS9" i="32"/>
  <c r="BO9" i="32"/>
  <c r="BM9" i="32"/>
  <c r="BN9" i="32" s="1"/>
  <c r="BL9" i="32"/>
  <c r="BI9" i="32"/>
  <c r="BG9" i="32"/>
  <c r="BE9" i="32"/>
  <c r="BC9" i="32"/>
  <c r="BA9" i="32"/>
  <c r="AY9" i="32"/>
  <c r="AW9" i="32"/>
  <c r="AU9" i="32"/>
  <c r="AS9" i="32"/>
  <c r="AQ9" i="32"/>
  <c r="AO9" i="32"/>
  <c r="AM9" i="32"/>
  <c r="AK9" i="32"/>
  <c r="AI9" i="32"/>
  <c r="AG9" i="32"/>
  <c r="AE9" i="32"/>
  <c r="AC9" i="32"/>
  <c r="AA9" i="32"/>
  <c r="Y9" i="32"/>
  <c r="W9" i="32"/>
  <c r="U9" i="32"/>
  <c r="S9" i="32"/>
  <c r="Q9" i="32"/>
  <c r="O9" i="32"/>
  <c r="M9" i="32"/>
  <c r="K9" i="32"/>
  <c r="I9" i="32"/>
  <c r="G9" i="32"/>
  <c r="E9" i="32"/>
  <c r="C9" i="32"/>
  <c r="BW8" i="32"/>
  <c r="BU8" i="32"/>
  <c r="BS8" i="32"/>
  <c r="BO8" i="32"/>
  <c r="BM8" i="32"/>
  <c r="BN8" i="32" s="1"/>
  <c r="BL8" i="32"/>
  <c r="BI8" i="32"/>
  <c r="BG8" i="32"/>
  <c r="BE8" i="32"/>
  <c r="BC8" i="32"/>
  <c r="BA8" i="32"/>
  <c r="AY8" i="32"/>
  <c r="AW8" i="32"/>
  <c r="AU8" i="32"/>
  <c r="AS8" i="32"/>
  <c r="AQ8" i="32"/>
  <c r="AO8" i="32"/>
  <c r="AM8" i="32"/>
  <c r="AK8" i="32"/>
  <c r="AI8" i="32"/>
  <c r="AG8" i="32"/>
  <c r="AE8" i="32"/>
  <c r="AC8" i="32"/>
  <c r="AA8" i="32"/>
  <c r="Y8" i="32"/>
  <c r="W8" i="32"/>
  <c r="U8" i="32"/>
  <c r="S8" i="32"/>
  <c r="Q8" i="32"/>
  <c r="O8" i="32"/>
  <c r="M8" i="32"/>
  <c r="K8" i="32"/>
  <c r="I8" i="32"/>
  <c r="G8" i="32"/>
  <c r="E8" i="32"/>
  <c r="C8" i="32"/>
  <c r="G2" i="34" s="1"/>
  <c r="BW7" i="32"/>
  <c r="BU7" i="32"/>
  <c r="BS7" i="32"/>
  <c r="BO7" i="32"/>
  <c r="BM7" i="32"/>
  <c r="BN7" i="32" s="1"/>
  <c r="BL7" i="32"/>
  <c r="BI7" i="32"/>
  <c r="BG7" i="32"/>
  <c r="BE7" i="32"/>
  <c r="BC7" i="32"/>
  <c r="BA7" i="32"/>
  <c r="AY7" i="32"/>
  <c r="AW7" i="32"/>
  <c r="AU7" i="32"/>
  <c r="AS7" i="32"/>
  <c r="AQ7" i="32"/>
  <c r="AO7" i="32"/>
  <c r="AM7" i="32"/>
  <c r="AK7" i="32"/>
  <c r="AI7" i="32"/>
  <c r="AG7" i="32"/>
  <c r="AE7" i="32"/>
  <c r="AC7" i="32"/>
  <c r="AA7" i="32"/>
  <c r="Y7" i="32"/>
  <c r="W7" i="32"/>
  <c r="U7" i="32"/>
  <c r="S7" i="32"/>
  <c r="Q7" i="32"/>
  <c r="O7" i="32"/>
  <c r="M7" i="32"/>
  <c r="K7" i="32"/>
  <c r="I7" i="32"/>
  <c r="G7" i="32"/>
  <c r="E7" i="32"/>
  <c r="C7" i="32"/>
  <c r="BW6" i="32"/>
  <c r="BU6" i="32"/>
  <c r="BS6" i="32"/>
  <c r="BO6" i="32"/>
  <c r="BM6" i="32"/>
  <c r="BN6" i="32" s="1"/>
  <c r="BL6" i="32"/>
  <c r="BI6" i="32"/>
  <c r="BG6" i="32"/>
  <c r="BE6" i="32"/>
  <c r="BC6" i="32"/>
  <c r="BA6" i="32"/>
  <c r="AY6" i="32"/>
  <c r="AW6" i="32"/>
  <c r="AU6" i="32"/>
  <c r="AS6" i="32"/>
  <c r="AQ6" i="32"/>
  <c r="AO6" i="32"/>
  <c r="AM6" i="32"/>
  <c r="AK6" i="32"/>
  <c r="AI6" i="32"/>
  <c r="AG6" i="32"/>
  <c r="AE6" i="32"/>
  <c r="AC6" i="32"/>
  <c r="AA6" i="32"/>
  <c r="Y6" i="32"/>
  <c r="W6" i="32"/>
  <c r="U6" i="32"/>
  <c r="S6" i="32"/>
  <c r="Q6" i="32"/>
  <c r="O6" i="32"/>
  <c r="M6" i="32"/>
  <c r="K6" i="32"/>
  <c r="I6" i="32"/>
  <c r="G6" i="32"/>
  <c r="E6" i="32"/>
  <c r="C6" i="32"/>
  <c r="BX6" i="32" s="1"/>
  <c r="BL5" i="32"/>
  <c r="BW4" i="32"/>
  <c r="BU4" i="32"/>
  <c r="BS4" i="32"/>
  <c r="BR4" i="32"/>
  <c r="BP4" i="32"/>
  <c r="BO4" i="32"/>
  <c r="BM4" i="32"/>
  <c r="BN4" i="32" s="1"/>
  <c r="BL4" i="32"/>
  <c r="BW3" i="32"/>
  <c r="BU3" i="32"/>
  <c r="BS3" i="32"/>
  <c r="BO3" i="32"/>
  <c r="BM3" i="32"/>
  <c r="BN3" i="32" s="1"/>
  <c r="BL3" i="32"/>
  <c r="BI3" i="32"/>
  <c r="BG3" i="32"/>
  <c r="BE3" i="32"/>
  <c r="BC3" i="32"/>
  <c r="BA3" i="32"/>
  <c r="AY3" i="32"/>
  <c r="AW3" i="32"/>
  <c r="AU3" i="32"/>
  <c r="AS3" i="32"/>
  <c r="AQ3" i="32"/>
  <c r="AO3" i="32"/>
  <c r="AM3" i="32"/>
  <c r="AK3" i="32"/>
  <c r="AI3" i="32"/>
  <c r="AG3" i="32"/>
  <c r="AE3" i="32"/>
  <c r="AC3" i="32"/>
  <c r="AA3" i="32"/>
  <c r="Y3" i="32"/>
  <c r="W3" i="32"/>
  <c r="U3" i="32"/>
  <c r="S3" i="32"/>
  <c r="Q3" i="32"/>
  <c r="O3" i="32"/>
  <c r="M3" i="32"/>
  <c r="K3" i="32"/>
  <c r="I3" i="32"/>
  <c r="G3" i="32"/>
  <c r="E3" i="32"/>
  <c r="C3" i="32"/>
  <c r="C15" i="31"/>
  <c r="C14" i="31"/>
  <c r="C13" i="31"/>
  <c r="C12" i="31"/>
  <c r="C11" i="31"/>
  <c r="C10" i="31"/>
  <c r="C9" i="31"/>
  <c r="C8" i="31"/>
  <c r="C7" i="31"/>
  <c r="C6" i="31"/>
  <c r="C5" i="31"/>
  <c r="C4" i="31"/>
  <c r="C3" i="31"/>
  <c r="C2" i="31"/>
  <c r="Y15" i="30"/>
  <c r="X15" i="30"/>
  <c r="V15" i="30"/>
  <c r="U15" i="30"/>
  <c r="S15" i="30"/>
  <c r="R15" i="30"/>
  <c r="P15" i="30"/>
  <c r="O15" i="30"/>
  <c r="N15" i="30"/>
  <c r="M15" i="30"/>
  <c r="J15" i="30"/>
  <c r="I15" i="30"/>
  <c r="H15" i="30"/>
  <c r="G15" i="30"/>
  <c r="F15" i="30"/>
  <c r="E15" i="30"/>
  <c r="D15" i="30"/>
  <c r="C15" i="30"/>
  <c r="Y14" i="30"/>
  <c r="X14" i="30"/>
  <c r="V14" i="30"/>
  <c r="U14" i="30"/>
  <c r="S14" i="30"/>
  <c r="R14" i="30"/>
  <c r="P14" i="30"/>
  <c r="O14" i="30"/>
  <c r="N14" i="30"/>
  <c r="M14" i="30"/>
  <c r="J14" i="30"/>
  <c r="I14" i="30"/>
  <c r="H14" i="30"/>
  <c r="G14" i="30"/>
  <c r="F14" i="30"/>
  <c r="E14" i="30"/>
  <c r="D14" i="30"/>
  <c r="C14" i="30"/>
  <c r="Y13" i="30"/>
  <c r="X13" i="30"/>
  <c r="V13" i="30"/>
  <c r="U13" i="30"/>
  <c r="S13" i="30"/>
  <c r="R13" i="30"/>
  <c r="P13" i="30"/>
  <c r="O13" i="30"/>
  <c r="N13" i="30"/>
  <c r="M13" i="30"/>
  <c r="J13" i="30"/>
  <c r="I13" i="30"/>
  <c r="H13" i="30"/>
  <c r="G13" i="30"/>
  <c r="F13" i="30"/>
  <c r="E13" i="30"/>
  <c r="D13" i="30"/>
  <c r="C13" i="30"/>
  <c r="Y12" i="30"/>
  <c r="X12" i="30"/>
  <c r="V12" i="30"/>
  <c r="U12" i="30"/>
  <c r="S12" i="30"/>
  <c r="R12" i="30"/>
  <c r="P12" i="30"/>
  <c r="O12" i="30"/>
  <c r="N12" i="30"/>
  <c r="M12" i="30"/>
  <c r="J12" i="30"/>
  <c r="I12" i="30"/>
  <c r="H12" i="30"/>
  <c r="G12" i="30"/>
  <c r="F12" i="30"/>
  <c r="E12" i="30"/>
  <c r="D12" i="30"/>
  <c r="C12" i="30"/>
  <c r="Y11" i="30"/>
  <c r="X11" i="30"/>
  <c r="V11" i="30"/>
  <c r="U11" i="30"/>
  <c r="S11" i="30"/>
  <c r="R11" i="30"/>
  <c r="P11" i="30"/>
  <c r="O11" i="30"/>
  <c r="N11" i="30"/>
  <c r="M11" i="30"/>
  <c r="J11" i="30"/>
  <c r="I11" i="30"/>
  <c r="H11" i="30"/>
  <c r="G11" i="30"/>
  <c r="F11" i="30"/>
  <c r="E11" i="30"/>
  <c r="D11" i="30"/>
  <c r="C11" i="30"/>
  <c r="Y10" i="30"/>
  <c r="X10" i="30"/>
  <c r="V10" i="30"/>
  <c r="U10" i="30"/>
  <c r="S10" i="30"/>
  <c r="R10" i="30"/>
  <c r="P10" i="30"/>
  <c r="O10" i="30"/>
  <c r="N10" i="30"/>
  <c r="M10" i="30"/>
  <c r="J10" i="30"/>
  <c r="I10" i="30"/>
  <c r="H10" i="30"/>
  <c r="G10" i="30"/>
  <c r="F10" i="30"/>
  <c r="E10" i="30"/>
  <c r="D10" i="30"/>
  <c r="C10" i="30"/>
  <c r="Y9" i="30"/>
  <c r="X9" i="30"/>
  <c r="V9" i="30"/>
  <c r="U9" i="30"/>
  <c r="S9" i="30"/>
  <c r="R9" i="30"/>
  <c r="P9" i="30"/>
  <c r="O9" i="30"/>
  <c r="N9" i="30"/>
  <c r="M9" i="30"/>
  <c r="J9" i="30"/>
  <c r="I9" i="30"/>
  <c r="H9" i="30"/>
  <c r="G9" i="30"/>
  <c r="F9" i="30"/>
  <c r="E9" i="30"/>
  <c r="D9" i="30"/>
  <c r="C9" i="30"/>
  <c r="Y8" i="30"/>
  <c r="X8" i="30"/>
  <c r="V8" i="30"/>
  <c r="U8" i="30"/>
  <c r="S8" i="30"/>
  <c r="R8" i="30"/>
  <c r="P8" i="30"/>
  <c r="O8" i="30"/>
  <c r="N8" i="30"/>
  <c r="M8" i="30"/>
  <c r="J8" i="30"/>
  <c r="I8" i="30"/>
  <c r="H8" i="30"/>
  <c r="G8" i="30"/>
  <c r="F8" i="30"/>
  <c r="E8" i="30"/>
  <c r="D8" i="30"/>
  <c r="C8" i="30"/>
  <c r="Y7" i="30"/>
  <c r="X7" i="30"/>
  <c r="V7" i="30"/>
  <c r="U7" i="30"/>
  <c r="S7" i="30"/>
  <c r="R7" i="30"/>
  <c r="P7" i="30"/>
  <c r="O7" i="30"/>
  <c r="N7" i="30"/>
  <c r="M7" i="30"/>
  <c r="J7" i="30"/>
  <c r="I7" i="30"/>
  <c r="H7" i="30"/>
  <c r="G7" i="30"/>
  <c r="F7" i="30"/>
  <c r="E7" i="30"/>
  <c r="D7" i="30"/>
  <c r="C7" i="30"/>
  <c r="Y6" i="30"/>
  <c r="X6" i="30"/>
  <c r="V6" i="30"/>
  <c r="U6" i="30"/>
  <c r="S6" i="30"/>
  <c r="R6" i="30"/>
  <c r="P6" i="30"/>
  <c r="O6" i="30"/>
  <c r="N6" i="30"/>
  <c r="M6" i="30"/>
  <c r="J6" i="30"/>
  <c r="I6" i="30"/>
  <c r="H6" i="30"/>
  <c r="G6" i="30"/>
  <c r="F6" i="30"/>
  <c r="E6" i="30"/>
  <c r="D6" i="30"/>
  <c r="C6" i="30"/>
  <c r="Y5" i="30"/>
  <c r="X5" i="30"/>
  <c r="V5" i="30"/>
  <c r="U5" i="30"/>
  <c r="S5" i="30"/>
  <c r="R5" i="30"/>
  <c r="P5" i="30"/>
  <c r="O5" i="30"/>
  <c r="N5" i="30"/>
  <c r="M5" i="30"/>
  <c r="J5" i="30"/>
  <c r="I5" i="30"/>
  <c r="H5" i="30"/>
  <c r="G5" i="30"/>
  <c r="F5" i="30"/>
  <c r="E5" i="30"/>
  <c r="D5" i="30"/>
  <c r="C5" i="30"/>
  <c r="Y4" i="30"/>
  <c r="X4" i="30"/>
  <c r="V4" i="30"/>
  <c r="U4" i="30"/>
  <c r="S4" i="30"/>
  <c r="R4" i="30"/>
  <c r="P4" i="30"/>
  <c r="O4" i="30"/>
  <c r="N4" i="30"/>
  <c r="M4" i="30"/>
  <c r="J4" i="30"/>
  <c r="I4" i="30"/>
  <c r="H4" i="30"/>
  <c r="G4" i="30"/>
  <c r="F4" i="30"/>
  <c r="E4" i="30"/>
  <c r="D4" i="30"/>
  <c r="C4" i="30"/>
  <c r="Y3" i="30"/>
  <c r="X3" i="30"/>
  <c r="V3" i="30"/>
  <c r="U3" i="30"/>
  <c r="S3" i="30"/>
  <c r="R3" i="30"/>
  <c r="P3" i="30"/>
  <c r="O3" i="30"/>
  <c r="N3" i="30"/>
  <c r="M3" i="30"/>
  <c r="J3" i="30"/>
  <c r="I3" i="30"/>
  <c r="H3" i="30"/>
  <c r="G3" i="30"/>
  <c r="F3" i="30"/>
  <c r="E3" i="30"/>
  <c r="D3" i="30"/>
  <c r="C3" i="30"/>
  <c r="Y2" i="30"/>
  <c r="X2" i="30"/>
  <c r="V2" i="30"/>
  <c r="U2" i="30"/>
  <c r="S2" i="30"/>
  <c r="R2" i="30"/>
  <c r="P2" i="30"/>
  <c r="O2" i="30"/>
  <c r="N2" i="30"/>
  <c r="M2" i="30"/>
  <c r="J2" i="30"/>
  <c r="I2" i="30"/>
  <c r="H2" i="30"/>
  <c r="G2" i="30"/>
  <c r="F2" i="30"/>
  <c r="E2" i="30"/>
  <c r="D2" i="30"/>
  <c r="C2" i="30"/>
  <c r="BR31" i="29"/>
  <c r="BP31" i="29"/>
  <c r="BH31" i="29"/>
  <c r="BF31" i="29"/>
  <c r="BD31" i="29"/>
  <c r="BB31" i="29"/>
  <c r="AZ31" i="29"/>
  <c r="AX31" i="29"/>
  <c r="AV31" i="29"/>
  <c r="AT31" i="29"/>
  <c r="AR31" i="29"/>
  <c r="AP31" i="29"/>
  <c r="AN31" i="29"/>
  <c r="AL31" i="29"/>
  <c r="AJ31" i="29"/>
  <c r="AH31" i="29"/>
  <c r="AF31" i="29"/>
  <c r="AD31" i="29"/>
  <c r="AB31" i="29"/>
  <c r="Z15" i="30" s="1"/>
  <c r="Z31" i="29"/>
  <c r="Z14" i="30" s="1"/>
  <c r="X31" i="29"/>
  <c r="Z13" i="30" s="1"/>
  <c r="V31" i="29"/>
  <c r="Z12" i="30" s="1"/>
  <c r="T31" i="29"/>
  <c r="Z11" i="30" s="1"/>
  <c r="R31" i="29"/>
  <c r="Z10" i="30" s="1"/>
  <c r="P31" i="29"/>
  <c r="Z9" i="30" s="1"/>
  <c r="N31" i="29"/>
  <c r="Z8" i="30" s="1"/>
  <c r="L31" i="29"/>
  <c r="J31" i="29"/>
  <c r="Z6" i="30" s="1"/>
  <c r="H31" i="29"/>
  <c r="F31" i="29"/>
  <c r="Z4" i="30" s="1"/>
  <c r="D31" i="29"/>
  <c r="Z3" i="30" s="1"/>
  <c r="B31" i="29"/>
  <c r="BW30" i="29"/>
  <c r="BU30" i="29"/>
  <c r="BS30" i="29"/>
  <c r="BO30" i="29"/>
  <c r="BM30" i="29"/>
  <c r="BN30" i="29" s="1"/>
  <c r="BL30" i="29"/>
  <c r="BI30" i="29"/>
  <c r="BG30" i="29"/>
  <c r="BE30" i="29"/>
  <c r="BC30" i="29"/>
  <c r="BA30" i="29"/>
  <c r="AY30" i="29"/>
  <c r="AW30" i="29"/>
  <c r="AU30" i="29"/>
  <c r="AS30" i="29"/>
  <c r="AQ30" i="29"/>
  <c r="AO30" i="29"/>
  <c r="AM30" i="29"/>
  <c r="AK30" i="29"/>
  <c r="AI30" i="29"/>
  <c r="AG30" i="29"/>
  <c r="AE30" i="29"/>
  <c r="AC30" i="29"/>
  <c r="R15" i="31" s="1"/>
  <c r="AA30" i="29"/>
  <c r="R14" i="31" s="1"/>
  <c r="Y30" i="29"/>
  <c r="R13" i="31" s="1"/>
  <c r="W30" i="29"/>
  <c r="R12" i="31" s="1"/>
  <c r="U30" i="29"/>
  <c r="R11" i="31" s="1"/>
  <c r="S30" i="29"/>
  <c r="R10" i="31" s="1"/>
  <c r="Q30" i="29"/>
  <c r="R9" i="31" s="1"/>
  <c r="O30" i="29"/>
  <c r="R8" i="31" s="1"/>
  <c r="M30" i="29"/>
  <c r="R7" i="31" s="1"/>
  <c r="K30" i="29"/>
  <c r="R6" i="31" s="1"/>
  <c r="I30" i="29"/>
  <c r="R5" i="31" s="1"/>
  <c r="G30" i="29"/>
  <c r="R4" i="31" s="1"/>
  <c r="E30" i="29"/>
  <c r="R3" i="31" s="1"/>
  <c r="C30" i="29"/>
  <c r="BX30" i="29" s="1"/>
  <c r="BW29" i="29"/>
  <c r="BU29" i="29"/>
  <c r="BS29" i="29"/>
  <c r="BO29" i="29"/>
  <c r="BM29" i="29"/>
  <c r="BN29" i="29" s="1"/>
  <c r="BL29" i="29"/>
  <c r="BI29" i="29"/>
  <c r="BG29" i="29"/>
  <c r="BE29" i="29"/>
  <c r="BC29" i="29"/>
  <c r="BA29" i="29"/>
  <c r="AY29" i="29"/>
  <c r="AW29" i="29"/>
  <c r="AU29" i="29"/>
  <c r="AS29" i="29"/>
  <c r="AQ29" i="29"/>
  <c r="AO29" i="29"/>
  <c r="AM29" i="29"/>
  <c r="AK29" i="29"/>
  <c r="AI29" i="29"/>
  <c r="AG29" i="29"/>
  <c r="AE29" i="29"/>
  <c r="AC29" i="29"/>
  <c r="Q15" i="31" s="1"/>
  <c r="AA29" i="29"/>
  <c r="Q14" i="31" s="1"/>
  <c r="Y29" i="29"/>
  <c r="Q13" i="31" s="1"/>
  <c r="W29" i="29"/>
  <c r="Q12" i="31" s="1"/>
  <c r="U29" i="29"/>
  <c r="Q11" i="31" s="1"/>
  <c r="S29" i="29"/>
  <c r="Q10" i="31" s="1"/>
  <c r="Q29" i="29"/>
  <c r="Q9" i="31" s="1"/>
  <c r="O29" i="29"/>
  <c r="Q8" i="31" s="1"/>
  <c r="M29" i="29"/>
  <c r="Q7" i="31" s="1"/>
  <c r="K29" i="29"/>
  <c r="Q6" i="31" s="1"/>
  <c r="I29" i="29"/>
  <c r="Q5" i="31" s="1"/>
  <c r="G29" i="29"/>
  <c r="Q4" i="31" s="1"/>
  <c r="E29" i="29"/>
  <c r="C29" i="29"/>
  <c r="BL28" i="29"/>
  <c r="BR27" i="29"/>
  <c r="BP27" i="29"/>
  <c r="BH27" i="29"/>
  <c r="BF27" i="29"/>
  <c r="BD27" i="29"/>
  <c r="BB27" i="29"/>
  <c r="AZ27" i="29"/>
  <c r="AX27" i="29"/>
  <c r="AV27" i="29"/>
  <c r="AT27" i="29"/>
  <c r="AR27" i="29"/>
  <c r="AP27" i="29"/>
  <c r="AN27" i="29"/>
  <c r="AL27" i="29"/>
  <c r="AJ27" i="29"/>
  <c r="AH27" i="29"/>
  <c r="AF27" i="29"/>
  <c r="AD27" i="29"/>
  <c r="AB27" i="29"/>
  <c r="W15" i="30" s="1"/>
  <c r="Z27" i="29"/>
  <c r="W14" i="30" s="1"/>
  <c r="X27" i="29"/>
  <c r="W13" i="30" s="1"/>
  <c r="V27" i="29"/>
  <c r="W12" i="30" s="1"/>
  <c r="T27" i="29"/>
  <c r="W11" i="30" s="1"/>
  <c r="R27" i="29"/>
  <c r="W10" i="30" s="1"/>
  <c r="P27" i="29"/>
  <c r="W9" i="30" s="1"/>
  <c r="N27" i="29"/>
  <c r="W8" i="30" s="1"/>
  <c r="L27" i="29"/>
  <c r="W7" i="30" s="1"/>
  <c r="J27" i="29"/>
  <c r="W6" i="30" s="1"/>
  <c r="H27" i="29"/>
  <c r="W5" i="30" s="1"/>
  <c r="F27" i="29"/>
  <c r="W4" i="30" s="1"/>
  <c r="D27" i="29"/>
  <c r="W3" i="30" s="1"/>
  <c r="B27" i="29"/>
  <c r="BW27" i="29" s="1"/>
  <c r="BW26" i="29"/>
  <c r="BU26" i="29"/>
  <c r="BS26" i="29"/>
  <c r="BO26" i="29"/>
  <c r="BM26" i="29"/>
  <c r="BN26" i="29" s="1"/>
  <c r="BL26" i="29"/>
  <c r="BI26" i="29"/>
  <c r="BG26" i="29"/>
  <c r="BE26" i="29"/>
  <c r="BC26" i="29"/>
  <c r="BA26" i="29"/>
  <c r="AY26" i="29"/>
  <c r="AW26" i="29"/>
  <c r="AU26" i="29"/>
  <c r="AS26" i="29"/>
  <c r="AQ26" i="29"/>
  <c r="AO26" i="29"/>
  <c r="AM26" i="29"/>
  <c r="AK26" i="29"/>
  <c r="AI26" i="29"/>
  <c r="AG26" i="29"/>
  <c r="AE26" i="29"/>
  <c r="AC26" i="29"/>
  <c r="P15" i="31" s="1"/>
  <c r="AA26" i="29"/>
  <c r="P14" i="31" s="1"/>
  <c r="Y26" i="29"/>
  <c r="P13" i="31" s="1"/>
  <c r="W26" i="29"/>
  <c r="P12" i="31" s="1"/>
  <c r="U26" i="29"/>
  <c r="P11" i="31" s="1"/>
  <c r="S26" i="29"/>
  <c r="P10" i="31" s="1"/>
  <c r="Q26" i="29"/>
  <c r="P9" i="31" s="1"/>
  <c r="O26" i="29"/>
  <c r="P8" i="31" s="1"/>
  <c r="M26" i="29"/>
  <c r="P7" i="31" s="1"/>
  <c r="K26" i="29"/>
  <c r="P6" i="31" s="1"/>
  <c r="I26" i="29"/>
  <c r="P5" i="31" s="1"/>
  <c r="G26" i="29"/>
  <c r="P4" i="31" s="1"/>
  <c r="E26" i="29"/>
  <c r="P3" i="31" s="1"/>
  <c r="C26" i="29"/>
  <c r="P2" i="31" s="1"/>
  <c r="BW25" i="29"/>
  <c r="BU25" i="29"/>
  <c r="BS25" i="29"/>
  <c r="BO25" i="29"/>
  <c r="BM25" i="29"/>
  <c r="BN25" i="29" s="1"/>
  <c r="BL25" i="29"/>
  <c r="BI25" i="29"/>
  <c r="BG25" i="29"/>
  <c r="BE25" i="29"/>
  <c r="BC25" i="29"/>
  <c r="BA25" i="29"/>
  <c r="AY25" i="29"/>
  <c r="AW25" i="29"/>
  <c r="AU25" i="29"/>
  <c r="AS25" i="29"/>
  <c r="AQ25" i="29"/>
  <c r="AO25" i="29"/>
  <c r="AM25" i="29"/>
  <c r="AK25" i="29"/>
  <c r="AI25" i="29"/>
  <c r="AG25" i="29"/>
  <c r="AE25" i="29"/>
  <c r="AC25" i="29"/>
  <c r="O15" i="31" s="1"/>
  <c r="AA25" i="29"/>
  <c r="O14" i="31" s="1"/>
  <c r="Y25" i="29"/>
  <c r="O13" i="31" s="1"/>
  <c r="W25" i="29"/>
  <c r="O12" i="31" s="1"/>
  <c r="U25" i="29"/>
  <c r="O11" i="31" s="1"/>
  <c r="S25" i="29"/>
  <c r="O10" i="31" s="1"/>
  <c r="Q25" i="29"/>
  <c r="O9" i="31" s="1"/>
  <c r="O25" i="29"/>
  <c r="O8" i="31" s="1"/>
  <c r="M25" i="29"/>
  <c r="O7" i="31" s="1"/>
  <c r="K25" i="29"/>
  <c r="O6" i="31" s="1"/>
  <c r="I25" i="29"/>
  <c r="O5" i="31" s="1"/>
  <c r="G25" i="29"/>
  <c r="O4" i="31" s="1"/>
  <c r="E25" i="29"/>
  <c r="O3" i="31" s="1"/>
  <c r="C25" i="29"/>
  <c r="BL24" i="29"/>
  <c r="BR23" i="29"/>
  <c r="BP23" i="29"/>
  <c r="BH23" i="29"/>
  <c r="BF23" i="29"/>
  <c r="BD23" i="29"/>
  <c r="BB23" i="29"/>
  <c r="AZ23" i="29"/>
  <c r="AX23" i="29"/>
  <c r="AV23" i="29"/>
  <c r="AT23" i="29"/>
  <c r="AR23" i="29"/>
  <c r="AP23" i="29"/>
  <c r="AN23" i="29"/>
  <c r="AL23" i="29"/>
  <c r="AJ23" i="29"/>
  <c r="AH23" i="29"/>
  <c r="AF23" i="29"/>
  <c r="AD23" i="29"/>
  <c r="AB23" i="29"/>
  <c r="T15" i="30" s="1"/>
  <c r="Z23" i="29"/>
  <c r="T14" i="30" s="1"/>
  <c r="X23" i="29"/>
  <c r="T13" i="30" s="1"/>
  <c r="V23" i="29"/>
  <c r="T12" i="30" s="1"/>
  <c r="T23" i="29"/>
  <c r="T11" i="30" s="1"/>
  <c r="R23" i="29"/>
  <c r="T10" i="30" s="1"/>
  <c r="P23" i="29"/>
  <c r="T9" i="30" s="1"/>
  <c r="N23" i="29"/>
  <c r="T8" i="30" s="1"/>
  <c r="L23" i="29"/>
  <c r="T7" i="30" s="1"/>
  <c r="J23" i="29"/>
  <c r="T6" i="30" s="1"/>
  <c r="H23" i="29"/>
  <c r="T5" i="30" s="1"/>
  <c r="F23" i="29"/>
  <c r="T4" i="30" s="1"/>
  <c r="D23" i="29"/>
  <c r="B23" i="29"/>
  <c r="BW22" i="29"/>
  <c r="BU22" i="29"/>
  <c r="BS22" i="29"/>
  <c r="BO22" i="29"/>
  <c r="BM22" i="29"/>
  <c r="BN22" i="29" s="1"/>
  <c r="BL22" i="29"/>
  <c r="BI22" i="29"/>
  <c r="BG22" i="29"/>
  <c r="BE22" i="29"/>
  <c r="BC22" i="29"/>
  <c r="BA22" i="29"/>
  <c r="AY22" i="29"/>
  <c r="AW22" i="29"/>
  <c r="AU22" i="29"/>
  <c r="AS22" i="29"/>
  <c r="AQ22" i="29"/>
  <c r="AO22" i="29"/>
  <c r="AM22" i="29"/>
  <c r="AK22" i="29"/>
  <c r="AI22" i="29"/>
  <c r="AG22" i="29"/>
  <c r="AE22" i="29"/>
  <c r="AC22" i="29"/>
  <c r="N15" i="31" s="1"/>
  <c r="AA22" i="29"/>
  <c r="N14" i="31" s="1"/>
  <c r="Y22" i="29"/>
  <c r="N13" i="31" s="1"/>
  <c r="W22" i="29"/>
  <c r="N12" i="31" s="1"/>
  <c r="U22" i="29"/>
  <c r="N11" i="31" s="1"/>
  <c r="S22" i="29"/>
  <c r="N10" i="31" s="1"/>
  <c r="Q22" i="29"/>
  <c r="N9" i="31" s="1"/>
  <c r="O22" i="29"/>
  <c r="N8" i="31" s="1"/>
  <c r="M22" i="29"/>
  <c r="N7" i="31" s="1"/>
  <c r="K22" i="29"/>
  <c r="I22" i="29"/>
  <c r="N5" i="31" s="1"/>
  <c r="G22" i="29"/>
  <c r="E22" i="29"/>
  <c r="N3" i="31" s="1"/>
  <c r="C22" i="29"/>
  <c r="N2" i="31" s="1"/>
  <c r="BW21" i="29"/>
  <c r="BU21" i="29"/>
  <c r="BS21" i="29"/>
  <c r="BO21" i="29"/>
  <c r="BM21" i="29"/>
  <c r="BN21" i="29" s="1"/>
  <c r="BL21" i="29"/>
  <c r="BI21" i="29"/>
  <c r="BG21" i="29"/>
  <c r="BE21" i="29"/>
  <c r="BC21" i="29"/>
  <c r="BA21" i="29"/>
  <c r="AY21" i="29"/>
  <c r="AW21" i="29"/>
  <c r="AU21" i="29"/>
  <c r="AS21" i="29"/>
  <c r="AQ21" i="29"/>
  <c r="AO21" i="29"/>
  <c r="AM21" i="29"/>
  <c r="AK21" i="29"/>
  <c r="AI21" i="29"/>
  <c r="AG21" i="29"/>
  <c r="AE21" i="29"/>
  <c r="AC21" i="29"/>
  <c r="M15" i="31" s="1"/>
  <c r="AA21" i="29"/>
  <c r="M14" i="31" s="1"/>
  <c r="Y21" i="29"/>
  <c r="M13" i="31" s="1"/>
  <c r="W21" i="29"/>
  <c r="M12" i="31" s="1"/>
  <c r="U21" i="29"/>
  <c r="M11" i="31" s="1"/>
  <c r="S21" i="29"/>
  <c r="M10" i="31" s="1"/>
  <c r="Q21" i="29"/>
  <c r="M9" i="31" s="1"/>
  <c r="O21" i="29"/>
  <c r="M8" i="31" s="1"/>
  <c r="M21" i="29"/>
  <c r="M7" i="31" s="1"/>
  <c r="K21" i="29"/>
  <c r="M6" i="31" s="1"/>
  <c r="I21" i="29"/>
  <c r="M5" i="31" s="1"/>
  <c r="G21" i="29"/>
  <c r="M4" i="31" s="1"/>
  <c r="E21" i="29"/>
  <c r="M3" i="31" s="1"/>
  <c r="C21" i="29"/>
  <c r="BX21" i="29" s="1"/>
  <c r="BL20" i="29"/>
  <c r="BR19" i="29"/>
  <c r="BP19" i="29"/>
  <c r="BH19" i="29"/>
  <c r="BF19" i="29"/>
  <c r="BD19" i="29"/>
  <c r="BB19" i="29"/>
  <c r="AZ19" i="29"/>
  <c r="AX19" i="29"/>
  <c r="AV19" i="29"/>
  <c r="AT19" i="29"/>
  <c r="AR19" i="29"/>
  <c r="AP19" i="29"/>
  <c r="AN19" i="29"/>
  <c r="AL19" i="29"/>
  <c r="AJ19" i="29"/>
  <c r="AH19" i="29"/>
  <c r="AF19" i="29"/>
  <c r="AD19" i="29"/>
  <c r="AB19" i="29"/>
  <c r="Q15" i="30" s="1"/>
  <c r="Z19" i="29"/>
  <c r="Q14" i="30" s="1"/>
  <c r="X19" i="29"/>
  <c r="Q13" i="30" s="1"/>
  <c r="V19" i="29"/>
  <c r="Q12" i="30" s="1"/>
  <c r="T19" i="29"/>
  <c r="Q11" i="30" s="1"/>
  <c r="R19" i="29"/>
  <c r="Q10" i="30" s="1"/>
  <c r="P19" i="29"/>
  <c r="Q9" i="30" s="1"/>
  <c r="N19" i="29"/>
  <c r="Q8" i="30" s="1"/>
  <c r="L19" i="29"/>
  <c r="J19" i="29"/>
  <c r="Q6" i="30" s="1"/>
  <c r="H19" i="29"/>
  <c r="Q5" i="30" s="1"/>
  <c r="F19" i="29"/>
  <c r="Q4" i="30" s="1"/>
  <c r="D19" i="29"/>
  <c r="Q3" i="30" s="1"/>
  <c r="B19" i="29"/>
  <c r="BW18" i="29"/>
  <c r="BU18" i="29"/>
  <c r="BS18" i="29"/>
  <c r="BO18" i="29"/>
  <c r="BM18" i="29"/>
  <c r="BN18" i="29" s="1"/>
  <c r="BL18" i="29"/>
  <c r="BI18" i="29"/>
  <c r="BG18" i="29"/>
  <c r="BE18" i="29"/>
  <c r="BC18" i="29"/>
  <c r="BA18" i="29"/>
  <c r="AY18" i="29"/>
  <c r="AW18" i="29"/>
  <c r="AU18" i="29"/>
  <c r="AS18" i="29"/>
  <c r="AQ18" i="29"/>
  <c r="AO18" i="29"/>
  <c r="AM18" i="29"/>
  <c r="AK18" i="29"/>
  <c r="AI18" i="29"/>
  <c r="AG18" i="29"/>
  <c r="AE18" i="29"/>
  <c r="AC18" i="29"/>
  <c r="L15" i="31" s="1"/>
  <c r="AA18" i="29"/>
  <c r="L14" i="31" s="1"/>
  <c r="Y18" i="29"/>
  <c r="L13" i="31" s="1"/>
  <c r="W18" i="29"/>
  <c r="L12" i="31" s="1"/>
  <c r="U18" i="29"/>
  <c r="L11" i="31" s="1"/>
  <c r="S18" i="29"/>
  <c r="L10" i="31" s="1"/>
  <c r="Q18" i="29"/>
  <c r="L9" i="31" s="1"/>
  <c r="O18" i="29"/>
  <c r="L8" i="31" s="1"/>
  <c r="M18" i="29"/>
  <c r="L7" i="31" s="1"/>
  <c r="K18" i="29"/>
  <c r="L6" i="31" s="1"/>
  <c r="I18" i="29"/>
  <c r="L5" i="31" s="1"/>
  <c r="G18" i="29"/>
  <c r="L4" i="31" s="1"/>
  <c r="E18" i="29"/>
  <c r="L3" i="31" s="1"/>
  <c r="C18" i="29"/>
  <c r="BW17" i="29"/>
  <c r="BU17" i="29"/>
  <c r="BS17" i="29"/>
  <c r="BO17" i="29"/>
  <c r="BM17" i="29"/>
  <c r="BN17" i="29" s="1"/>
  <c r="BL17" i="29"/>
  <c r="BI17" i="29"/>
  <c r="BG17" i="29"/>
  <c r="BE17" i="29"/>
  <c r="BC17" i="29"/>
  <c r="BA17" i="29"/>
  <c r="AY17" i="29"/>
  <c r="AW17" i="29"/>
  <c r="AU17" i="29"/>
  <c r="AS17" i="29"/>
  <c r="AQ17" i="29"/>
  <c r="AO17" i="29"/>
  <c r="AM17" i="29"/>
  <c r="AK17" i="29"/>
  <c r="AI17" i="29"/>
  <c r="AG17" i="29"/>
  <c r="AE17" i="29"/>
  <c r="AC17" i="29"/>
  <c r="K15" i="31" s="1"/>
  <c r="AA17" i="29"/>
  <c r="K14" i="31" s="1"/>
  <c r="Y17" i="29"/>
  <c r="K13" i="31" s="1"/>
  <c r="W17" i="29"/>
  <c r="K12" i="31" s="1"/>
  <c r="U17" i="29"/>
  <c r="K11" i="31" s="1"/>
  <c r="S17" i="29"/>
  <c r="K10" i="31" s="1"/>
  <c r="Q17" i="29"/>
  <c r="K9" i="31" s="1"/>
  <c r="O17" i="29"/>
  <c r="K8" i="31" s="1"/>
  <c r="M17" i="29"/>
  <c r="K7" i="31" s="1"/>
  <c r="K17" i="29"/>
  <c r="K6" i="31" s="1"/>
  <c r="I17" i="29"/>
  <c r="K5" i="31" s="1"/>
  <c r="G17" i="29"/>
  <c r="K4" i="31" s="1"/>
  <c r="E17" i="29"/>
  <c r="K3" i="31" s="1"/>
  <c r="C17" i="29"/>
  <c r="BL16" i="29"/>
  <c r="BW15" i="29"/>
  <c r="BU15" i="29"/>
  <c r="BS15" i="29"/>
  <c r="BO15" i="29"/>
  <c r="BM15" i="29"/>
  <c r="BN15" i="29" s="1"/>
  <c r="BL15" i="29"/>
  <c r="BI15" i="29"/>
  <c r="BG15" i="29"/>
  <c r="BE15" i="29"/>
  <c r="BC15" i="29"/>
  <c r="BA15" i="29"/>
  <c r="AY15" i="29"/>
  <c r="AW15" i="29"/>
  <c r="AU15" i="29"/>
  <c r="AS15" i="29"/>
  <c r="AQ15" i="29"/>
  <c r="AO15" i="29"/>
  <c r="AM15" i="29"/>
  <c r="AK15" i="29"/>
  <c r="AI15" i="29"/>
  <c r="AG15" i="29"/>
  <c r="AE15" i="29"/>
  <c r="AC15" i="29"/>
  <c r="J15" i="31" s="1"/>
  <c r="AA15" i="29"/>
  <c r="J14" i="31" s="1"/>
  <c r="Y15" i="29"/>
  <c r="J13" i="31" s="1"/>
  <c r="W15" i="29"/>
  <c r="J12" i="31" s="1"/>
  <c r="U15" i="29"/>
  <c r="J11" i="31" s="1"/>
  <c r="S15" i="29"/>
  <c r="J10" i="31" s="1"/>
  <c r="Q15" i="29"/>
  <c r="J9" i="31" s="1"/>
  <c r="O15" i="29"/>
  <c r="J8" i="31" s="1"/>
  <c r="M15" i="29"/>
  <c r="J7" i="31" s="1"/>
  <c r="K15" i="29"/>
  <c r="J6" i="31" s="1"/>
  <c r="I15" i="29"/>
  <c r="J5" i="31" s="1"/>
  <c r="G15" i="29"/>
  <c r="J4" i="31" s="1"/>
  <c r="E15" i="29"/>
  <c r="J3" i="31" s="1"/>
  <c r="C15" i="29"/>
  <c r="BW14" i="29"/>
  <c r="BU14" i="29"/>
  <c r="BS14" i="29"/>
  <c r="BR14" i="29"/>
  <c r="BP14" i="29"/>
  <c r="BO14" i="29"/>
  <c r="BM14" i="29"/>
  <c r="BN14" i="29" s="1"/>
  <c r="BL14" i="29"/>
  <c r="BL13" i="29"/>
  <c r="BR12" i="29"/>
  <c r="BP12" i="29"/>
  <c r="BH12" i="29"/>
  <c r="BF12" i="29"/>
  <c r="BD12" i="29"/>
  <c r="BB12" i="29"/>
  <c r="AZ12" i="29"/>
  <c r="AX12" i="29"/>
  <c r="AV12" i="29"/>
  <c r="AT12" i="29"/>
  <c r="AR12" i="29"/>
  <c r="AP12" i="29"/>
  <c r="AN12" i="29"/>
  <c r="AL12" i="29"/>
  <c r="AJ12" i="29"/>
  <c r="AH12" i="29"/>
  <c r="AF12" i="29"/>
  <c r="AD12" i="29"/>
  <c r="AB12" i="29"/>
  <c r="L15" i="30" s="1"/>
  <c r="Z12" i="29"/>
  <c r="L14" i="30" s="1"/>
  <c r="X12" i="29"/>
  <c r="L13" i="30" s="1"/>
  <c r="V12" i="29"/>
  <c r="L12" i="30" s="1"/>
  <c r="T12" i="29"/>
  <c r="L11" i="30" s="1"/>
  <c r="R12" i="29"/>
  <c r="L10" i="30" s="1"/>
  <c r="P12" i="29"/>
  <c r="L9" i="30" s="1"/>
  <c r="N12" i="29"/>
  <c r="L8" i="30" s="1"/>
  <c r="L12" i="29"/>
  <c r="L7" i="30" s="1"/>
  <c r="J12" i="29"/>
  <c r="L6" i="30" s="1"/>
  <c r="H12" i="29"/>
  <c r="L5" i="30" s="1"/>
  <c r="F12" i="29"/>
  <c r="L4" i="30" s="1"/>
  <c r="D12" i="29"/>
  <c r="L3" i="30" s="1"/>
  <c r="B12" i="29"/>
  <c r="BR11" i="29"/>
  <c r="BP11" i="29"/>
  <c r="BH11" i="29"/>
  <c r="BF11" i="29"/>
  <c r="BD11" i="29"/>
  <c r="BB11" i="29"/>
  <c r="AZ11" i="29"/>
  <c r="AX11" i="29"/>
  <c r="AV11" i="29"/>
  <c r="AT11" i="29"/>
  <c r="AR11" i="29"/>
  <c r="AP11" i="29"/>
  <c r="AN11" i="29"/>
  <c r="AL11" i="29"/>
  <c r="AJ11" i="29"/>
  <c r="AH11" i="29"/>
  <c r="AF11" i="29"/>
  <c r="AD11" i="29"/>
  <c r="AB11" i="29"/>
  <c r="K15" i="30" s="1"/>
  <c r="Z11" i="29"/>
  <c r="K14" i="30" s="1"/>
  <c r="X11" i="29"/>
  <c r="K13" i="30" s="1"/>
  <c r="V11" i="29"/>
  <c r="K12" i="30" s="1"/>
  <c r="T11" i="29"/>
  <c r="K11" i="30" s="1"/>
  <c r="R11" i="29"/>
  <c r="K10" i="30" s="1"/>
  <c r="P11" i="29"/>
  <c r="K9" i="30" s="1"/>
  <c r="N11" i="29"/>
  <c r="K8" i="30" s="1"/>
  <c r="L11" i="29"/>
  <c r="K7" i="30" s="1"/>
  <c r="J11" i="29"/>
  <c r="K6" i="30" s="1"/>
  <c r="H11" i="29"/>
  <c r="K5" i="30" s="1"/>
  <c r="F11" i="29"/>
  <c r="K4" i="30" s="1"/>
  <c r="D11" i="29"/>
  <c r="B11" i="29"/>
  <c r="BW11" i="29" s="1"/>
  <c r="BW10" i="29"/>
  <c r="BU10" i="29"/>
  <c r="BS10" i="29"/>
  <c r="BO10" i="29"/>
  <c r="BM10" i="29"/>
  <c r="BN10" i="29" s="1"/>
  <c r="BL10" i="29"/>
  <c r="BI10" i="29"/>
  <c r="BG10" i="29"/>
  <c r="BE10" i="29"/>
  <c r="BC10" i="29"/>
  <c r="BA10" i="29"/>
  <c r="AY10" i="29"/>
  <c r="AW10" i="29"/>
  <c r="AU10" i="29"/>
  <c r="AS10" i="29"/>
  <c r="AQ10" i="29"/>
  <c r="AO10" i="29"/>
  <c r="AM10" i="29"/>
  <c r="AK10" i="29"/>
  <c r="AI10" i="29"/>
  <c r="AG10" i="29"/>
  <c r="AE10" i="29"/>
  <c r="AC10" i="29"/>
  <c r="I15" i="31" s="1"/>
  <c r="AA10" i="29"/>
  <c r="I14" i="31" s="1"/>
  <c r="Y10" i="29"/>
  <c r="I13" i="31" s="1"/>
  <c r="W10" i="29"/>
  <c r="I12" i="31" s="1"/>
  <c r="U10" i="29"/>
  <c r="I11" i="31" s="1"/>
  <c r="S10" i="29"/>
  <c r="I10" i="31" s="1"/>
  <c r="Q10" i="29"/>
  <c r="I9" i="31" s="1"/>
  <c r="O10" i="29"/>
  <c r="I8" i="31" s="1"/>
  <c r="M10" i="29"/>
  <c r="I7" i="31" s="1"/>
  <c r="K10" i="29"/>
  <c r="I6" i="31" s="1"/>
  <c r="I10" i="29"/>
  <c r="I5" i="31" s="1"/>
  <c r="G10" i="29"/>
  <c r="E10" i="29"/>
  <c r="I3" i="31" s="1"/>
  <c r="C10" i="29"/>
  <c r="BW9" i="29"/>
  <c r="BU9" i="29"/>
  <c r="BS9" i="29"/>
  <c r="BO9" i="29"/>
  <c r="BM9" i="29"/>
  <c r="BN9" i="29" s="1"/>
  <c r="BL9" i="29"/>
  <c r="BI9" i="29"/>
  <c r="BG9" i="29"/>
  <c r="BE9" i="29"/>
  <c r="BC9" i="29"/>
  <c r="BA9" i="29"/>
  <c r="AY9" i="29"/>
  <c r="AW9" i="29"/>
  <c r="AU9" i="29"/>
  <c r="AS9" i="29"/>
  <c r="AQ9" i="29"/>
  <c r="AO9" i="29"/>
  <c r="AM9" i="29"/>
  <c r="AK9" i="29"/>
  <c r="AI9" i="29"/>
  <c r="AG9" i="29"/>
  <c r="AE9" i="29"/>
  <c r="AC9" i="29"/>
  <c r="H15" i="31" s="1"/>
  <c r="AA9" i="29"/>
  <c r="H14" i="31" s="1"/>
  <c r="Y9" i="29"/>
  <c r="H13" i="31" s="1"/>
  <c r="W9" i="29"/>
  <c r="H12" i="31" s="1"/>
  <c r="U9" i="29"/>
  <c r="H11" i="31" s="1"/>
  <c r="S9" i="29"/>
  <c r="H10" i="31" s="1"/>
  <c r="Q9" i="29"/>
  <c r="H9" i="31" s="1"/>
  <c r="O9" i="29"/>
  <c r="H8" i="31" s="1"/>
  <c r="M9" i="29"/>
  <c r="H7" i="31" s="1"/>
  <c r="K9" i="29"/>
  <c r="H6" i="31" s="1"/>
  <c r="I9" i="29"/>
  <c r="H5" i="31" s="1"/>
  <c r="G9" i="29"/>
  <c r="H4" i="31" s="1"/>
  <c r="E9" i="29"/>
  <c r="H3" i="31" s="1"/>
  <c r="C9" i="29"/>
  <c r="BX9" i="29" s="1"/>
  <c r="BW8" i="29"/>
  <c r="BU8" i="29"/>
  <c r="BS8" i="29"/>
  <c r="BO8" i="29"/>
  <c r="BM8" i="29"/>
  <c r="BN8" i="29" s="1"/>
  <c r="BL8" i="29"/>
  <c r="BI8" i="29"/>
  <c r="BG8" i="29"/>
  <c r="BE8" i="29"/>
  <c r="BC8" i="29"/>
  <c r="BA8" i="29"/>
  <c r="AY8" i="29"/>
  <c r="AW8" i="29"/>
  <c r="AU8" i="29"/>
  <c r="AS8" i="29"/>
  <c r="AQ8" i="29"/>
  <c r="AO8" i="29"/>
  <c r="AM8" i="29"/>
  <c r="AK8" i="29"/>
  <c r="AI8" i="29"/>
  <c r="AG8" i="29"/>
  <c r="AE8" i="29"/>
  <c r="AC8" i="29"/>
  <c r="G15" i="31" s="1"/>
  <c r="AA8" i="29"/>
  <c r="G14" i="31" s="1"/>
  <c r="Y8" i="29"/>
  <c r="G13" i="31" s="1"/>
  <c r="W8" i="29"/>
  <c r="G12" i="31" s="1"/>
  <c r="U8" i="29"/>
  <c r="G11" i="31" s="1"/>
  <c r="S8" i="29"/>
  <c r="G10" i="31" s="1"/>
  <c r="Q8" i="29"/>
  <c r="G9" i="31" s="1"/>
  <c r="O8" i="29"/>
  <c r="G8" i="31" s="1"/>
  <c r="M8" i="29"/>
  <c r="G7" i="31" s="1"/>
  <c r="K8" i="29"/>
  <c r="G6" i="31" s="1"/>
  <c r="I8" i="29"/>
  <c r="G5" i="31" s="1"/>
  <c r="G8" i="29"/>
  <c r="G4" i="31" s="1"/>
  <c r="E8" i="29"/>
  <c r="G3" i="31" s="1"/>
  <c r="C8" i="29"/>
  <c r="BW7" i="29"/>
  <c r="BU7" i="29"/>
  <c r="BS7" i="29"/>
  <c r="BO7" i="29"/>
  <c r="BM7" i="29"/>
  <c r="BN7" i="29" s="1"/>
  <c r="BL7" i="29"/>
  <c r="BI7" i="29"/>
  <c r="BG7" i="29"/>
  <c r="BE7" i="29"/>
  <c r="BC7" i="29"/>
  <c r="BA7" i="29"/>
  <c r="AY7" i="29"/>
  <c r="AW7" i="29"/>
  <c r="AU7" i="29"/>
  <c r="AS7" i="29"/>
  <c r="AQ7" i="29"/>
  <c r="AO7" i="29"/>
  <c r="AM7" i="29"/>
  <c r="AK7" i="29"/>
  <c r="AI7" i="29"/>
  <c r="AG7" i="29"/>
  <c r="AE7" i="29"/>
  <c r="AC7" i="29"/>
  <c r="F15" i="31" s="1"/>
  <c r="AA7" i="29"/>
  <c r="F14" i="31" s="1"/>
  <c r="Y7" i="29"/>
  <c r="F13" i="31" s="1"/>
  <c r="W7" i="29"/>
  <c r="F12" i="31" s="1"/>
  <c r="U7" i="29"/>
  <c r="F11" i="31" s="1"/>
  <c r="S7" i="29"/>
  <c r="F10" i="31" s="1"/>
  <c r="Q7" i="29"/>
  <c r="F9" i="31" s="1"/>
  <c r="O7" i="29"/>
  <c r="F8" i="31" s="1"/>
  <c r="M7" i="29"/>
  <c r="F7" i="31" s="1"/>
  <c r="K7" i="29"/>
  <c r="F6" i="31" s="1"/>
  <c r="I7" i="29"/>
  <c r="G7" i="29"/>
  <c r="F4" i="31" s="1"/>
  <c r="E7" i="29"/>
  <c r="F3" i="31" s="1"/>
  <c r="C7" i="29"/>
  <c r="BW6" i="29"/>
  <c r="BU6" i="29"/>
  <c r="BS6" i="29"/>
  <c r="BO6" i="29"/>
  <c r="BM6" i="29"/>
  <c r="BN6" i="29" s="1"/>
  <c r="BL6" i="29"/>
  <c r="BI6" i="29"/>
  <c r="BG6" i="29"/>
  <c r="BE6" i="29"/>
  <c r="BC6" i="29"/>
  <c r="BA6" i="29"/>
  <c r="AY6" i="29"/>
  <c r="AW6" i="29"/>
  <c r="AU6" i="29"/>
  <c r="AS6" i="29"/>
  <c r="AQ6" i="29"/>
  <c r="AO6" i="29"/>
  <c r="AM6" i="29"/>
  <c r="AK6" i="29"/>
  <c r="AI6" i="29"/>
  <c r="AG6" i="29"/>
  <c r="AE6" i="29"/>
  <c r="AC6" i="29"/>
  <c r="E15" i="31" s="1"/>
  <c r="AA6" i="29"/>
  <c r="E14" i="31" s="1"/>
  <c r="Y6" i="29"/>
  <c r="E13" i="31" s="1"/>
  <c r="W6" i="29"/>
  <c r="E12" i="31" s="1"/>
  <c r="U6" i="29"/>
  <c r="E11" i="31" s="1"/>
  <c r="S6" i="29"/>
  <c r="E10" i="31" s="1"/>
  <c r="Q6" i="29"/>
  <c r="E9" i="31" s="1"/>
  <c r="O6" i="29"/>
  <c r="M6" i="29"/>
  <c r="E7" i="31" s="1"/>
  <c r="K6" i="29"/>
  <c r="E6" i="31" s="1"/>
  <c r="I6" i="29"/>
  <c r="E5" i="31" s="1"/>
  <c r="G6" i="29"/>
  <c r="E4" i="31" s="1"/>
  <c r="E6" i="29"/>
  <c r="E3" i="31" s="1"/>
  <c r="C6" i="29"/>
  <c r="BL5" i="29"/>
  <c r="BW4" i="29"/>
  <c r="BU4" i="29"/>
  <c r="BS4" i="29"/>
  <c r="BR4" i="29"/>
  <c r="BP4" i="29"/>
  <c r="BO4" i="29"/>
  <c r="BM4" i="29"/>
  <c r="BN4" i="29" s="1"/>
  <c r="BL4" i="29"/>
  <c r="BW3" i="29"/>
  <c r="BU3" i="29"/>
  <c r="BS3" i="29"/>
  <c r="BO3" i="29"/>
  <c r="BM3" i="29"/>
  <c r="BN3" i="29" s="1"/>
  <c r="BL3" i="29"/>
  <c r="BI3" i="29"/>
  <c r="BG3" i="29"/>
  <c r="BE3" i="29"/>
  <c r="BC3" i="29"/>
  <c r="BA3" i="29"/>
  <c r="AY3" i="29"/>
  <c r="AW3" i="29"/>
  <c r="AU3" i="29"/>
  <c r="AS3" i="29"/>
  <c r="AQ3" i="29"/>
  <c r="AO3" i="29"/>
  <c r="AM3" i="29"/>
  <c r="AK3" i="29"/>
  <c r="AI3" i="29"/>
  <c r="AG3" i="29"/>
  <c r="AE3" i="29"/>
  <c r="AC3" i="29"/>
  <c r="D15" i="31" s="1"/>
  <c r="AA3" i="29"/>
  <c r="D14" i="31" s="1"/>
  <c r="Y3" i="29"/>
  <c r="D13" i="31" s="1"/>
  <c r="W3" i="29"/>
  <c r="D12" i="31" s="1"/>
  <c r="U3" i="29"/>
  <c r="D11" i="31" s="1"/>
  <c r="S3" i="29"/>
  <c r="D10" i="31" s="1"/>
  <c r="Q3" i="29"/>
  <c r="D9" i="31" s="1"/>
  <c r="O3" i="29"/>
  <c r="D8" i="31" s="1"/>
  <c r="M3" i="29"/>
  <c r="D7" i="31" s="1"/>
  <c r="K3" i="29"/>
  <c r="D6" i="31" s="1"/>
  <c r="I3" i="29"/>
  <c r="G3" i="29"/>
  <c r="D4" i="31" s="1"/>
  <c r="E3" i="29"/>
  <c r="D3" i="31" s="1"/>
  <c r="C3" i="29"/>
  <c r="D2" i="31" s="1"/>
  <c r="B2" i="14"/>
  <c r="A3" i="12"/>
  <c r="A2" i="14" l="1"/>
  <c r="M2" i="34"/>
  <c r="BU12" i="29"/>
  <c r="W2" i="33"/>
  <c r="BU12" i="32"/>
  <c r="BV17" i="32"/>
  <c r="K2" i="34"/>
  <c r="BX17" i="32"/>
  <c r="L2" i="33"/>
  <c r="BS23" i="32"/>
  <c r="T2" i="33"/>
  <c r="BM31" i="32"/>
  <c r="BN31" i="32" s="1"/>
  <c r="Z2" i="33"/>
  <c r="BV7" i="32"/>
  <c r="F2" i="34"/>
  <c r="BX7" i="32"/>
  <c r="BR8" i="32"/>
  <c r="BX9" i="32"/>
  <c r="H2" i="34"/>
  <c r="BR9" i="32"/>
  <c r="BL11" i="32"/>
  <c r="BT15" i="32"/>
  <c r="BR18" i="32"/>
  <c r="L2" i="34"/>
  <c r="BO19" i="32"/>
  <c r="Q2" i="33"/>
  <c r="BS19" i="32"/>
  <c r="BR3" i="32"/>
  <c r="BW23" i="32"/>
  <c r="BT25" i="32"/>
  <c r="BX30" i="32"/>
  <c r="R2" i="34"/>
  <c r="BV3" i="32"/>
  <c r="D2" i="34"/>
  <c r="BX3" i="32"/>
  <c r="BT7" i="32"/>
  <c r="BT10" i="32"/>
  <c r="I2" i="34"/>
  <c r="BT3" i="32"/>
  <c r="BS11" i="32"/>
  <c r="BW11" i="32"/>
  <c r="BM12" i="32"/>
  <c r="BN12" i="32" s="1"/>
  <c r="BP17" i="32"/>
  <c r="BQ17" i="32" s="1"/>
  <c r="BR21" i="32"/>
  <c r="BL23" i="32"/>
  <c r="BR25" i="32"/>
  <c r="BV26" i="32"/>
  <c r="P2" i="34"/>
  <c r="BR15" i="32"/>
  <c r="J2" i="34"/>
  <c r="BT22" i="32"/>
  <c r="N2" i="34"/>
  <c r="BT29" i="32"/>
  <c r="E2" i="34"/>
  <c r="Q2" i="34"/>
  <c r="BT3" i="29"/>
  <c r="BP10" i="29"/>
  <c r="BQ10" i="29" s="1"/>
  <c r="W2" i="30"/>
  <c r="BV7" i="29"/>
  <c r="BP18" i="29"/>
  <c r="BQ18" i="29" s="1"/>
  <c r="BM31" i="29"/>
  <c r="BN31" i="29" s="1"/>
  <c r="M2" i="31"/>
  <c r="BS11" i="29"/>
  <c r="BS23" i="29"/>
  <c r="K2" i="30"/>
  <c r="R2" i="31"/>
  <c r="BO19" i="29"/>
  <c r="BR26" i="29"/>
  <c r="BV10" i="29"/>
  <c r="BR15" i="29"/>
  <c r="BL19" i="29"/>
  <c r="BO27" i="29"/>
  <c r="BT29" i="29"/>
  <c r="BX29" i="29"/>
  <c r="Q2" i="30"/>
  <c r="Q7" i="30"/>
  <c r="I2" i="31"/>
  <c r="J2" i="31"/>
  <c r="I4" i="31"/>
  <c r="F2" i="31"/>
  <c r="BV3" i="29"/>
  <c r="BT6" i="29"/>
  <c r="BX8" i="29"/>
  <c r="G2" i="31"/>
  <c r="BM11" i="29"/>
  <c r="BN11" i="29" s="1"/>
  <c r="BW19" i="29"/>
  <c r="BU31" i="29"/>
  <c r="L2" i="30"/>
  <c r="T2" i="30"/>
  <c r="BX10" i="29"/>
  <c r="BV6" i="29"/>
  <c r="BT7" i="29"/>
  <c r="F5" i="31"/>
  <c r="BV17" i="29"/>
  <c r="K2" i="31"/>
  <c r="BT22" i="29"/>
  <c r="BR22" i="29"/>
  <c r="N6" i="31"/>
  <c r="BX22" i="29"/>
  <c r="BT26" i="29"/>
  <c r="BP29" i="29"/>
  <c r="BQ29" i="29" s="1"/>
  <c r="BS31" i="29"/>
  <c r="Z2" i="30"/>
  <c r="Z5" i="30"/>
  <c r="Z7" i="30"/>
  <c r="E2" i="31"/>
  <c r="L2" i="31"/>
  <c r="Q2" i="31"/>
  <c r="Q3" i="31"/>
  <c r="E8" i="31"/>
  <c r="K3" i="30"/>
  <c r="BT21" i="29"/>
  <c r="BP22" i="29"/>
  <c r="BQ22" i="29" s="1"/>
  <c r="BO23" i="29"/>
  <c r="BR25" i="29"/>
  <c r="O2" i="31"/>
  <c r="BV26" i="29"/>
  <c r="T3" i="30"/>
  <c r="H2" i="31"/>
  <c r="N4" i="31"/>
  <c r="D5" i="31"/>
  <c r="A2" i="34"/>
  <c r="B2" i="34"/>
  <c r="BR6" i="32"/>
  <c r="BT8" i="32"/>
  <c r="BV10" i="32"/>
  <c r="BU11" i="32"/>
  <c r="BL12" i="32"/>
  <c r="BW12" i="32"/>
  <c r="BT18" i="32"/>
  <c r="BV22" i="32"/>
  <c r="BU23" i="32"/>
  <c r="BP26" i="32"/>
  <c r="BQ26" i="32" s="1"/>
  <c r="BX26" i="32"/>
  <c r="BM27" i="32"/>
  <c r="BN27" i="32" s="1"/>
  <c r="BR30" i="32"/>
  <c r="BO31" i="32"/>
  <c r="BT6" i="32"/>
  <c r="BV8" i="32"/>
  <c r="BP10" i="32"/>
  <c r="BQ10" i="32" s="1"/>
  <c r="BX10" i="32"/>
  <c r="BM11" i="32"/>
  <c r="BN11" i="32" s="1"/>
  <c r="BV18" i="32"/>
  <c r="BU19" i="32"/>
  <c r="BP22" i="32"/>
  <c r="BQ22" i="32" s="1"/>
  <c r="BX22" i="32"/>
  <c r="BM23" i="32"/>
  <c r="BN23" i="32" s="1"/>
  <c r="BR26" i="32"/>
  <c r="BO27" i="32"/>
  <c r="BT30" i="32"/>
  <c r="BV29" i="32"/>
  <c r="BR7" i="32"/>
  <c r="BT9" i="32"/>
  <c r="BO12" i="32"/>
  <c r="BV15" i="32"/>
  <c r="BR17" i="32"/>
  <c r="BL19" i="32"/>
  <c r="BW19" i="32"/>
  <c r="BT21" i="32"/>
  <c r="BV25" i="32"/>
  <c r="BP29" i="32"/>
  <c r="BQ29" i="32" s="1"/>
  <c r="BX29" i="32"/>
  <c r="BS31" i="32"/>
  <c r="BP3" i="32"/>
  <c r="BQ3" i="32" s="1"/>
  <c r="BV6" i="32"/>
  <c r="BP8" i="32"/>
  <c r="BQ8" i="32" s="1"/>
  <c r="BX8" i="32"/>
  <c r="BR10" i="32"/>
  <c r="BO11" i="32"/>
  <c r="BP18" i="32"/>
  <c r="BQ18" i="32" s="1"/>
  <c r="BX18" i="32"/>
  <c r="BM19" i="32"/>
  <c r="BN19" i="32" s="1"/>
  <c r="BR22" i="32"/>
  <c r="BO23" i="32"/>
  <c r="BT26" i="32"/>
  <c r="BV30" i="32"/>
  <c r="BU31" i="32"/>
  <c r="BP7" i="32"/>
  <c r="BQ7" i="32" s="1"/>
  <c r="BV9" i="32"/>
  <c r="BP15" i="32"/>
  <c r="BQ15" i="32" s="1"/>
  <c r="BX15" i="32"/>
  <c r="BT17" i="32"/>
  <c r="BV21" i="32"/>
  <c r="BP25" i="32"/>
  <c r="BQ25" i="32" s="1"/>
  <c r="BX25" i="32"/>
  <c r="BS27" i="32"/>
  <c r="BR29" i="32"/>
  <c r="BL31" i="32"/>
  <c r="BW31" i="32"/>
  <c r="BP6" i="32"/>
  <c r="BQ6" i="32" s="1"/>
  <c r="BS12" i="32"/>
  <c r="BU27" i="32"/>
  <c r="BP30" i="32"/>
  <c r="BQ30" i="32" s="1"/>
  <c r="BP9" i="32"/>
  <c r="BQ9" i="32" s="1"/>
  <c r="BP21" i="32"/>
  <c r="BQ21" i="32" s="1"/>
  <c r="BL27" i="32"/>
  <c r="B4" i="31"/>
  <c r="B12" i="31"/>
  <c r="A3" i="30"/>
  <c r="A7" i="30"/>
  <c r="A11" i="30"/>
  <c r="A15" i="30"/>
  <c r="A5" i="31"/>
  <c r="A9" i="31"/>
  <c r="A13" i="31"/>
  <c r="B3" i="30"/>
  <c r="B5" i="31"/>
  <c r="B9" i="31"/>
  <c r="B13" i="31"/>
  <c r="A10" i="30"/>
  <c r="B7" i="30"/>
  <c r="B15" i="30"/>
  <c r="A4" i="30"/>
  <c r="A8" i="30"/>
  <c r="A12" i="30"/>
  <c r="A2" i="31"/>
  <c r="A6" i="31"/>
  <c r="A10" i="31"/>
  <c r="A14" i="31"/>
  <c r="A14" i="30"/>
  <c r="A4" i="31"/>
  <c r="B6" i="30"/>
  <c r="B4" i="30"/>
  <c r="B8" i="30"/>
  <c r="B12" i="30"/>
  <c r="B2" i="31"/>
  <c r="B6" i="31"/>
  <c r="B10" i="31"/>
  <c r="B14" i="31"/>
  <c r="A12" i="31"/>
  <c r="B14" i="30"/>
  <c r="B8" i="31"/>
  <c r="B11" i="30"/>
  <c r="A5" i="30"/>
  <c r="A9" i="30"/>
  <c r="A13" i="30"/>
  <c r="A3" i="31"/>
  <c r="A7" i="31"/>
  <c r="A11" i="31"/>
  <c r="A15" i="31"/>
  <c r="A6" i="30"/>
  <c r="A8" i="31"/>
  <c r="B10" i="30"/>
  <c r="B5" i="30"/>
  <c r="B9" i="30"/>
  <c r="B13" i="30"/>
  <c r="B3" i="31"/>
  <c r="B7" i="31"/>
  <c r="B11" i="31"/>
  <c r="B15" i="31"/>
  <c r="BP8" i="29"/>
  <c r="BQ8" i="29" s="1"/>
  <c r="BR6" i="29"/>
  <c r="BT8" i="29"/>
  <c r="BU11" i="29"/>
  <c r="BL12" i="29"/>
  <c r="BW12" i="29"/>
  <c r="BT18" i="29"/>
  <c r="BV22" i="29"/>
  <c r="BU23" i="29"/>
  <c r="BP26" i="29"/>
  <c r="BQ26" i="29" s="1"/>
  <c r="BX26" i="29"/>
  <c r="BM27" i="29"/>
  <c r="BN27" i="29" s="1"/>
  <c r="BR30" i="29"/>
  <c r="BO31" i="29"/>
  <c r="BX18" i="29"/>
  <c r="BM19" i="29"/>
  <c r="BN19" i="29" s="1"/>
  <c r="BV30" i="29"/>
  <c r="BP3" i="29"/>
  <c r="BQ3" i="29" s="1"/>
  <c r="BX3" i="29"/>
  <c r="BP7" i="29"/>
  <c r="BQ7" i="29" s="1"/>
  <c r="BX7" i="29"/>
  <c r="BR9" i="29"/>
  <c r="BL11" i="29"/>
  <c r="BM12" i="29"/>
  <c r="BN12" i="29" s="1"/>
  <c r="BT15" i="29"/>
  <c r="BP17" i="29"/>
  <c r="BQ17" i="29" s="1"/>
  <c r="BX17" i="29"/>
  <c r="BS19" i="29"/>
  <c r="BR21" i="29"/>
  <c r="BL23" i="29"/>
  <c r="BW23" i="29"/>
  <c r="BT25" i="29"/>
  <c r="BV29" i="29"/>
  <c r="BV18" i="29"/>
  <c r="BU19" i="29"/>
  <c r="BM23" i="29"/>
  <c r="BN23" i="29" s="1"/>
  <c r="BT30" i="29"/>
  <c r="BR3" i="29"/>
  <c r="BR7" i="29"/>
  <c r="BT9" i="29"/>
  <c r="BO12" i="29"/>
  <c r="BV15" i="29"/>
  <c r="BR17" i="29"/>
  <c r="BV25" i="29"/>
  <c r="BV9" i="29"/>
  <c r="BP15" i="29"/>
  <c r="BQ15" i="29" s="1"/>
  <c r="BX15" i="29"/>
  <c r="BT17" i="29"/>
  <c r="BV21" i="29"/>
  <c r="BP25" i="29"/>
  <c r="BQ25" i="29" s="1"/>
  <c r="BX25" i="29"/>
  <c r="BS27" i="29"/>
  <c r="BR29" i="29"/>
  <c r="BL31" i="29"/>
  <c r="BW31" i="29"/>
  <c r="BV8" i="29"/>
  <c r="BR10" i="29"/>
  <c r="BO11" i="29"/>
  <c r="BP6" i="29"/>
  <c r="BQ6" i="29" s="1"/>
  <c r="BX6" i="29"/>
  <c r="BR8" i="29"/>
  <c r="BT10" i="29"/>
  <c r="BS12" i="29"/>
  <c r="BR18" i="29"/>
  <c r="BU27" i="29"/>
  <c r="BP30" i="29"/>
  <c r="BQ30" i="29" s="1"/>
  <c r="BP9" i="29"/>
  <c r="BQ9" i="29" s="1"/>
  <c r="BP21" i="29"/>
  <c r="BQ21" i="29" s="1"/>
  <c r="BL27" i="29"/>
  <c r="Y16" i="12"/>
  <c r="Y17" i="12"/>
  <c r="Y18" i="12"/>
  <c r="Y19" i="12"/>
  <c r="Y20" i="12"/>
  <c r="Y21" i="12"/>
  <c r="X16" i="12"/>
  <c r="X17" i="12"/>
  <c r="X18" i="12"/>
  <c r="X19" i="12"/>
  <c r="X20" i="12"/>
  <c r="X21" i="12"/>
  <c r="V16" i="12"/>
  <c r="V17" i="12"/>
  <c r="V18" i="12"/>
  <c r="V19" i="12"/>
  <c r="V20" i="12"/>
  <c r="V21" i="12"/>
  <c r="U16" i="12"/>
  <c r="U17" i="12"/>
  <c r="U18" i="12"/>
  <c r="U19" i="12"/>
  <c r="U20" i="12"/>
  <c r="U21" i="12"/>
  <c r="S16" i="12"/>
  <c r="S17" i="12"/>
  <c r="S18" i="12"/>
  <c r="S19" i="12"/>
  <c r="S20" i="12"/>
  <c r="S21" i="12"/>
  <c r="R16" i="12"/>
  <c r="R17" i="12"/>
  <c r="R18" i="12"/>
  <c r="R19" i="12"/>
  <c r="R20" i="12"/>
  <c r="R21" i="12"/>
  <c r="P16" i="12"/>
  <c r="P17" i="12"/>
  <c r="P18" i="12"/>
  <c r="P19" i="12"/>
  <c r="P20" i="12"/>
  <c r="P21" i="12"/>
  <c r="O16" i="12"/>
  <c r="O17" i="12"/>
  <c r="O18" i="12"/>
  <c r="O19" i="12"/>
  <c r="O20" i="12"/>
  <c r="O21" i="12"/>
  <c r="N16" i="12"/>
  <c r="N17" i="12"/>
  <c r="N18" i="12"/>
  <c r="N19" i="12"/>
  <c r="N20" i="12"/>
  <c r="N21" i="12"/>
  <c r="M16" i="12"/>
  <c r="M17" i="12"/>
  <c r="M18" i="12"/>
  <c r="M19" i="12"/>
  <c r="M20" i="12"/>
  <c r="M21" i="12"/>
  <c r="J16" i="12"/>
  <c r="J17" i="12"/>
  <c r="J18" i="12"/>
  <c r="J19" i="12"/>
  <c r="J20" i="12"/>
  <c r="J21" i="12"/>
  <c r="I16" i="12"/>
  <c r="I17" i="12"/>
  <c r="I18" i="12"/>
  <c r="I19" i="12"/>
  <c r="I20" i="12"/>
  <c r="I21" i="12"/>
  <c r="H16" i="12"/>
  <c r="H17" i="12"/>
  <c r="H18" i="12"/>
  <c r="H19" i="12"/>
  <c r="H20" i="12"/>
  <c r="H21" i="12"/>
  <c r="G16" i="12"/>
  <c r="G17" i="12"/>
  <c r="G18" i="12"/>
  <c r="G19" i="12"/>
  <c r="G20" i="12"/>
  <c r="G21" i="12"/>
  <c r="F16" i="12"/>
  <c r="F17" i="12"/>
  <c r="F18" i="12"/>
  <c r="F19" i="12"/>
  <c r="F20" i="12"/>
  <c r="F21" i="12"/>
  <c r="E16" i="12"/>
  <c r="E17" i="12"/>
  <c r="E18" i="12"/>
  <c r="E19" i="12"/>
  <c r="E20" i="12"/>
  <c r="E21" i="12"/>
  <c r="C21" i="14" l="1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C2" i="14"/>
  <c r="A17" i="14"/>
  <c r="B17" i="14"/>
  <c r="A18" i="14"/>
  <c r="B18" i="14"/>
  <c r="A19" i="14"/>
  <c r="B19" i="14"/>
  <c r="A20" i="14"/>
  <c r="B20" i="14"/>
  <c r="A21" i="14"/>
  <c r="B21" i="14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2" i="12"/>
  <c r="A17" i="12"/>
  <c r="B17" i="12"/>
  <c r="A18" i="12"/>
  <c r="B18" i="12"/>
  <c r="A19" i="12"/>
  <c r="B19" i="12"/>
  <c r="A20" i="12"/>
  <c r="B20" i="12"/>
  <c r="A21" i="12"/>
  <c r="B21" i="12"/>
  <c r="BL5" i="7"/>
  <c r="BM5" i="7"/>
  <c r="BN5" i="7" s="1"/>
  <c r="BO5" i="7"/>
  <c r="BP5" i="7"/>
  <c r="BR5" i="7"/>
  <c r="BS5" i="7"/>
  <c r="BU5" i="7"/>
  <c r="BW5" i="7"/>
  <c r="BL6" i="7"/>
  <c r="BL7" i="7"/>
  <c r="BM7" i="7"/>
  <c r="BN7" i="7" s="1"/>
  <c r="BO7" i="7"/>
  <c r="BS7" i="7"/>
  <c r="BU7" i="7"/>
  <c r="BW7" i="7"/>
  <c r="BL8" i="7"/>
  <c r="BM8" i="7"/>
  <c r="BN8" i="7" s="1"/>
  <c r="BO8" i="7"/>
  <c r="BS8" i="7"/>
  <c r="BU8" i="7"/>
  <c r="BW8" i="7"/>
  <c r="BL9" i="7"/>
  <c r="BM9" i="7"/>
  <c r="BN9" i="7" s="1"/>
  <c r="BO9" i="7"/>
  <c r="BS9" i="7"/>
  <c r="BU9" i="7"/>
  <c r="BW9" i="7"/>
  <c r="BL10" i="7"/>
  <c r="BM10" i="7"/>
  <c r="BN10" i="7" s="1"/>
  <c r="BO10" i="7"/>
  <c r="BS10" i="7"/>
  <c r="BU10" i="7"/>
  <c r="BW10" i="7"/>
  <c r="BL11" i="7"/>
  <c r="BM11" i="7"/>
  <c r="BN11" i="7" s="1"/>
  <c r="BO11" i="7"/>
  <c r="BS11" i="7"/>
  <c r="BU11" i="7"/>
  <c r="BW11" i="7"/>
  <c r="BP12" i="7"/>
  <c r="BR12" i="7"/>
  <c r="BP13" i="7"/>
  <c r="BR13" i="7"/>
  <c r="BL14" i="7"/>
  <c r="BL15" i="7"/>
  <c r="BM15" i="7"/>
  <c r="BN15" i="7" s="1"/>
  <c r="BO15" i="7"/>
  <c r="BP15" i="7"/>
  <c r="BR15" i="7"/>
  <c r="BS15" i="7"/>
  <c r="BU15" i="7"/>
  <c r="BW15" i="7"/>
  <c r="BL16" i="7"/>
  <c r="BM16" i="7"/>
  <c r="BN16" i="7" s="1"/>
  <c r="BO16" i="7"/>
  <c r="BS16" i="7"/>
  <c r="BU16" i="7"/>
  <c r="BW16" i="7"/>
  <c r="BL17" i="7"/>
  <c r="BL18" i="7"/>
  <c r="BM18" i="7"/>
  <c r="BN18" i="7" s="1"/>
  <c r="BO18" i="7"/>
  <c r="BS18" i="7"/>
  <c r="BU18" i="7"/>
  <c r="BW18" i="7"/>
  <c r="BL19" i="7"/>
  <c r="BM19" i="7"/>
  <c r="BN19" i="7" s="1"/>
  <c r="BO19" i="7"/>
  <c r="BS19" i="7"/>
  <c r="BU19" i="7"/>
  <c r="BW19" i="7"/>
  <c r="BP20" i="7"/>
  <c r="BR20" i="7"/>
  <c r="BL21" i="7"/>
  <c r="BL22" i="7"/>
  <c r="BM22" i="7"/>
  <c r="BN22" i="7" s="1"/>
  <c r="BO22" i="7"/>
  <c r="BS22" i="7"/>
  <c r="BU22" i="7"/>
  <c r="BW22" i="7"/>
  <c r="BL23" i="7"/>
  <c r="BM23" i="7"/>
  <c r="BN23" i="7" s="1"/>
  <c r="BO23" i="7"/>
  <c r="BS23" i="7"/>
  <c r="BU23" i="7"/>
  <c r="BW23" i="7"/>
  <c r="BP24" i="7"/>
  <c r="BR24" i="7"/>
  <c r="BL25" i="7"/>
  <c r="BL26" i="7"/>
  <c r="BM26" i="7"/>
  <c r="BN26" i="7" s="1"/>
  <c r="BO26" i="7"/>
  <c r="BS26" i="7"/>
  <c r="BU26" i="7"/>
  <c r="BW26" i="7"/>
  <c r="BL27" i="7"/>
  <c r="BM27" i="7"/>
  <c r="BN27" i="7" s="1"/>
  <c r="BO27" i="7"/>
  <c r="BS27" i="7"/>
  <c r="BU27" i="7"/>
  <c r="BW27" i="7"/>
  <c r="BP28" i="7"/>
  <c r="BR28" i="7"/>
  <c r="BL29" i="7"/>
  <c r="BL30" i="7"/>
  <c r="BM30" i="7"/>
  <c r="BN30" i="7" s="1"/>
  <c r="BO30" i="7"/>
  <c r="BS30" i="7"/>
  <c r="BU30" i="7"/>
  <c r="BW30" i="7"/>
  <c r="BL31" i="7"/>
  <c r="BM31" i="7"/>
  <c r="BN31" i="7" s="1"/>
  <c r="BO31" i="7"/>
  <c r="BS31" i="7"/>
  <c r="BU31" i="7"/>
  <c r="BW31" i="7"/>
  <c r="BP32" i="7"/>
  <c r="BR32" i="7"/>
  <c r="BW4" i="7"/>
  <c r="BU4" i="7"/>
  <c r="BS4" i="7"/>
  <c r="BO4" i="7"/>
  <c r="BM4" i="7"/>
  <c r="BN4" i="7" s="1"/>
  <c r="BL4" i="7"/>
  <c r="D16" i="14" l="1"/>
  <c r="D17" i="14"/>
  <c r="D18" i="14"/>
  <c r="D19" i="14"/>
  <c r="AM4" i="7"/>
  <c r="D20" i="14" s="1"/>
  <c r="AO4" i="7"/>
  <c r="D21" i="14" s="1"/>
  <c r="AQ4" i="7"/>
  <c r="AS4" i="7"/>
  <c r="AU4" i="7"/>
  <c r="AW4" i="7"/>
  <c r="AY4" i="7"/>
  <c r="BA4" i="7"/>
  <c r="BC4" i="7"/>
  <c r="BE4" i="7"/>
  <c r="BG4" i="7"/>
  <c r="BI4" i="7"/>
  <c r="E16" i="14"/>
  <c r="E17" i="14"/>
  <c r="E18" i="14"/>
  <c r="E19" i="14"/>
  <c r="AM7" i="7"/>
  <c r="E20" i="14" s="1"/>
  <c r="AO7" i="7"/>
  <c r="E21" i="14" s="1"/>
  <c r="AQ7" i="7"/>
  <c r="AS7" i="7"/>
  <c r="AU7" i="7"/>
  <c r="AW7" i="7"/>
  <c r="AY7" i="7"/>
  <c r="BA7" i="7"/>
  <c r="BC7" i="7"/>
  <c r="BE7" i="7"/>
  <c r="BG7" i="7"/>
  <c r="BI7" i="7"/>
  <c r="F16" i="14"/>
  <c r="F17" i="14"/>
  <c r="F18" i="14"/>
  <c r="F19" i="14"/>
  <c r="AM8" i="7"/>
  <c r="F20" i="14" s="1"/>
  <c r="AO8" i="7"/>
  <c r="F21" i="14" s="1"/>
  <c r="AQ8" i="7"/>
  <c r="AS8" i="7"/>
  <c r="AU8" i="7"/>
  <c r="AW8" i="7"/>
  <c r="AY8" i="7"/>
  <c r="BA8" i="7"/>
  <c r="BC8" i="7"/>
  <c r="BE8" i="7"/>
  <c r="BG8" i="7"/>
  <c r="BI8" i="7"/>
  <c r="G16" i="14"/>
  <c r="G17" i="14"/>
  <c r="G18" i="14"/>
  <c r="G19" i="14"/>
  <c r="AM9" i="7"/>
  <c r="G20" i="14" s="1"/>
  <c r="AO9" i="7"/>
  <c r="G21" i="14" s="1"/>
  <c r="AQ9" i="7"/>
  <c r="AS9" i="7"/>
  <c r="AU9" i="7"/>
  <c r="AW9" i="7"/>
  <c r="AY9" i="7"/>
  <c r="BA9" i="7"/>
  <c r="BC9" i="7"/>
  <c r="BE9" i="7"/>
  <c r="BG9" i="7"/>
  <c r="BI9" i="7"/>
  <c r="H16" i="14"/>
  <c r="H17" i="14"/>
  <c r="H18" i="14"/>
  <c r="H19" i="14"/>
  <c r="AM10" i="7"/>
  <c r="H20" i="14" s="1"/>
  <c r="AO10" i="7"/>
  <c r="H21" i="14" s="1"/>
  <c r="AQ10" i="7"/>
  <c r="AS10" i="7"/>
  <c r="AU10" i="7"/>
  <c r="AW10" i="7"/>
  <c r="AY10" i="7"/>
  <c r="BA10" i="7"/>
  <c r="BC10" i="7"/>
  <c r="BE10" i="7"/>
  <c r="BG10" i="7"/>
  <c r="BI10" i="7"/>
  <c r="I16" i="14"/>
  <c r="I17" i="14"/>
  <c r="I18" i="14"/>
  <c r="I19" i="14"/>
  <c r="AM11" i="7"/>
  <c r="I20" i="14" s="1"/>
  <c r="AO11" i="7"/>
  <c r="I21" i="14" s="1"/>
  <c r="AQ11" i="7"/>
  <c r="AS11" i="7"/>
  <c r="AU11" i="7"/>
  <c r="AW11" i="7"/>
  <c r="AY11" i="7"/>
  <c r="BA11" i="7"/>
  <c r="BC11" i="7"/>
  <c r="BE11" i="7"/>
  <c r="BG11" i="7"/>
  <c r="BI11" i="7"/>
  <c r="K16" i="12"/>
  <c r="K17" i="12"/>
  <c r="K18" i="12"/>
  <c r="K19" i="12"/>
  <c r="AL12" i="7"/>
  <c r="K20" i="12" s="1"/>
  <c r="AN12" i="7"/>
  <c r="K21" i="12" s="1"/>
  <c r="AP12" i="7"/>
  <c r="AR12" i="7"/>
  <c r="AT12" i="7"/>
  <c r="AV12" i="7"/>
  <c r="AX12" i="7"/>
  <c r="AZ12" i="7"/>
  <c r="BB12" i="7"/>
  <c r="BD12" i="7"/>
  <c r="BF12" i="7"/>
  <c r="BH12" i="7"/>
  <c r="L16" i="12"/>
  <c r="L17" i="12"/>
  <c r="L18" i="12"/>
  <c r="L19" i="12"/>
  <c r="AL13" i="7"/>
  <c r="L20" i="12" s="1"/>
  <c r="AN13" i="7"/>
  <c r="L21" i="12" s="1"/>
  <c r="AP13" i="7"/>
  <c r="AR13" i="7"/>
  <c r="AT13" i="7"/>
  <c r="AV13" i="7"/>
  <c r="AX13" i="7"/>
  <c r="AZ13" i="7"/>
  <c r="BB13" i="7"/>
  <c r="BD13" i="7"/>
  <c r="BF13" i="7"/>
  <c r="BH13" i="7"/>
  <c r="J16" i="14"/>
  <c r="J17" i="14"/>
  <c r="J18" i="14"/>
  <c r="J19" i="14"/>
  <c r="AM16" i="7"/>
  <c r="J20" i="14" s="1"/>
  <c r="AO16" i="7"/>
  <c r="J21" i="14" s="1"/>
  <c r="AQ16" i="7"/>
  <c r="AS16" i="7"/>
  <c r="AU16" i="7"/>
  <c r="AW16" i="7"/>
  <c r="AY16" i="7"/>
  <c r="BA16" i="7"/>
  <c r="BC16" i="7"/>
  <c r="BE16" i="7"/>
  <c r="BG16" i="7"/>
  <c r="BI16" i="7"/>
  <c r="K16" i="14"/>
  <c r="K17" i="14"/>
  <c r="K18" i="14"/>
  <c r="K19" i="14"/>
  <c r="AM18" i="7"/>
  <c r="K20" i="14" s="1"/>
  <c r="AO18" i="7"/>
  <c r="K21" i="14" s="1"/>
  <c r="AQ18" i="7"/>
  <c r="AS18" i="7"/>
  <c r="AU18" i="7"/>
  <c r="AW18" i="7"/>
  <c r="AY18" i="7"/>
  <c r="BA18" i="7"/>
  <c r="BC18" i="7"/>
  <c r="BE18" i="7"/>
  <c r="BG18" i="7"/>
  <c r="BI18" i="7"/>
  <c r="L16" i="14"/>
  <c r="L17" i="14"/>
  <c r="L18" i="14"/>
  <c r="L19" i="14"/>
  <c r="AM19" i="7"/>
  <c r="L20" i="14" s="1"/>
  <c r="AO19" i="7"/>
  <c r="L21" i="14" s="1"/>
  <c r="AQ19" i="7"/>
  <c r="AS19" i="7"/>
  <c r="AU19" i="7"/>
  <c r="AW19" i="7"/>
  <c r="AY19" i="7"/>
  <c r="BA19" i="7"/>
  <c r="BC19" i="7"/>
  <c r="BE19" i="7"/>
  <c r="BG19" i="7"/>
  <c r="BI19" i="7"/>
  <c r="Q16" i="12"/>
  <c r="Q17" i="12"/>
  <c r="Q18" i="12"/>
  <c r="Q19" i="12"/>
  <c r="AL20" i="7"/>
  <c r="Q20" i="12" s="1"/>
  <c r="AN20" i="7"/>
  <c r="Q21" i="12" s="1"/>
  <c r="AP20" i="7"/>
  <c r="AR20" i="7"/>
  <c r="AT20" i="7"/>
  <c r="AV20" i="7"/>
  <c r="AX20" i="7"/>
  <c r="AZ20" i="7"/>
  <c r="BB20" i="7"/>
  <c r="BD20" i="7"/>
  <c r="BF20" i="7"/>
  <c r="BH20" i="7"/>
  <c r="M16" i="14"/>
  <c r="M17" i="14"/>
  <c r="M18" i="14"/>
  <c r="M19" i="14"/>
  <c r="AM22" i="7"/>
  <c r="M20" i="14" s="1"/>
  <c r="AO22" i="7"/>
  <c r="M21" i="14" s="1"/>
  <c r="AQ22" i="7"/>
  <c r="AS22" i="7"/>
  <c r="AU22" i="7"/>
  <c r="AW22" i="7"/>
  <c r="AY22" i="7"/>
  <c r="BA22" i="7"/>
  <c r="BC22" i="7"/>
  <c r="BE22" i="7"/>
  <c r="BG22" i="7"/>
  <c r="BI22" i="7"/>
  <c r="N16" i="14"/>
  <c r="N17" i="14"/>
  <c r="N18" i="14"/>
  <c r="N19" i="14"/>
  <c r="AM23" i="7"/>
  <c r="N20" i="14" s="1"/>
  <c r="AO23" i="7"/>
  <c r="N21" i="14" s="1"/>
  <c r="AQ23" i="7"/>
  <c r="AS23" i="7"/>
  <c r="AU23" i="7"/>
  <c r="AW23" i="7"/>
  <c r="AY23" i="7"/>
  <c r="BA23" i="7"/>
  <c r="BC23" i="7"/>
  <c r="BE23" i="7"/>
  <c r="BG23" i="7"/>
  <c r="BI23" i="7"/>
  <c r="T16" i="12"/>
  <c r="T17" i="12"/>
  <c r="T18" i="12"/>
  <c r="T19" i="12"/>
  <c r="AL24" i="7"/>
  <c r="T20" i="12" s="1"/>
  <c r="AN24" i="7"/>
  <c r="T21" i="12" s="1"/>
  <c r="AP24" i="7"/>
  <c r="AR24" i="7"/>
  <c r="AT24" i="7"/>
  <c r="AV24" i="7"/>
  <c r="AX24" i="7"/>
  <c r="AZ24" i="7"/>
  <c r="BB24" i="7"/>
  <c r="BD24" i="7"/>
  <c r="BF24" i="7"/>
  <c r="BH24" i="7"/>
  <c r="O16" i="14"/>
  <c r="O17" i="14"/>
  <c r="O18" i="14"/>
  <c r="O19" i="14"/>
  <c r="AM26" i="7"/>
  <c r="O20" i="14" s="1"/>
  <c r="AO26" i="7"/>
  <c r="O21" i="14" s="1"/>
  <c r="AQ26" i="7"/>
  <c r="AS26" i="7"/>
  <c r="AU26" i="7"/>
  <c r="AW26" i="7"/>
  <c r="AY26" i="7"/>
  <c r="BA26" i="7"/>
  <c r="BC26" i="7"/>
  <c r="BE26" i="7"/>
  <c r="BG26" i="7"/>
  <c r="BI26" i="7"/>
  <c r="P16" i="14"/>
  <c r="P17" i="14"/>
  <c r="P18" i="14"/>
  <c r="P19" i="14"/>
  <c r="AM27" i="7"/>
  <c r="P20" i="14" s="1"/>
  <c r="AO27" i="7"/>
  <c r="P21" i="14" s="1"/>
  <c r="AQ27" i="7"/>
  <c r="AS27" i="7"/>
  <c r="AU27" i="7"/>
  <c r="AW27" i="7"/>
  <c r="AY27" i="7"/>
  <c r="BA27" i="7"/>
  <c r="BC27" i="7"/>
  <c r="BE27" i="7"/>
  <c r="BG27" i="7"/>
  <c r="BI27" i="7"/>
  <c r="W16" i="12"/>
  <c r="W17" i="12"/>
  <c r="W18" i="12"/>
  <c r="W19" i="12"/>
  <c r="AL28" i="7"/>
  <c r="W20" i="12" s="1"/>
  <c r="AN28" i="7"/>
  <c r="W21" i="12" s="1"/>
  <c r="AP28" i="7"/>
  <c r="AR28" i="7"/>
  <c r="AT28" i="7"/>
  <c r="AV28" i="7"/>
  <c r="AX28" i="7"/>
  <c r="AZ28" i="7"/>
  <c r="BB28" i="7"/>
  <c r="BD28" i="7"/>
  <c r="BF28" i="7"/>
  <c r="BH28" i="7"/>
  <c r="Q16" i="14"/>
  <c r="Q17" i="14"/>
  <c r="Q18" i="14"/>
  <c r="Q19" i="14"/>
  <c r="AM30" i="7"/>
  <c r="Q20" i="14" s="1"/>
  <c r="AO30" i="7"/>
  <c r="Q21" i="14" s="1"/>
  <c r="AQ30" i="7"/>
  <c r="AS30" i="7"/>
  <c r="AU30" i="7"/>
  <c r="AW30" i="7"/>
  <c r="AY30" i="7"/>
  <c r="BA30" i="7"/>
  <c r="BC30" i="7"/>
  <c r="BE30" i="7"/>
  <c r="BG30" i="7"/>
  <c r="BI30" i="7"/>
  <c r="R16" i="14"/>
  <c r="R17" i="14"/>
  <c r="R18" i="14"/>
  <c r="R19" i="14"/>
  <c r="AM31" i="7"/>
  <c r="R20" i="14" s="1"/>
  <c r="AO31" i="7"/>
  <c r="R21" i="14" s="1"/>
  <c r="AQ31" i="7"/>
  <c r="AS31" i="7"/>
  <c r="AU31" i="7"/>
  <c r="AW31" i="7"/>
  <c r="AY31" i="7"/>
  <c r="BA31" i="7"/>
  <c r="BC31" i="7"/>
  <c r="BE31" i="7"/>
  <c r="BG31" i="7"/>
  <c r="BI31" i="7"/>
  <c r="Z16" i="12"/>
  <c r="Z17" i="12"/>
  <c r="Z18" i="12"/>
  <c r="Z19" i="12"/>
  <c r="AL32" i="7"/>
  <c r="Z20" i="12" s="1"/>
  <c r="AN32" i="7"/>
  <c r="Z21" i="12" s="1"/>
  <c r="AP32" i="7"/>
  <c r="AR32" i="7"/>
  <c r="AT32" i="7"/>
  <c r="AV32" i="7"/>
  <c r="AX32" i="7"/>
  <c r="AZ32" i="7"/>
  <c r="BB32" i="7"/>
  <c r="BD32" i="7"/>
  <c r="BF32" i="7"/>
  <c r="BH32" i="7"/>
  <c r="B3" i="14" l="1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Z3" i="12"/>
  <c r="Z5" i="12"/>
  <c r="Z6" i="12"/>
  <c r="Z9" i="12"/>
  <c r="Z10" i="12"/>
  <c r="T32" i="7"/>
  <c r="Z11" i="12" s="1"/>
  <c r="Z14" i="12"/>
  <c r="Z15" i="12"/>
  <c r="W3" i="12"/>
  <c r="W4" i="12"/>
  <c r="W5" i="12"/>
  <c r="W6" i="12"/>
  <c r="W8" i="12"/>
  <c r="W9" i="12"/>
  <c r="W10" i="12"/>
  <c r="T28" i="7"/>
  <c r="W11" i="12" s="1"/>
  <c r="W12" i="12"/>
  <c r="W13" i="12"/>
  <c r="W14" i="12"/>
  <c r="T3" i="12"/>
  <c r="T4" i="12"/>
  <c r="T5" i="12"/>
  <c r="T7" i="12"/>
  <c r="T8" i="12"/>
  <c r="T9" i="12"/>
  <c r="T24" i="7"/>
  <c r="T11" i="12" s="1"/>
  <c r="T12" i="12"/>
  <c r="T13" i="12"/>
  <c r="T15" i="12"/>
  <c r="Q4" i="12"/>
  <c r="Q6" i="12"/>
  <c r="Q7" i="12"/>
  <c r="Q8" i="12"/>
  <c r="Q9" i="12"/>
  <c r="Q10" i="12"/>
  <c r="T20" i="7"/>
  <c r="Q11" i="12" s="1"/>
  <c r="Q12" i="12"/>
  <c r="Q14" i="12"/>
  <c r="Q15" i="12"/>
  <c r="K4" i="12"/>
  <c r="K5" i="12"/>
  <c r="K6" i="12"/>
  <c r="K7" i="12"/>
  <c r="K8" i="12"/>
  <c r="K9" i="12"/>
  <c r="K10" i="12"/>
  <c r="T12" i="7"/>
  <c r="K11" i="12" s="1"/>
  <c r="K13" i="12"/>
  <c r="K14" i="12"/>
  <c r="K15" i="12"/>
  <c r="L4" i="12"/>
  <c r="L5" i="12"/>
  <c r="L6" i="12"/>
  <c r="L7" i="12"/>
  <c r="L8" i="12"/>
  <c r="L9" i="12"/>
  <c r="T13" i="7"/>
  <c r="L11" i="12" s="1"/>
  <c r="L12" i="12"/>
  <c r="L13" i="12"/>
  <c r="L14" i="12"/>
  <c r="Z13" i="12"/>
  <c r="Z12" i="12"/>
  <c r="Z8" i="12"/>
  <c r="Z4" i="12"/>
  <c r="Y15" i="12"/>
  <c r="Y14" i="12"/>
  <c r="Y13" i="12"/>
  <c r="Y12" i="12"/>
  <c r="Y11" i="12"/>
  <c r="Y10" i="12"/>
  <c r="Y9" i="12"/>
  <c r="Y8" i="12"/>
  <c r="Y7" i="12"/>
  <c r="Y6" i="12"/>
  <c r="Y5" i="12"/>
  <c r="Y4" i="12"/>
  <c r="Y3" i="12"/>
  <c r="Y2" i="12"/>
  <c r="X15" i="12"/>
  <c r="X14" i="12"/>
  <c r="X13" i="12"/>
  <c r="X12" i="12"/>
  <c r="X11" i="12"/>
  <c r="X10" i="12"/>
  <c r="X9" i="12"/>
  <c r="X8" i="12"/>
  <c r="X7" i="12"/>
  <c r="X6" i="12"/>
  <c r="X5" i="12"/>
  <c r="X4" i="12"/>
  <c r="X3" i="12"/>
  <c r="X2" i="12"/>
  <c r="W15" i="12"/>
  <c r="W7" i="12"/>
  <c r="V15" i="12"/>
  <c r="V14" i="12"/>
  <c r="V13" i="12"/>
  <c r="V12" i="12"/>
  <c r="V11" i="12"/>
  <c r="V10" i="12"/>
  <c r="V9" i="12"/>
  <c r="V8" i="12"/>
  <c r="V7" i="12"/>
  <c r="V6" i="12"/>
  <c r="V5" i="12"/>
  <c r="V4" i="12"/>
  <c r="V3" i="12"/>
  <c r="V2" i="12"/>
  <c r="U15" i="12"/>
  <c r="U14" i="12"/>
  <c r="U13" i="12"/>
  <c r="U12" i="12"/>
  <c r="U11" i="12"/>
  <c r="U10" i="12"/>
  <c r="U9" i="12"/>
  <c r="U8" i="12"/>
  <c r="U7" i="12"/>
  <c r="U6" i="12"/>
  <c r="U5" i="12"/>
  <c r="U4" i="12"/>
  <c r="U3" i="12"/>
  <c r="U2" i="12"/>
  <c r="Q13" i="12"/>
  <c r="Q5" i="12"/>
  <c r="Q3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2" i="12"/>
  <c r="S15" i="12"/>
  <c r="R15" i="12"/>
  <c r="P15" i="12"/>
  <c r="O15" i="12"/>
  <c r="N15" i="12"/>
  <c r="M15" i="12"/>
  <c r="L15" i="12"/>
  <c r="J15" i="12"/>
  <c r="I15" i="12"/>
  <c r="H15" i="12"/>
  <c r="G15" i="12"/>
  <c r="E15" i="12"/>
  <c r="T14" i="12"/>
  <c r="S14" i="12"/>
  <c r="R14" i="12"/>
  <c r="P14" i="12"/>
  <c r="O14" i="12"/>
  <c r="N14" i="12"/>
  <c r="M14" i="12"/>
  <c r="J14" i="12"/>
  <c r="I14" i="12"/>
  <c r="H14" i="12"/>
  <c r="G14" i="12"/>
  <c r="E14" i="12"/>
  <c r="S13" i="12"/>
  <c r="R13" i="12"/>
  <c r="P13" i="12"/>
  <c r="O13" i="12"/>
  <c r="N13" i="12"/>
  <c r="M13" i="12"/>
  <c r="J13" i="12"/>
  <c r="I13" i="12"/>
  <c r="H13" i="12"/>
  <c r="G13" i="12"/>
  <c r="E13" i="12"/>
  <c r="S12" i="12"/>
  <c r="R12" i="12"/>
  <c r="P12" i="12"/>
  <c r="O12" i="12"/>
  <c r="N12" i="12"/>
  <c r="M12" i="12"/>
  <c r="K12" i="12"/>
  <c r="J12" i="12"/>
  <c r="I12" i="12"/>
  <c r="H12" i="12"/>
  <c r="G12" i="12"/>
  <c r="E12" i="12"/>
  <c r="S11" i="12"/>
  <c r="R11" i="12"/>
  <c r="P11" i="12"/>
  <c r="O11" i="12"/>
  <c r="N11" i="12"/>
  <c r="M11" i="12"/>
  <c r="J11" i="12"/>
  <c r="I11" i="12"/>
  <c r="H11" i="12"/>
  <c r="G11" i="12"/>
  <c r="E11" i="12"/>
  <c r="T10" i="12"/>
  <c r="S10" i="12"/>
  <c r="R10" i="12"/>
  <c r="P10" i="12"/>
  <c r="O10" i="12"/>
  <c r="N10" i="12"/>
  <c r="M10" i="12"/>
  <c r="L10" i="12"/>
  <c r="J10" i="12"/>
  <c r="I10" i="12"/>
  <c r="H10" i="12"/>
  <c r="G10" i="12"/>
  <c r="E10" i="12"/>
  <c r="S9" i="12"/>
  <c r="R9" i="12"/>
  <c r="P9" i="12"/>
  <c r="O9" i="12"/>
  <c r="N9" i="12"/>
  <c r="M9" i="12"/>
  <c r="J9" i="12"/>
  <c r="I9" i="12"/>
  <c r="H9" i="12"/>
  <c r="G9" i="12"/>
  <c r="E9" i="12"/>
  <c r="S8" i="12"/>
  <c r="R8" i="12"/>
  <c r="P8" i="12"/>
  <c r="O8" i="12"/>
  <c r="N8" i="12"/>
  <c r="M8" i="12"/>
  <c r="J8" i="12"/>
  <c r="I8" i="12"/>
  <c r="H8" i="12"/>
  <c r="G8" i="12"/>
  <c r="E8" i="12"/>
  <c r="S7" i="12"/>
  <c r="R7" i="12"/>
  <c r="P7" i="12"/>
  <c r="O7" i="12"/>
  <c r="N7" i="12"/>
  <c r="M7" i="12"/>
  <c r="J7" i="12"/>
  <c r="I7" i="12"/>
  <c r="H7" i="12"/>
  <c r="G7" i="12"/>
  <c r="E7" i="12"/>
  <c r="T6" i="12"/>
  <c r="S6" i="12"/>
  <c r="R6" i="12"/>
  <c r="P6" i="12"/>
  <c r="O6" i="12"/>
  <c r="N6" i="12"/>
  <c r="M6" i="12"/>
  <c r="J6" i="12"/>
  <c r="I6" i="12"/>
  <c r="H6" i="12"/>
  <c r="G6" i="12"/>
  <c r="E6" i="12"/>
  <c r="S5" i="12"/>
  <c r="R5" i="12"/>
  <c r="P5" i="12"/>
  <c r="O5" i="12"/>
  <c r="N5" i="12"/>
  <c r="M5" i="12"/>
  <c r="J5" i="12"/>
  <c r="I5" i="12"/>
  <c r="H5" i="12"/>
  <c r="G5" i="12"/>
  <c r="E5" i="12"/>
  <c r="S4" i="12"/>
  <c r="R4" i="12"/>
  <c r="P4" i="12"/>
  <c r="O4" i="12"/>
  <c r="N4" i="12"/>
  <c r="M4" i="12"/>
  <c r="J4" i="12"/>
  <c r="I4" i="12"/>
  <c r="H4" i="12"/>
  <c r="G4" i="12"/>
  <c r="E4" i="12"/>
  <c r="S3" i="12"/>
  <c r="R3" i="12"/>
  <c r="P3" i="12"/>
  <c r="O3" i="12"/>
  <c r="N3" i="12"/>
  <c r="M3" i="12"/>
  <c r="L3" i="12"/>
  <c r="J3" i="12"/>
  <c r="I3" i="12"/>
  <c r="H3" i="12"/>
  <c r="G3" i="12"/>
  <c r="E3" i="12"/>
  <c r="S2" i="12"/>
  <c r="R2" i="12"/>
  <c r="P2" i="12"/>
  <c r="O2" i="12"/>
  <c r="N2" i="12"/>
  <c r="M2" i="12"/>
  <c r="J2" i="12"/>
  <c r="I2" i="12"/>
  <c r="H2" i="12"/>
  <c r="G2" i="12"/>
  <c r="E2" i="12"/>
  <c r="D2" i="14"/>
  <c r="D3" i="14"/>
  <c r="D4" i="14"/>
  <c r="D5" i="14"/>
  <c r="D6" i="14"/>
  <c r="D7" i="14"/>
  <c r="D8" i="14"/>
  <c r="D9" i="14"/>
  <c r="D10" i="14"/>
  <c r="U4" i="7"/>
  <c r="D11" i="14" s="1"/>
  <c r="D12" i="14"/>
  <c r="D13" i="14"/>
  <c r="D14" i="14"/>
  <c r="D15" i="14"/>
  <c r="E3" i="14"/>
  <c r="E4" i="14"/>
  <c r="E5" i="14"/>
  <c r="E6" i="14"/>
  <c r="E7" i="14"/>
  <c r="E8" i="14"/>
  <c r="E9" i="14"/>
  <c r="E10" i="14"/>
  <c r="U7" i="7"/>
  <c r="E11" i="14" s="1"/>
  <c r="E12" i="14"/>
  <c r="E13" i="14"/>
  <c r="E14" i="14"/>
  <c r="E15" i="14"/>
  <c r="F3" i="14"/>
  <c r="F4" i="14"/>
  <c r="F5" i="14"/>
  <c r="F6" i="14"/>
  <c r="F7" i="14"/>
  <c r="F8" i="14"/>
  <c r="F9" i="14"/>
  <c r="F10" i="14"/>
  <c r="U8" i="7"/>
  <c r="F11" i="14" s="1"/>
  <c r="F12" i="14"/>
  <c r="F13" i="14"/>
  <c r="F14" i="14"/>
  <c r="F15" i="14"/>
  <c r="G3" i="14"/>
  <c r="G4" i="14"/>
  <c r="G5" i="14"/>
  <c r="G6" i="14"/>
  <c r="G7" i="14"/>
  <c r="G8" i="14"/>
  <c r="G9" i="14"/>
  <c r="G10" i="14"/>
  <c r="U9" i="7"/>
  <c r="G11" i="14" s="1"/>
  <c r="G12" i="14"/>
  <c r="G13" i="14"/>
  <c r="G14" i="14"/>
  <c r="G15" i="14"/>
  <c r="H3" i="14"/>
  <c r="H4" i="14"/>
  <c r="H5" i="14"/>
  <c r="H6" i="14"/>
  <c r="H7" i="14"/>
  <c r="H8" i="14"/>
  <c r="H9" i="14"/>
  <c r="H10" i="14"/>
  <c r="U10" i="7"/>
  <c r="H11" i="14" s="1"/>
  <c r="H12" i="14"/>
  <c r="H13" i="14"/>
  <c r="H14" i="14"/>
  <c r="H15" i="14"/>
  <c r="I3" i="14"/>
  <c r="I4" i="14"/>
  <c r="I5" i="14"/>
  <c r="I6" i="14"/>
  <c r="I7" i="14"/>
  <c r="I8" i="14"/>
  <c r="I9" i="14"/>
  <c r="I10" i="14"/>
  <c r="U11" i="7"/>
  <c r="I11" i="14" s="1"/>
  <c r="I12" i="14"/>
  <c r="I13" i="14"/>
  <c r="I14" i="14"/>
  <c r="I15" i="14"/>
  <c r="J3" i="14"/>
  <c r="J4" i="14"/>
  <c r="J5" i="14"/>
  <c r="J6" i="14"/>
  <c r="J7" i="14"/>
  <c r="J8" i="14"/>
  <c r="J9" i="14"/>
  <c r="J10" i="14"/>
  <c r="U16" i="7"/>
  <c r="J11" i="14" s="1"/>
  <c r="J12" i="14"/>
  <c r="J13" i="14"/>
  <c r="J14" i="14"/>
  <c r="J15" i="14"/>
  <c r="K3" i="14"/>
  <c r="K4" i="14"/>
  <c r="K5" i="14"/>
  <c r="K6" i="14"/>
  <c r="K7" i="14"/>
  <c r="K8" i="14"/>
  <c r="K9" i="14"/>
  <c r="K10" i="14"/>
  <c r="U18" i="7"/>
  <c r="K11" i="14" s="1"/>
  <c r="K12" i="14"/>
  <c r="K13" i="14"/>
  <c r="K14" i="14"/>
  <c r="K15" i="14"/>
  <c r="L3" i="14"/>
  <c r="L4" i="14"/>
  <c r="L5" i="14"/>
  <c r="L6" i="14"/>
  <c r="L7" i="14"/>
  <c r="L8" i="14"/>
  <c r="L9" i="14"/>
  <c r="L10" i="14"/>
  <c r="U19" i="7"/>
  <c r="L11" i="14" s="1"/>
  <c r="L12" i="14"/>
  <c r="L13" i="14"/>
  <c r="L14" i="14"/>
  <c r="L15" i="14"/>
  <c r="M3" i="14"/>
  <c r="M4" i="14"/>
  <c r="M5" i="14"/>
  <c r="M6" i="14"/>
  <c r="M7" i="14"/>
  <c r="M8" i="14"/>
  <c r="M9" i="14"/>
  <c r="M10" i="14"/>
  <c r="U22" i="7"/>
  <c r="M11" i="14" s="1"/>
  <c r="M12" i="14"/>
  <c r="M13" i="14"/>
  <c r="M14" i="14"/>
  <c r="M15" i="14"/>
  <c r="N3" i="14"/>
  <c r="N4" i="14"/>
  <c r="N5" i="14"/>
  <c r="N6" i="14"/>
  <c r="N7" i="14"/>
  <c r="N8" i="14"/>
  <c r="N9" i="14"/>
  <c r="N10" i="14"/>
  <c r="U23" i="7"/>
  <c r="N11" i="14" s="1"/>
  <c r="N12" i="14"/>
  <c r="N13" i="14"/>
  <c r="N14" i="14"/>
  <c r="N15" i="14"/>
  <c r="O3" i="14"/>
  <c r="O4" i="14"/>
  <c r="O5" i="14"/>
  <c r="O6" i="14"/>
  <c r="O7" i="14"/>
  <c r="O8" i="14"/>
  <c r="O9" i="14"/>
  <c r="O10" i="14"/>
  <c r="U26" i="7"/>
  <c r="O11" i="14" s="1"/>
  <c r="O12" i="14"/>
  <c r="O13" i="14"/>
  <c r="O14" i="14"/>
  <c r="O15" i="14"/>
  <c r="P3" i="14"/>
  <c r="P4" i="14"/>
  <c r="P5" i="14"/>
  <c r="P6" i="14"/>
  <c r="P7" i="14"/>
  <c r="P8" i="14"/>
  <c r="P9" i="14"/>
  <c r="P10" i="14"/>
  <c r="U27" i="7"/>
  <c r="P11" i="14" s="1"/>
  <c r="P12" i="14"/>
  <c r="P13" i="14"/>
  <c r="P14" i="14"/>
  <c r="P15" i="14"/>
  <c r="Q3" i="14"/>
  <c r="Q4" i="14"/>
  <c r="Q5" i="14"/>
  <c r="Q6" i="14"/>
  <c r="Q7" i="14"/>
  <c r="Q8" i="14"/>
  <c r="Q9" i="14"/>
  <c r="Q10" i="14"/>
  <c r="U30" i="7"/>
  <c r="Q11" i="14" s="1"/>
  <c r="Q12" i="14"/>
  <c r="Q13" i="14"/>
  <c r="Q14" i="14"/>
  <c r="Q15" i="14"/>
  <c r="R3" i="14"/>
  <c r="R4" i="14"/>
  <c r="R5" i="14"/>
  <c r="R6" i="14"/>
  <c r="R7" i="14"/>
  <c r="R8" i="14"/>
  <c r="R9" i="14"/>
  <c r="R10" i="14"/>
  <c r="U31" i="7"/>
  <c r="R11" i="14" s="1"/>
  <c r="R12" i="14"/>
  <c r="R13" i="14"/>
  <c r="R14" i="14"/>
  <c r="R15" i="14"/>
  <c r="K2" i="12"/>
  <c r="R2" i="14"/>
  <c r="P2" i="14"/>
  <c r="F2" i="14"/>
  <c r="I2" i="14"/>
  <c r="T2" i="12"/>
  <c r="BP9" i="7" l="1"/>
  <c r="BQ9" i="7" s="1"/>
  <c r="BT9" i="7"/>
  <c r="BV9" i="7"/>
  <c r="BX9" i="7"/>
  <c r="BR9" i="7"/>
  <c r="BX10" i="7"/>
  <c r="BP10" i="7"/>
  <c r="BQ10" i="7" s="1"/>
  <c r="BR10" i="7"/>
  <c r="BT10" i="7"/>
  <c r="BV10" i="7"/>
  <c r="BR19" i="7"/>
  <c r="BP19" i="7"/>
  <c r="BQ19" i="7" s="1"/>
  <c r="BT19" i="7"/>
  <c r="BX19" i="7"/>
  <c r="BV19" i="7"/>
  <c r="BL13" i="7"/>
  <c r="BM13" i="7"/>
  <c r="BN13" i="7" s="1"/>
  <c r="BW13" i="7"/>
  <c r="BO13" i="7"/>
  <c r="BS13" i="7"/>
  <c r="BU13" i="7"/>
  <c r="Q2" i="12"/>
  <c r="BM20" i="7"/>
  <c r="BN20" i="7" s="1"/>
  <c r="BW20" i="7"/>
  <c r="BO20" i="7"/>
  <c r="BS20" i="7"/>
  <c r="BU20" i="7"/>
  <c r="BL20" i="7"/>
  <c r="BV8" i="7"/>
  <c r="BP8" i="7"/>
  <c r="BQ8" i="7" s="1"/>
  <c r="BX8" i="7"/>
  <c r="BT8" i="7"/>
  <c r="BR8" i="7"/>
  <c r="BO32" i="7"/>
  <c r="BW32" i="7"/>
  <c r="BL32" i="7"/>
  <c r="BS32" i="7"/>
  <c r="BU32" i="7"/>
  <c r="BM32" i="7"/>
  <c r="BN32" i="7" s="1"/>
  <c r="BO24" i="7"/>
  <c r="BW24" i="7"/>
  <c r="BL24" i="7"/>
  <c r="BS24" i="7"/>
  <c r="BM24" i="7"/>
  <c r="BN24" i="7" s="1"/>
  <c r="BU24" i="7"/>
  <c r="BO28" i="7"/>
  <c r="BU28" i="7"/>
  <c r="BS28" i="7"/>
  <c r="BL28" i="7"/>
  <c r="BW28" i="7"/>
  <c r="BM28" i="7"/>
  <c r="BN28" i="7" s="1"/>
  <c r="BT23" i="7"/>
  <c r="BV23" i="7"/>
  <c r="BP23" i="7"/>
  <c r="BQ23" i="7" s="1"/>
  <c r="BX23" i="7"/>
  <c r="BR23" i="7"/>
  <c r="O2" i="14"/>
  <c r="BX26" i="7"/>
  <c r="BP26" i="7"/>
  <c r="BQ26" i="7" s="1"/>
  <c r="BR26" i="7"/>
  <c r="BT26" i="7"/>
  <c r="BV26" i="7"/>
  <c r="L2" i="12"/>
  <c r="G2" i="14"/>
  <c r="BT27" i="7"/>
  <c r="BV27" i="7"/>
  <c r="BR27" i="7"/>
  <c r="BP27" i="7"/>
  <c r="BQ27" i="7" s="1"/>
  <c r="BX27" i="7"/>
  <c r="Z2" i="12"/>
  <c r="Q2" i="14"/>
  <c r="BX30" i="7"/>
  <c r="BP30" i="7"/>
  <c r="BQ30" i="7" s="1"/>
  <c r="BR30" i="7"/>
  <c r="BV30" i="7"/>
  <c r="BT30" i="7"/>
  <c r="M2" i="14"/>
  <c r="BX22" i="7"/>
  <c r="BP22" i="7"/>
  <c r="BQ22" i="7" s="1"/>
  <c r="BR22" i="7"/>
  <c r="BT22" i="7"/>
  <c r="BV22" i="7"/>
  <c r="BR4" i="7"/>
  <c r="BP4" i="7"/>
  <c r="BX4" i="7"/>
  <c r="BV4" i="7"/>
  <c r="BT4" i="7"/>
  <c r="BR7" i="7"/>
  <c r="BT7" i="7"/>
  <c r="BV7" i="7"/>
  <c r="BP7" i="7"/>
  <c r="BQ7" i="7" s="1"/>
  <c r="BX7" i="7"/>
  <c r="BV16" i="7"/>
  <c r="BP16" i="7"/>
  <c r="BQ16" i="7" s="1"/>
  <c r="BX16" i="7"/>
  <c r="BR16" i="7"/>
  <c r="BT16" i="7"/>
  <c r="BT31" i="7"/>
  <c r="BP31" i="7"/>
  <c r="BQ31" i="7" s="1"/>
  <c r="BV31" i="7"/>
  <c r="BX31" i="7"/>
  <c r="BR31" i="7"/>
  <c r="BT11" i="7"/>
  <c r="BV11" i="7"/>
  <c r="BR11" i="7"/>
  <c r="BX11" i="7"/>
  <c r="BP11" i="7"/>
  <c r="BQ11" i="7" s="1"/>
  <c r="K2" i="14"/>
  <c r="BV18" i="7"/>
  <c r="BX18" i="7"/>
  <c r="BP18" i="7"/>
  <c r="BQ18" i="7" s="1"/>
  <c r="BT18" i="7"/>
  <c r="BR18" i="7"/>
  <c r="BS12" i="7"/>
  <c r="BW12" i="7"/>
  <c r="BU12" i="7"/>
  <c r="BM12" i="7"/>
  <c r="BN12" i="7" s="1"/>
  <c r="BL12" i="7"/>
  <c r="BO12" i="7"/>
  <c r="E2" i="14"/>
  <c r="K3" i="12"/>
  <c r="Z7" i="12"/>
  <c r="J2" i="14"/>
  <c r="W2" i="12"/>
  <c r="H2" i="14"/>
  <c r="L2" i="14"/>
  <c r="N2" i="14"/>
  <c r="BQ4" i="7" l="1"/>
</calcChain>
</file>

<file path=xl/sharedStrings.xml><?xml version="1.0" encoding="utf-8"?>
<sst xmlns="http://schemas.openxmlformats.org/spreadsheetml/2006/main" count="1359" uniqueCount="57">
  <si>
    <t>MEAN</t>
  </si>
  <si>
    <t>SD</t>
  </si>
  <si>
    <t>N</t>
  </si>
  <si>
    <t>–</t>
  </si>
  <si>
    <t>Body length</t>
  </si>
  <si>
    <t>Number of teeth on the collar</t>
  </si>
  <si>
    <t>Notch length</t>
  </si>
  <si>
    <t>Holotype</t>
  </si>
  <si>
    <t>1 (HOL)</t>
  </si>
  <si>
    <t>CHARACTER</t>
  </si>
  <si>
    <t>RANGE</t>
  </si>
  <si>
    <t>SPECIMEN</t>
  </si>
  <si>
    <t>µm</t>
  </si>
  <si>
    <t>Claw 1 lengths</t>
  </si>
  <si>
    <t>Claw 2 lengths</t>
  </si>
  <si>
    <t>Claw 3 lengths</t>
  </si>
  <si>
    <t>Claw 4 lengths</t>
  </si>
  <si>
    <t>Head appendages lengths</t>
  </si>
  <si>
    <r>
      <t xml:space="preserve">     Cirrus </t>
    </r>
    <r>
      <rPr>
        <i/>
        <sz val="10"/>
        <rFont val="Calibri"/>
        <family val="2"/>
        <charset val="238"/>
      </rPr>
      <t>internus</t>
    </r>
  </si>
  <si>
    <t xml:space="preserve">     Cephalic papilla</t>
  </si>
  <si>
    <r>
      <t xml:space="preserve">     Cirrus </t>
    </r>
    <r>
      <rPr>
        <i/>
        <sz val="10"/>
        <rFont val="Calibri"/>
        <family val="2"/>
        <charset val="238"/>
      </rPr>
      <t>externus</t>
    </r>
  </si>
  <si>
    <r>
      <t xml:space="preserve">     Cirrus </t>
    </r>
    <r>
      <rPr>
        <i/>
        <sz val="10"/>
        <rFont val="Calibri"/>
        <family val="2"/>
        <charset val="238"/>
      </rPr>
      <t>A</t>
    </r>
  </si>
  <si>
    <t xml:space="preserve">     Clava</t>
  </si>
  <si>
    <t>Body appendages lengths</t>
  </si>
  <si>
    <t>Scapular plate length</t>
  </si>
  <si>
    <t xml:space="preserve">     Branch</t>
  </si>
  <si>
    <t xml:space="preserve">     Spur</t>
  </si>
  <si>
    <t xml:space="preserve">     Spur/branch length ratio</t>
  </si>
  <si>
    <r>
      <t xml:space="preserve">     Cirrus </t>
    </r>
    <r>
      <rPr>
        <i/>
        <sz val="10"/>
        <rFont val="Calibri"/>
        <family val="2"/>
        <charset val="238"/>
      </rPr>
      <t>A</t>
    </r>
    <r>
      <rPr>
        <sz val="10"/>
        <rFont val="Calibri"/>
        <family val="2"/>
        <charset val="238"/>
      </rPr>
      <t>/Body length ratio</t>
    </r>
  </si>
  <si>
    <r>
      <t xml:space="preserve">     Cirrus </t>
    </r>
    <r>
      <rPr>
        <i/>
        <sz val="10"/>
        <rFont val="Calibri"/>
        <family val="2"/>
        <charset val="238"/>
      </rPr>
      <t>int</t>
    </r>
    <r>
      <rPr>
        <sz val="10"/>
        <rFont val="Calibri"/>
        <family val="2"/>
        <charset val="238"/>
      </rPr>
      <t>/</t>
    </r>
    <r>
      <rPr>
        <i/>
        <sz val="10"/>
        <rFont val="Calibri"/>
        <family val="2"/>
        <charset val="238"/>
      </rPr>
      <t>ext</t>
    </r>
    <r>
      <rPr>
        <sz val="10"/>
        <rFont val="Calibri"/>
        <family val="2"/>
        <charset val="238"/>
      </rPr>
      <t xml:space="preserve"> length ratio</t>
    </r>
  </si>
  <si>
    <t>sc</t>
  </si>
  <si>
    <t>Individual</t>
  </si>
  <si>
    <r>
      <t xml:space="preserve">Cirrus </t>
    </r>
    <r>
      <rPr>
        <i/>
        <sz val="10"/>
        <rFont val="Calibri"/>
        <family val="2"/>
        <charset val="238"/>
      </rPr>
      <t>internus</t>
    </r>
  </si>
  <si>
    <t>Cephalic papilla</t>
  </si>
  <si>
    <r>
      <t xml:space="preserve">Cirrus </t>
    </r>
    <r>
      <rPr>
        <i/>
        <sz val="10"/>
        <rFont val="Calibri"/>
        <family val="2"/>
        <charset val="238"/>
      </rPr>
      <t>externus</t>
    </r>
  </si>
  <si>
    <t>Clava</t>
  </si>
  <si>
    <r>
      <t xml:space="preserve">Cirrus </t>
    </r>
    <r>
      <rPr>
        <i/>
        <sz val="10"/>
        <rFont val="Calibri"/>
        <family val="2"/>
        <charset val="238"/>
      </rPr>
      <t>A</t>
    </r>
  </si>
  <si>
    <r>
      <t xml:space="preserve">Cirrus </t>
    </r>
    <r>
      <rPr>
        <i/>
        <sz val="10"/>
        <rFont val="Calibri"/>
        <family val="2"/>
        <charset val="238"/>
      </rPr>
      <t>A</t>
    </r>
    <r>
      <rPr>
        <sz val="10"/>
        <rFont val="Calibri"/>
        <family val="2"/>
        <charset val="238"/>
      </rPr>
      <t>/Body length ratio</t>
    </r>
  </si>
  <si>
    <r>
      <t xml:space="preserve">Cirrus </t>
    </r>
    <r>
      <rPr>
        <i/>
        <sz val="10"/>
        <rFont val="Calibri"/>
        <family val="2"/>
        <charset val="238"/>
      </rPr>
      <t>int</t>
    </r>
    <r>
      <rPr>
        <sz val="10"/>
        <rFont val="Calibri"/>
        <family val="2"/>
        <charset val="238"/>
      </rPr>
      <t>/</t>
    </r>
    <r>
      <rPr>
        <i/>
        <sz val="10"/>
        <rFont val="Calibri"/>
        <family val="2"/>
        <charset val="238"/>
      </rPr>
      <t>ext</t>
    </r>
    <r>
      <rPr>
        <sz val="10"/>
        <rFont val="Calibri"/>
        <family val="2"/>
        <charset val="238"/>
      </rPr>
      <t xml:space="preserve"> length ratio</t>
    </r>
  </si>
  <si>
    <t>Species</t>
  </si>
  <si>
    <t>Population</t>
  </si>
  <si>
    <t>Claw 1 branch</t>
  </si>
  <si>
    <t>Claw 1 spur</t>
  </si>
  <si>
    <t>Claw 1 spur/branch length ratio</t>
  </si>
  <si>
    <t>Claw 2 branch</t>
  </si>
  <si>
    <t>Claw 2 spur</t>
  </si>
  <si>
    <t>Claw 2 spur/branch length ratio</t>
  </si>
  <si>
    <t>Claw 3 branch</t>
  </si>
  <si>
    <t>Claw 3 spur</t>
  </si>
  <si>
    <t>Claw 3 spur/branch length ratio</t>
  </si>
  <si>
    <t>Claw 4 branch</t>
  </si>
  <si>
    <t>Claw 4 spur</t>
  </si>
  <si>
    <t>Claw 4 spur/branch length ratio</t>
  </si>
  <si>
    <t>absent</t>
  </si>
  <si>
    <t>TN.018</t>
  </si>
  <si>
    <t>Collar length</t>
  </si>
  <si>
    <t>Bryodelphax maculatus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</si>
</sst>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i/>
      <sz val="10"/>
      <color rgb="FF0000CC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rgb="FF008000"/>
      <name val="Calibri"/>
      <family val="2"/>
      <charset val="238"/>
      <scheme val="minor"/>
    </font>
    <font>
      <b/>
      <sz val="10"/>
      <color rgb="FF008000"/>
      <name val="Calibri"/>
      <family val="2"/>
      <charset val="238"/>
      <scheme val="minor"/>
    </font>
    <font>
      <b/>
      <i/>
      <sz val="10"/>
      <color rgb="FF0000CC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33333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128">
    <xf numFmtId="0" fontId="0" fillId="0" borderId="0" xfId="0"/>
    <xf numFmtId="1" fontId="7" fillId="0" borderId="1" xfId="0" applyNumberFormat="1" applyFont="1" applyFill="1" applyBorder="1" applyAlignment="1" applyProtection="1">
      <alignment horizontal="center" vertical="top"/>
    </xf>
    <xf numFmtId="164" fontId="7" fillId="0" borderId="2" xfId="0" applyNumberFormat="1" applyFont="1" applyFill="1" applyBorder="1" applyAlignment="1" applyProtection="1">
      <alignment horizontal="center" vertical="top"/>
    </xf>
    <xf numFmtId="164" fontId="7" fillId="2" borderId="3" xfId="0" applyNumberFormat="1" applyFont="1" applyFill="1" applyBorder="1" applyAlignment="1" applyProtection="1">
      <alignment horizontal="center" vertical="top"/>
    </xf>
    <xf numFmtId="164" fontId="7" fillId="0" borderId="1" xfId="0" applyNumberFormat="1" applyFont="1" applyFill="1" applyBorder="1" applyAlignment="1" applyProtection="1">
      <alignment horizontal="center" vertical="top"/>
    </xf>
    <xf numFmtId="0" fontId="8" fillId="0" borderId="1" xfId="0" applyFont="1" applyFill="1" applyBorder="1" applyAlignment="1" applyProtection="1">
      <alignment horizontal="right" vertical="top"/>
      <protection locked="0"/>
    </xf>
    <xf numFmtId="0" fontId="9" fillId="0" borderId="0" xfId="0" applyFont="1" applyFill="1" applyBorder="1" applyAlignment="1" applyProtection="1">
      <alignment horizontal="center" vertical="top"/>
      <protection locked="0"/>
    </xf>
    <xf numFmtId="0" fontId="8" fillId="0" borderId="1" xfId="0" applyFont="1" applyFill="1" applyBorder="1" applyAlignment="1" applyProtection="1">
      <alignment horizontal="left" vertical="top"/>
      <protection locked="0"/>
    </xf>
    <xf numFmtId="0" fontId="9" fillId="0" borderId="1" xfId="0" applyFont="1" applyFill="1" applyBorder="1" applyAlignment="1" applyProtection="1">
      <alignment horizontal="center" vertical="top"/>
      <protection locked="0"/>
    </xf>
    <xf numFmtId="0" fontId="7" fillId="0" borderId="1" xfId="0" applyFont="1" applyFill="1" applyBorder="1" applyAlignment="1" applyProtection="1">
      <alignment horizontal="center" vertical="top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1" fontId="9" fillId="0" borderId="1" xfId="0" applyNumberFormat="1" applyFont="1" applyFill="1" applyBorder="1" applyAlignment="1" applyProtection="1">
      <alignment horizontal="center" vertical="top"/>
      <protection locked="0"/>
    </xf>
    <xf numFmtId="1" fontId="9" fillId="0" borderId="0" xfId="0" applyNumberFormat="1" applyFont="1" applyFill="1" applyBorder="1" applyAlignment="1" applyProtection="1">
      <alignment horizontal="center" vertical="top"/>
      <protection locked="0"/>
    </xf>
    <xf numFmtId="0" fontId="9" fillId="0" borderId="1" xfId="0" applyFont="1" applyFill="1" applyBorder="1" applyAlignment="1" applyProtection="1">
      <alignment horizontal="left" vertical="top"/>
      <protection locked="0"/>
    </xf>
    <xf numFmtId="164" fontId="9" fillId="0" borderId="2" xfId="0" applyNumberFormat="1" applyFont="1" applyFill="1" applyBorder="1" applyAlignment="1" applyProtection="1">
      <alignment horizontal="center" vertical="top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9" fillId="0" borderId="4" xfId="0" applyFont="1" applyFill="1" applyBorder="1" applyAlignment="1" applyProtection="1">
      <alignment horizontal="left" vertical="top"/>
      <protection locked="0"/>
    </xf>
    <xf numFmtId="164" fontId="9" fillId="2" borderId="3" xfId="0" applyNumberFormat="1" applyFont="1" applyFill="1" applyBorder="1" applyAlignment="1" applyProtection="1">
      <alignment horizontal="center" vertical="top"/>
      <protection locked="0"/>
    </xf>
    <xf numFmtId="164" fontId="9" fillId="0" borderId="5" xfId="0" applyNumberFormat="1" applyFont="1" applyFill="1" applyBorder="1" applyAlignment="1" applyProtection="1">
      <alignment horizontal="center" vertical="top"/>
      <protection locked="0"/>
    </xf>
    <xf numFmtId="164" fontId="9" fillId="0" borderId="1" xfId="0" applyNumberFormat="1" applyFont="1" applyFill="1" applyBorder="1" applyAlignment="1" applyProtection="1">
      <alignment horizontal="center" vertical="top"/>
      <protection locked="0"/>
    </xf>
    <xf numFmtId="1" fontId="9" fillId="0" borderId="6" xfId="0" applyNumberFormat="1" applyFont="1" applyFill="1" applyBorder="1" applyAlignment="1" applyProtection="1">
      <alignment horizontal="center" vertical="top"/>
    </xf>
    <xf numFmtId="1" fontId="9" fillId="0" borderId="0" xfId="0" applyNumberFormat="1" applyFont="1" applyFill="1" applyBorder="1" applyAlignment="1" applyProtection="1">
      <alignment horizontal="right" vertical="center"/>
    </xf>
    <xf numFmtId="1" fontId="9" fillId="0" borderId="0" xfId="0" applyNumberFormat="1" applyFont="1" applyFill="1" applyBorder="1" applyAlignment="1" applyProtection="1">
      <alignment horizontal="center" vertical="center"/>
    </xf>
    <xf numFmtId="1" fontId="9" fillId="0" borderId="0" xfId="0" applyNumberFormat="1" applyFont="1" applyFill="1" applyBorder="1" applyAlignment="1" applyProtection="1">
      <alignment horizontal="left" vertical="center"/>
    </xf>
    <xf numFmtId="1" fontId="10" fillId="0" borderId="0" xfId="0" applyNumberFormat="1" applyFont="1" applyFill="1" applyBorder="1" applyAlignment="1" applyProtection="1">
      <alignment horizontal="right" vertical="center"/>
    </xf>
    <xf numFmtId="1" fontId="10" fillId="0" borderId="0" xfId="0" applyNumberFormat="1" applyFont="1" applyFill="1" applyBorder="1" applyAlignment="1" applyProtection="1">
      <alignment horizontal="center" vertical="center"/>
    </xf>
    <xf numFmtId="1" fontId="10" fillId="0" borderId="7" xfId="0" applyNumberFormat="1" applyFont="1" applyFill="1" applyBorder="1" applyAlignment="1" applyProtection="1">
      <alignment horizontal="left" vertical="center"/>
    </xf>
    <xf numFmtId="1" fontId="9" fillId="0" borderId="8" xfId="0" applyNumberFormat="1" applyFont="1" applyFill="1" applyBorder="1" applyAlignment="1" applyProtection="1">
      <alignment horizontal="center" vertical="center"/>
    </xf>
    <xf numFmtId="1" fontId="10" fillId="0" borderId="7" xfId="0" applyNumberFormat="1" applyFont="1" applyFill="1" applyBorder="1" applyAlignment="1" applyProtection="1">
      <alignment horizontal="center" vertical="center"/>
    </xf>
    <xf numFmtId="1" fontId="10" fillId="0" borderId="9" xfId="0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top"/>
    </xf>
    <xf numFmtId="164" fontId="9" fillId="0" borderId="0" xfId="0" applyNumberFormat="1" applyFont="1" applyFill="1" applyBorder="1" applyAlignment="1" applyProtection="1">
      <alignment horizontal="right" vertical="center"/>
    </xf>
    <xf numFmtId="164" fontId="9" fillId="0" borderId="0" xfId="0" applyNumberFormat="1" applyFont="1" applyFill="1" applyBorder="1" applyAlignment="1" applyProtection="1">
      <alignment horizontal="center" vertical="center"/>
    </xf>
    <xf numFmtId="164" fontId="9" fillId="0" borderId="0" xfId="0" applyNumberFormat="1" applyFont="1" applyFill="1" applyBorder="1" applyAlignment="1" applyProtection="1">
      <alignment horizontal="left" vertical="center"/>
    </xf>
    <xf numFmtId="164" fontId="10" fillId="0" borderId="0" xfId="0" applyNumberFormat="1" applyFont="1" applyFill="1" applyBorder="1" applyAlignment="1" applyProtection="1">
      <alignment horizontal="right" vertical="center"/>
    </xf>
    <xf numFmtId="164" fontId="10" fillId="0" borderId="0" xfId="0" applyNumberFormat="1" applyFont="1" applyFill="1" applyBorder="1" applyAlignment="1" applyProtection="1">
      <alignment horizontal="center" vertical="center"/>
    </xf>
    <xf numFmtId="164" fontId="10" fillId="0" borderId="7" xfId="0" applyNumberFormat="1" applyFont="1" applyFill="1" applyBorder="1" applyAlignment="1" applyProtection="1">
      <alignment horizontal="left" vertical="center"/>
    </xf>
    <xf numFmtId="164" fontId="9" fillId="0" borderId="8" xfId="0" applyNumberFormat="1" applyFont="1" applyFill="1" applyBorder="1" applyAlignment="1" applyProtection="1">
      <alignment horizontal="center" vertical="center"/>
    </xf>
    <xf numFmtId="164" fontId="10" fillId="0" borderId="7" xfId="0" applyNumberFormat="1" applyFont="1" applyFill="1" applyBorder="1" applyAlignment="1" applyProtection="1">
      <alignment horizontal="center" vertical="center"/>
    </xf>
    <xf numFmtId="164" fontId="10" fillId="0" borderId="9" xfId="0" applyNumberFormat="1" applyFont="1" applyFill="1" applyBorder="1" applyAlignment="1" applyProtection="1">
      <alignment horizontal="center" vertical="center"/>
    </xf>
    <xf numFmtId="9" fontId="9" fillId="0" borderId="0" xfId="2" applyFont="1" applyFill="1" applyBorder="1" applyAlignment="1" applyProtection="1">
      <alignment horizontal="right" vertical="center"/>
    </xf>
    <xf numFmtId="9" fontId="9" fillId="0" borderId="0" xfId="2" applyFont="1" applyFill="1" applyBorder="1" applyAlignment="1" applyProtection="1">
      <alignment horizontal="left" vertical="center"/>
    </xf>
    <xf numFmtId="9" fontId="9" fillId="0" borderId="8" xfId="2" applyFont="1" applyFill="1" applyBorder="1" applyAlignment="1" applyProtection="1">
      <alignment horizontal="center" vertical="center"/>
    </xf>
    <xf numFmtId="9" fontId="9" fillId="0" borderId="0" xfId="2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top"/>
    </xf>
    <xf numFmtId="9" fontId="9" fillId="0" borderId="11" xfId="2" applyFont="1" applyFill="1" applyBorder="1" applyAlignment="1" applyProtection="1">
      <alignment horizontal="right" vertical="center"/>
    </xf>
    <xf numFmtId="1" fontId="9" fillId="0" borderId="12" xfId="0" applyNumberFormat="1" applyFont="1" applyFill="1" applyBorder="1" applyAlignment="1" applyProtection="1">
      <alignment horizontal="center" vertical="center"/>
    </xf>
    <xf numFmtId="9" fontId="9" fillId="0" borderId="12" xfId="2" applyFont="1" applyFill="1" applyBorder="1" applyAlignment="1" applyProtection="1">
      <alignment horizontal="left" vertical="center"/>
    </xf>
    <xf numFmtId="1" fontId="10" fillId="0" borderId="12" xfId="0" applyNumberFormat="1" applyFont="1" applyFill="1" applyBorder="1" applyAlignment="1" applyProtection="1">
      <alignment horizontal="right" vertical="center"/>
    </xf>
    <xf numFmtId="1" fontId="10" fillId="0" borderId="12" xfId="0" applyNumberFormat="1" applyFont="1" applyFill="1" applyBorder="1" applyAlignment="1" applyProtection="1">
      <alignment horizontal="center" vertical="center"/>
    </xf>
    <xf numFmtId="1" fontId="10" fillId="0" borderId="13" xfId="0" applyNumberFormat="1" applyFont="1" applyFill="1" applyBorder="1" applyAlignment="1" applyProtection="1">
      <alignment horizontal="left" vertical="center"/>
    </xf>
    <xf numFmtId="9" fontId="9" fillId="0" borderId="11" xfId="2" applyFont="1" applyFill="1" applyBorder="1" applyAlignment="1" applyProtection="1">
      <alignment horizontal="center" vertical="center"/>
    </xf>
    <xf numFmtId="1" fontId="10" fillId="0" borderId="13" xfId="0" applyNumberFormat="1" applyFont="1" applyFill="1" applyBorder="1" applyAlignment="1" applyProtection="1">
      <alignment horizontal="center" vertical="center"/>
    </xf>
    <xf numFmtId="9" fontId="9" fillId="0" borderId="12" xfId="2" applyFont="1" applyFill="1" applyBorder="1" applyAlignment="1" applyProtection="1">
      <alignment horizontal="center" vertical="center"/>
    </xf>
    <xf numFmtId="1" fontId="10" fillId="0" borderId="14" xfId="0" applyNumberFormat="1" applyFont="1" applyFill="1" applyBorder="1" applyAlignment="1" applyProtection="1">
      <alignment horizontal="center" vertical="center"/>
    </xf>
    <xf numFmtId="1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left" vertical="top" wrapText="1"/>
    </xf>
    <xf numFmtId="0" fontId="9" fillId="0" borderId="12" xfId="0" applyFont="1" applyFill="1" applyBorder="1" applyAlignment="1" applyProtection="1">
      <alignment horizontal="left" vertical="top" wrapText="1"/>
    </xf>
    <xf numFmtId="0" fontId="8" fillId="0" borderId="15" xfId="0" applyFont="1" applyFill="1" applyBorder="1" applyAlignment="1" applyProtection="1">
      <alignment horizontal="center" vertical="top"/>
    </xf>
    <xf numFmtId="0" fontId="11" fillId="0" borderId="16" xfId="0" applyFont="1" applyFill="1" applyBorder="1" applyAlignment="1" applyProtection="1">
      <alignment horizontal="center" vertical="top"/>
    </xf>
    <xf numFmtId="0" fontId="11" fillId="0" borderId="17" xfId="0" applyFont="1" applyFill="1" applyBorder="1" applyAlignment="1" applyProtection="1">
      <alignment horizontal="center" vertical="top"/>
    </xf>
    <xf numFmtId="0" fontId="11" fillId="0" borderId="15" xfId="0" applyFont="1" applyFill="1" applyBorder="1" applyAlignment="1" applyProtection="1">
      <alignment horizontal="center" vertical="top"/>
    </xf>
    <xf numFmtId="0" fontId="5" fillId="0" borderId="1" xfId="1" applyFont="1" applyBorder="1" applyAlignment="1">
      <alignment horizontal="left" vertical="center" wrapText="1"/>
    </xf>
    <xf numFmtId="0" fontId="4" fillId="0" borderId="0" xfId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9" fontId="12" fillId="0" borderId="1" xfId="2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1" fontId="9" fillId="0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top"/>
    </xf>
    <xf numFmtId="9" fontId="13" fillId="3" borderId="24" xfId="2" applyFont="1" applyFill="1" applyBorder="1" applyAlignment="1">
      <alignment horizontal="center"/>
    </xf>
    <xf numFmtId="164" fontId="14" fillId="3" borderId="24" xfId="0" applyNumberFormat="1" applyFont="1" applyFill="1" applyBorder="1" applyAlignment="1">
      <alignment horizontal="center"/>
    </xf>
    <xf numFmtId="9" fontId="12" fillId="3" borderId="24" xfId="2" applyFont="1" applyFill="1" applyBorder="1" applyAlignment="1">
      <alignment horizontal="center"/>
    </xf>
    <xf numFmtId="164" fontId="7" fillId="3" borderId="24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top"/>
    </xf>
    <xf numFmtId="0" fontId="11" fillId="0" borderId="15" xfId="0" applyFont="1" applyFill="1" applyBorder="1" applyAlignment="1" applyProtection="1">
      <alignment horizontal="center" vertical="top"/>
    </xf>
    <xf numFmtId="0" fontId="11" fillId="0" borderId="16" xfId="0" applyFont="1" applyFill="1" applyBorder="1" applyAlignment="1" applyProtection="1">
      <alignment horizontal="center" vertical="top"/>
    </xf>
    <xf numFmtId="164" fontId="4" fillId="0" borderId="5" xfId="1" applyNumberFormat="1" applyFill="1" applyBorder="1" applyAlignment="1">
      <alignment horizontal="center" vertical="center" wrapText="1"/>
    </xf>
    <xf numFmtId="9" fontId="4" fillId="0" borderId="5" xfId="2" applyFont="1" applyFill="1" applyBorder="1" applyAlignment="1">
      <alignment horizontal="center" vertical="center" wrapText="1"/>
    </xf>
    <xf numFmtId="9" fontId="0" fillId="0" borderId="5" xfId="2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164" fontId="4" fillId="0" borderId="1" xfId="1" applyNumberFormat="1" applyFill="1" applyBorder="1" applyAlignment="1">
      <alignment horizontal="center" vertical="center" wrapText="1"/>
    </xf>
    <xf numFmtId="9" fontId="0" fillId="0" borderId="1" xfId="2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7" xfId="0" applyFont="1" applyFill="1" applyBorder="1" applyAlignment="1" applyProtection="1">
      <alignment horizontal="center" vertical="top"/>
    </xf>
    <xf numFmtId="0" fontId="8" fillId="0" borderId="9" xfId="0" applyFont="1" applyFill="1" applyBorder="1" applyAlignment="1" applyProtection="1">
      <alignment horizontal="center" vertical="top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18" xfId="0" applyFont="1" applyFill="1" applyBorder="1" applyAlignment="1" applyProtection="1">
      <alignment horizontal="center" vertical="top"/>
    </xf>
    <xf numFmtId="0" fontId="8" fillId="0" borderId="19" xfId="0" applyFont="1" applyFill="1" applyBorder="1" applyAlignment="1" applyProtection="1">
      <alignment horizontal="center" vertical="top"/>
    </xf>
    <xf numFmtId="0" fontId="8" fillId="0" borderId="20" xfId="0" applyFont="1" applyFill="1" applyBorder="1" applyAlignment="1" applyProtection="1">
      <alignment horizontal="center" vertical="top"/>
    </xf>
    <xf numFmtId="0" fontId="8" fillId="0" borderId="15" xfId="0" applyFont="1" applyFill="1" applyBorder="1" applyAlignment="1" applyProtection="1">
      <alignment horizontal="center" vertical="top"/>
    </xf>
    <xf numFmtId="0" fontId="11" fillId="0" borderId="15" xfId="0" applyFont="1" applyFill="1" applyBorder="1" applyAlignment="1" applyProtection="1">
      <alignment horizontal="center" vertical="top"/>
    </xf>
    <xf numFmtId="0" fontId="11" fillId="0" borderId="16" xfId="0" applyFont="1" applyFill="1" applyBorder="1" applyAlignment="1" applyProtection="1">
      <alignment horizontal="center" vertical="top"/>
    </xf>
    <xf numFmtId="0" fontId="8" fillId="0" borderId="21" xfId="0" applyFont="1" applyFill="1" applyBorder="1" applyAlignment="1" applyProtection="1">
      <alignment horizontal="left" vertical="top"/>
    </xf>
    <xf numFmtId="0" fontId="8" fillId="0" borderId="9" xfId="0" applyFont="1" applyFill="1" applyBorder="1" applyAlignment="1" applyProtection="1">
      <alignment horizontal="left" vertical="top"/>
    </xf>
    <xf numFmtId="0" fontId="8" fillId="0" borderId="17" xfId="0" applyFont="1" applyFill="1" applyBorder="1" applyAlignment="1" applyProtection="1">
      <alignment horizontal="left" vertical="top"/>
    </xf>
    <xf numFmtId="0" fontId="8" fillId="0" borderId="22" xfId="0" applyFont="1" applyFill="1" applyBorder="1" applyAlignment="1" applyProtection="1">
      <alignment horizontal="center" vertical="top"/>
    </xf>
    <xf numFmtId="0" fontId="8" fillId="0" borderId="6" xfId="0" applyFont="1" applyFill="1" applyBorder="1" applyAlignment="1" applyProtection="1">
      <alignment horizontal="center" vertical="top"/>
    </xf>
    <xf numFmtId="0" fontId="8" fillId="0" borderId="23" xfId="0" applyFont="1" applyFill="1" applyBorder="1" applyAlignment="1" applyProtection="1">
      <alignment horizontal="center" vertical="top"/>
    </xf>
    <xf numFmtId="0" fontId="8" fillId="0" borderId="1" xfId="0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/>
      <protection locked="0"/>
    </xf>
    <xf numFmtId="1" fontId="8" fillId="0" borderId="4" xfId="0" applyNumberFormat="1" applyFont="1" applyFill="1" applyBorder="1" applyAlignment="1" applyProtection="1">
      <alignment horizontal="center" vertical="top"/>
      <protection locked="0"/>
    </xf>
    <xf numFmtId="1" fontId="8" fillId="0" borderId="25" xfId="0" applyNumberFormat="1" applyFont="1" applyFill="1" applyBorder="1" applyAlignment="1" applyProtection="1">
      <alignment horizontal="center" vertical="top"/>
      <protection locked="0"/>
    </xf>
  </cellXfs>
  <cellStyles count="5">
    <cellStyle name="Normal 2" xfId="1" xr:uid="{00000000-0005-0000-0000-000000000000}"/>
    <cellStyle name="Normalny" xfId="0" builtinId="0"/>
    <cellStyle name="Normalny 2" xfId="4" xr:uid="{00000000-0005-0000-0000-000002000000}"/>
    <cellStyle name="Percent 2" xfId="3" xr:uid="{00000000-0005-0000-0000-000003000000}"/>
    <cellStyle name="Procentowy" xfId="2" builtinId="5"/>
  </cellStyles>
  <dxfs count="0"/>
  <tableStyles count="0" defaultTableStyle="TableStyleMedium9" defaultPivotStyle="PivotStyleLight16"/>
  <colors>
    <mruColors>
      <color rgb="FF66FF66"/>
      <color rgb="FF00FF00"/>
      <color rgb="FF00CC00"/>
      <color rgb="FF006600"/>
      <color rgb="FF0000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X33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35.42578125" style="6" bestFit="1" customWidth="1"/>
    <col min="2" max="61" width="6.7109375" style="6" customWidth="1"/>
    <col min="62" max="62" width="2.85546875" style="6" customWidth="1"/>
    <col min="63" max="63" width="35.5703125" style="6" bestFit="1" customWidth="1"/>
    <col min="64" max="64" width="3.140625" style="6" bestFit="1" customWidth="1"/>
    <col min="65" max="65" width="6.140625" style="6" customWidth="1"/>
    <col min="66" max="66" width="2.42578125" style="6" customWidth="1"/>
    <col min="67" max="67" width="6.140625" style="6" customWidth="1"/>
    <col min="68" max="68" width="7.5703125" style="6" bestFit="1" customWidth="1"/>
    <col min="69" max="69" width="2.42578125" style="6" customWidth="1"/>
    <col min="70" max="70" width="7.5703125" style="6" bestFit="1" customWidth="1"/>
    <col min="71" max="71" width="7.85546875" style="6" bestFit="1" customWidth="1"/>
    <col min="72" max="72" width="7.5703125" style="6" bestFit="1" customWidth="1"/>
    <col min="73" max="73" width="7.85546875" style="6" bestFit="1" customWidth="1"/>
    <col min="74" max="74" width="7.28515625" style="6" bestFit="1" customWidth="1"/>
    <col min="75" max="75" width="6.85546875" style="6" bestFit="1" customWidth="1"/>
    <col min="76" max="76" width="7.5703125" style="6" bestFit="1" customWidth="1"/>
    <col min="77" max="16384" width="9.140625" style="6"/>
  </cols>
  <sheetData>
    <row r="1" spans="1:76" ht="12.75" customHeight="1" x14ac:dyDescent="0.2">
      <c r="A1" s="5" t="s">
        <v>11</v>
      </c>
      <c r="B1" s="125" t="s">
        <v>8</v>
      </c>
      <c r="C1" s="125"/>
      <c r="D1" s="125">
        <v>2</v>
      </c>
      <c r="E1" s="125"/>
      <c r="F1" s="125">
        <v>3</v>
      </c>
      <c r="G1" s="125"/>
      <c r="H1" s="125">
        <v>4</v>
      </c>
      <c r="I1" s="125"/>
      <c r="J1" s="125">
        <v>5</v>
      </c>
      <c r="K1" s="125"/>
      <c r="L1" s="125">
        <v>6</v>
      </c>
      <c r="M1" s="125"/>
      <c r="N1" s="125">
        <v>7</v>
      </c>
      <c r="O1" s="125"/>
      <c r="P1" s="125">
        <v>8</v>
      </c>
      <c r="Q1" s="125"/>
      <c r="R1" s="125">
        <v>9</v>
      </c>
      <c r="S1" s="125"/>
      <c r="T1" s="125">
        <v>10</v>
      </c>
      <c r="U1" s="125"/>
      <c r="V1" s="125">
        <v>11</v>
      </c>
      <c r="W1" s="125"/>
      <c r="X1" s="124">
        <v>12</v>
      </c>
      <c r="Y1" s="124"/>
      <c r="Z1" s="124">
        <v>13</v>
      </c>
      <c r="AA1" s="124"/>
      <c r="AB1" s="124">
        <v>14</v>
      </c>
      <c r="AC1" s="124"/>
      <c r="AD1" s="124">
        <v>15</v>
      </c>
      <c r="AE1" s="124"/>
      <c r="AF1" s="124">
        <v>16</v>
      </c>
      <c r="AG1" s="124"/>
      <c r="AH1" s="124">
        <v>17</v>
      </c>
      <c r="AI1" s="124"/>
      <c r="AJ1" s="124">
        <v>18</v>
      </c>
      <c r="AK1" s="124"/>
      <c r="AL1" s="124">
        <v>19</v>
      </c>
      <c r="AM1" s="124"/>
      <c r="AN1" s="124">
        <v>20</v>
      </c>
      <c r="AO1" s="124"/>
      <c r="AP1" s="124">
        <v>21</v>
      </c>
      <c r="AQ1" s="124"/>
      <c r="AR1" s="124">
        <v>22</v>
      </c>
      <c r="AS1" s="124"/>
      <c r="AT1" s="124">
        <v>23</v>
      </c>
      <c r="AU1" s="124"/>
      <c r="AV1" s="124">
        <v>24</v>
      </c>
      <c r="AW1" s="124"/>
      <c r="AX1" s="124">
        <v>25</v>
      </c>
      <c r="AY1" s="124"/>
      <c r="AZ1" s="124">
        <v>26</v>
      </c>
      <c r="BA1" s="124"/>
      <c r="BB1" s="124">
        <v>27</v>
      </c>
      <c r="BC1" s="124"/>
      <c r="BD1" s="124">
        <v>28</v>
      </c>
      <c r="BE1" s="124"/>
      <c r="BF1" s="124">
        <v>29</v>
      </c>
      <c r="BG1" s="124"/>
      <c r="BH1" s="124">
        <v>30</v>
      </c>
      <c r="BI1" s="124"/>
      <c r="BK1" s="118" t="s">
        <v>9</v>
      </c>
      <c r="BL1" s="121" t="s">
        <v>2</v>
      </c>
      <c r="BM1" s="112" t="s">
        <v>10</v>
      </c>
      <c r="BN1" s="112"/>
      <c r="BO1" s="112"/>
      <c r="BP1" s="112"/>
      <c r="BQ1" s="112"/>
      <c r="BR1" s="113"/>
      <c r="BS1" s="112" t="s">
        <v>0</v>
      </c>
      <c r="BT1" s="113"/>
      <c r="BU1" s="112" t="s">
        <v>1</v>
      </c>
      <c r="BV1" s="114"/>
      <c r="BW1" s="112" t="s">
        <v>7</v>
      </c>
      <c r="BX1" s="112"/>
    </row>
    <row r="2" spans="1:76" ht="12.75" customHeight="1" x14ac:dyDescent="0.2">
      <c r="A2" s="5"/>
      <c r="B2" s="126"/>
      <c r="C2" s="127"/>
      <c r="D2" s="126"/>
      <c r="E2" s="127"/>
      <c r="F2" s="126"/>
      <c r="G2" s="127"/>
      <c r="H2" s="126"/>
      <c r="I2" s="127"/>
      <c r="J2" s="126"/>
      <c r="K2" s="127"/>
      <c r="L2" s="126"/>
      <c r="M2" s="127"/>
      <c r="N2" s="126"/>
      <c r="O2" s="127"/>
      <c r="P2" s="126"/>
      <c r="Q2" s="127"/>
      <c r="R2" s="126"/>
      <c r="S2" s="127"/>
      <c r="T2" s="126"/>
      <c r="U2" s="127"/>
      <c r="V2" s="106"/>
      <c r="W2" s="106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K2" s="119"/>
      <c r="BL2" s="122"/>
      <c r="BM2" s="107"/>
      <c r="BN2" s="107"/>
      <c r="BO2" s="107"/>
      <c r="BP2" s="107"/>
      <c r="BQ2" s="107"/>
      <c r="BR2" s="108"/>
      <c r="BS2" s="107"/>
      <c r="BT2" s="108"/>
      <c r="BU2" s="107"/>
      <c r="BV2" s="109"/>
      <c r="BW2" s="107"/>
      <c r="BX2" s="107"/>
    </row>
    <row r="3" spans="1:76" ht="12.75" customHeight="1" x14ac:dyDescent="0.2">
      <c r="A3" s="7" t="s">
        <v>9</v>
      </c>
      <c r="B3" s="8" t="s">
        <v>12</v>
      </c>
      <c r="C3" s="9" t="s">
        <v>30</v>
      </c>
      <c r="D3" s="8" t="s">
        <v>12</v>
      </c>
      <c r="E3" s="9" t="s">
        <v>30</v>
      </c>
      <c r="F3" s="8" t="s">
        <v>12</v>
      </c>
      <c r="G3" s="9" t="s">
        <v>30</v>
      </c>
      <c r="H3" s="8" t="s">
        <v>12</v>
      </c>
      <c r="I3" s="9" t="s">
        <v>30</v>
      </c>
      <c r="J3" s="8" t="s">
        <v>12</v>
      </c>
      <c r="K3" s="9" t="s">
        <v>30</v>
      </c>
      <c r="L3" s="8" t="s">
        <v>12</v>
      </c>
      <c r="M3" s="9" t="s">
        <v>30</v>
      </c>
      <c r="N3" s="8" t="s">
        <v>12</v>
      </c>
      <c r="O3" s="9" t="s">
        <v>30</v>
      </c>
      <c r="P3" s="8" t="s">
        <v>12</v>
      </c>
      <c r="Q3" s="9" t="s">
        <v>30</v>
      </c>
      <c r="R3" s="8" t="s">
        <v>12</v>
      </c>
      <c r="S3" s="9" t="s">
        <v>30</v>
      </c>
      <c r="T3" s="8" t="s">
        <v>12</v>
      </c>
      <c r="U3" s="9" t="s">
        <v>30</v>
      </c>
      <c r="V3" s="8" t="s">
        <v>12</v>
      </c>
      <c r="W3" s="9" t="s">
        <v>30</v>
      </c>
      <c r="X3" s="8" t="s">
        <v>12</v>
      </c>
      <c r="Y3" s="9" t="s">
        <v>30</v>
      </c>
      <c r="Z3" s="8" t="s">
        <v>12</v>
      </c>
      <c r="AA3" s="9" t="s">
        <v>30</v>
      </c>
      <c r="AB3" s="8" t="s">
        <v>12</v>
      </c>
      <c r="AC3" s="9" t="s">
        <v>30</v>
      </c>
      <c r="AD3" s="8" t="s">
        <v>12</v>
      </c>
      <c r="AE3" s="9" t="s">
        <v>30</v>
      </c>
      <c r="AF3" s="8" t="s">
        <v>12</v>
      </c>
      <c r="AG3" s="9" t="s">
        <v>30</v>
      </c>
      <c r="AH3" s="8" t="s">
        <v>12</v>
      </c>
      <c r="AI3" s="9" t="s">
        <v>30</v>
      </c>
      <c r="AJ3" s="8" t="s">
        <v>12</v>
      </c>
      <c r="AK3" s="9" t="s">
        <v>30</v>
      </c>
      <c r="AL3" s="8" t="s">
        <v>12</v>
      </c>
      <c r="AM3" s="9" t="s">
        <v>30</v>
      </c>
      <c r="AN3" s="8" t="s">
        <v>12</v>
      </c>
      <c r="AO3" s="9" t="s">
        <v>30</v>
      </c>
      <c r="AP3" s="8" t="s">
        <v>12</v>
      </c>
      <c r="AQ3" s="9" t="s">
        <v>30</v>
      </c>
      <c r="AR3" s="8" t="s">
        <v>12</v>
      </c>
      <c r="AS3" s="9" t="s">
        <v>30</v>
      </c>
      <c r="AT3" s="8" t="s">
        <v>12</v>
      </c>
      <c r="AU3" s="9" t="s">
        <v>30</v>
      </c>
      <c r="AV3" s="8" t="s">
        <v>12</v>
      </c>
      <c r="AW3" s="9" t="s">
        <v>30</v>
      </c>
      <c r="AX3" s="8" t="s">
        <v>12</v>
      </c>
      <c r="AY3" s="9" t="s">
        <v>30</v>
      </c>
      <c r="AZ3" s="8" t="s">
        <v>12</v>
      </c>
      <c r="BA3" s="9" t="s">
        <v>30</v>
      </c>
      <c r="BB3" s="8" t="s">
        <v>12</v>
      </c>
      <c r="BC3" s="9" t="s">
        <v>30</v>
      </c>
      <c r="BD3" s="8" t="s">
        <v>12</v>
      </c>
      <c r="BE3" s="9" t="s">
        <v>30</v>
      </c>
      <c r="BF3" s="8" t="s">
        <v>12</v>
      </c>
      <c r="BG3" s="9" t="s">
        <v>30</v>
      </c>
      <c r="BH3" s="8" t="s">
        <v>12</v>
      </c>
      <c r="BI3" s="9" t="s">
        <v>30</v>
      </c>
      <c r="BK3" s="120"/>
      <c r="BL3" s="123"/>
      <c r="BM3" s="115" t="s">
        <v>12</v>
      </c>
      <c r="BN3" s="115"/>
      <c r="BO3" s="115"/>
      <c r="BP3" s="116" t="s">
        <v>30</v>
      </c>
      <c r="BQ3" s="116"/>
      <c r="BR3" s="117"/>
      <c r="BS3" s="59" t="s">
        <v>12</v>
      </c>
      <c r="BT3" s="60" t="s">
        <v>30</v>
      </c>
      <c r="BU3" s="59" t="s">
        <v>12</v>
      </c>
      <c r="BV3" s="61" t="s">
        <v>30</v>
      </c>
      <c r="BW3" s="59" t="s">
        <v>12</v>
      </c>
      <c r="BX3" s="62" t="s">
        <v>30</v>
      </c>
    </row>
    <row r="4" spans="1:76" ht="12.75" customHeight="1" x14ac:dyDescent="0.2">
      <c r="A4" s="10" t="s">
        <v>4</v>
      </c>
      <c r="B4" s="11">
        <v>156</v>
      </c>
      <c r="C4" s="1">
        <f>IF(AND((B4&gt;0),(B$5&gt;0)),(B4/B$5*100),"")</f>
        <v>639.34426229508199</v>
      </c>
      <c r="D4" s="11">
        <v>126</v>
      </c>
      <c r="E4" s="1">
        <f>IF(AND((D4&gt;0),(D$5&gt;0)),(D4/D$5*100),"")</f>
        <v>550.21834061135371</v>
      </c>
      <c r="F4" s="11">
        <v>117</v>
      </c>
      <c r="G4" s="1">
        <f>IF(AND((F4&gt;0),(F$5&gt;0)),(F4/F$5*100),"")</f>
        <v>579.20792079207922</v>
      </c>
      <c r="H4" s="11">
        <v>141</v>
      </c>
      <c r="I4" s="1">
        <f>IF(AND((H4&gt;0),(H$5&gt;0)),(H4/H$5*100),"")</f>
        <v>592.43697478991589</v>
      </c>
      <c r="J4" s="11">
        <v>134</v>
      </c>
      <c r="K4" s="1">
        <f>IF(AND((J4&gt;0),(J$5&gt;0)),(J4/J$5*100),"")</f>
        <v>572.64957264957263</v>
      </c>
      <c r="L4" s="11">
        <v>129</v>
      </c>
      <c r="M4" s="1">
        <f>IF(AND((L4&gt;0),(L$5&gt;0)),(L4/L$5*100),"")</f>
        <v>578.47533632286991</v>
      </c>
      <c r="N4" s="11">
        <v>173</v>
      </c>
      <c r="O4" s="1">
        <f>IF(AND((N4&gt;0),(N$5&gt;0)),(N4/N$5*100),"")</f>
        <v>720.83333333333326</v>
      </c>
      <c r="P4" s="11">
        <v>167</v>
      </c>
      <c r="Q4" s="1">
        <f>IF(AND((P4&gt;0),(P$5&gt;0)),(P4/P$5*100),"")</f>
        <v>716.73819742489263</v>
      </c>
      <c r="R4" s="11">
        <v>184</v>
      </c>
      <c r="S4" s="1">
        <f>IF(AND((R4&gt;0),(R$5&gt;0)),(R4/R$5*100),"")</f>
        <v>744.9392712550607</v>
      </c>
      <c r="T4" s="11">
        <v>170</v>
      </c>
      <c r="U4" s="1">
        <f>IF(AND((T4&gt;0),(T$5&gt;0)),(T4/T$5*100),"")</f>
        <v>745.61403508771923</v>
      </c>
      <c r="V4" s="11">
        <v>196</v>
      </c>
      <c r="W4" s="1">
        <f>IF(AND((V4&gt;0),(V$5&gt;0)),(V4/V$5*100),"")</f>
        <v>834.04255319148945</v>
      </c>
      <c r="X4" s="11">
        <v>151</v>
      </c>
      <c r="Y4" s="1">
        <f>IF(AND((X4&gt;0),(X$5&gt;0)),(X4/X$5*100),"")</f>
        <v>733.00970873786412</v>
      </c>
      <c r="Z4" s="11">
        <v>172</v>
      </c>
      <c r="AA4" s="1">
        <f>IF(AND((Z4&gt;0),(Z$5&gt;0)),(Z4/Z$5*100),"")</f>
        <v>751.09170305676867</v>
      </c>
      <c r="AB4" s="11">
        <v>141</v>
      </c>
      <c r="AC4" s="1">
        <f>IF(AND((AB4&gt;0),(AB$5&gt;0)),(AB4/AB$5*100),"")</f>
        <v>566.26506024096386</v>
      </c>
      <c r="AD4" s="11">
        <v>148</v>
      </c>
      <c r="AE4" s="1">
        <f>IF(AND((AD4&gt;0),(AD$5&gt;0)),(AD4/AD$5*100),"")</f>
        <v>627.11864406779659</v>
      </c>
      <c r="AF4" s="11">
        <v>125</v>
      </c>
      <c r="AG4" s="1">
        <f>IF(AND((AF4&gt;0),(AF$5&gt;0)),(AF4/AF$5*100),"")</f>
        <v>520.83333333333326</v>
      </c>
      <c r="AH4" s="11">
        <v>139</v>
      </c>
      <c r="AI4" s="1">
        <f>IF(AND((AH4&gt;0),(AH$5&gt;0)),(AH4/AH$5*100),"")</f>
        <v>556</v>
      </c>
      <c r="AJ4" s="11">
        <v>124</v>
      </c>
      <c r="AK4" s="1">
        <f>IF(AND((AJ4&gt;0),(AJ$5&gt;0)),(AJ4/AJ$5*100),"")</f>
        <v>539.13043478260875</v>
      </c>
      <c r="AL4" s="11">
        <v>162</v>
      </c>
      <c r="AM4" s="1">
        <f t="shared" ref="AM4" si="0">IF(AND((AL4&gt;0),(AL$5&gt;0)),(AL4/AL$5*100),"")</f>
        <v>729.72972972972968</v>
      </c>
      <c r="AN4" s="11">
        <v>152</v>
      </c>
      <c r="AO4" s="1">
        <f t="shared" ref="AO4" si="1">IF(AND((AN4&gt;0),(AN$5&gt;0)),(AN4/AN$5*100),"")</f>
        <v>638.65546218487395</v>
      </c>
      <c r="AP4" s="11"/>
      <c r="AQ4" s="1" t="str">
        <f t="shared" ref="AQ4" si="2">IF(AND((AP4&gt;0),(AP$5&gt;0)),(AP4/AP$5*100),"")</f>
        <v/>
      </c>
      <c r="AR4" s="11"/>
      <c r="AS4" s="1" t="str">
        <f t="shared" ref="AS4" si="3">IF(AND((AR4&gt;0),(AR$5&gt;0)),(AR4/AR$5*100),"")</f>
        <v/>
      </c>
      <c r="AT4" s="11"/>
      <c r="AU4" s="1" t="str">
        <f t="shared" ref="AU4" si="4">IF(AND((AT4&gt;0),(AT$5&gt;0)),(AT4/AT$5*100),"")</f>
        <v/>
      </c>
      <c r="AV4" s="11"/>
      <c r="AW4" s="1" t="str">
        <f t="shared" ref="AW4" si="5">IF(AND((AV4&gt;0),(AV$5&gt;0)),(AV4/AV$5*100),"")</f>
        <v/>
      </c>
      <c r="AX4" s="11"/>
      <c r="AY4" s="1" t="str">
        <f t="shared" ref="AY4" si="6">IF(AND((AX4&gt;0),(AX$5&gt;0)),(AX4/AX$5*100),"")</f>
        <v/>
      </c>
      <c r="AZ4" s="11"/>
      <c r="BA4" s="1" t="str">
        <f t="shared" ref="BA4" si="7">IF(AND((AZ4&gt;0),(AZ$5&gt;0)),(AZ4/AZ$5*100),"")</f>
        <v/>
      </c>
      <c r="BB4" s="11"/>
      <c r="BC4" s="1" t="str">
        <f t="shared" ref="BC4" si="8">IF(AND((BB4&gt;0),(BB$5&gt;0)),(BB4/BB$5*100),"")</f>
        <v/>
      </c>
      <c r="BD4" s="11"/>
      <c r="BE4" s="1" t="str">
        <f t="shared" ref="BE4" si="9">IF(AND((BD4&gt;0),(BD$5&gt;0)),(BD4/BD$5*100),"")</f>
        <v/>
      </c>
      <c r="BF4" s="11"/>
      <c r="BG4" s="1" t="str">
        <f t="shared" ref="BG4" si="10">IF(AND((BF4&gt;0),(BF$5&gt;0)),(BF4/BF$5*100),"")</f>
        <v/>
      </c>
      <c r="BH4" s="11"/>
      <c r="BI4" s="1" t="str">
        <f t="shared" ref="BI4" si="11">IF(AND((BH4&gt;0),(BH$5&gt;0)),(BH4/BH$5*100),"")</f>
        <v/>
      </c>
      <c r="BJ4" s="12"/>
      <c r="BK4" s="55" t="s">
        <v>4</v>
      </c>
      <c r="BL4" s="20">
        <f>COUNT(B4,D4,F4,H4,J4,L4,N4,P4,R4,T4,V4,X4,Z4,AB4,AD4,AF4,AH4,AJ4,AL4,AN4,AP4,AR4,AT4,AV4,AX4,AZ4,BB4,BD4,BF4,BH4)</f>
        <v>20</v>
      </c>
      <c r="BM4" s="21">
        <f>IF(SUM(B4,D4,F4,H4,J4,L4,N4,P4,R4,T4,V4,X4,Z4,AB4,AD4,AF4,AH4,AJ4,AL4,AN4,AP4,AR4,AT4,AV4,AX4,AZ4,BB4,BD4,BF4,BH4)&gt;0,MIN(B4,D4,F4,H4,J4,L4,N4,P4,R4,T4,V4,X4,Z4,AB4,AD4,AF4,AH4,AJ4,AL4,AN4,AP4,AR4,AT4,AV4,AX4,AZ4,BB4,BD4,BF4,BH4),"")</f>
        <v>117</v>
      </c>
      <c r="BN4" s="22" t="str">
        <f>IF(COUNT(BM4)&gt;0,"–","?")</f>
        <v>–</v>
      </c>
      <c r="BO4" s="23">
        <f>IF(SUM(B4,D4,F4,H4,J4,L4,N4,P4,R4,T4,V4,X4,Z4,AB4,AD4)&gt;0,MAX(B4,D4,F4,H4,J4,L4,N4,P4,R4,T4,V4,X4,Z4,AB4,AD4),"")</f>
        <v>196</v>
      </c>
      <c r="BP4" s="24">
        <f>IF(SUM(C4,E4,G4,I4,K4,M4,O4,Q4,S4,U4,W4,Y4,AA4,AC4,AE4,AG4,AI4,AK4,AM4,AO4,AQ4,AS4,AU4,AW4,AY4,BA4,BC4,BE4,BG4,BI4)&gt;0,MIN(C4,E4,G4,I4,K4,M4,O4,Q4,S4,U4,W4,Y4,AA4,AC4,AE4,AG4,AI4,AK4,AM4,AO4,AQ4,AS4,AU4,AW4,AY4,BA4,BC4,BE4,BG4,BI4),"")</f>
        <v>520.83333333333326</v>
      </c>
      <c r="BQ4" s="25" t="str">
        <f>IF(COUNT(BP4)&gt;0,"–","?")</f>
        <v>–</v>
      </c>
      <c r="BR4" s="26">
        <f>IF(SUM(C4,E4,G4,I4,K4,M4,O4,Q4,S4,U4,W4,Y4,AA4,AC4,AE4,AG4,AI4,AK4,AM4,AO4,AQ4,AS4,AU4,AW4,AY4,BA4,BC4,BE4,BG4,BI4)&gt;0,MAX(C4,E4,G4,I4,K4,M4,O4,Q4,S4,U4,W4,Y4,AA4,AC4,AE4,AG4,AI4,AK4,AM4,AO4,AQ4,AS4,AU4,AW4,AY4,BA4,BC4,BE4,BG4,BI4),"")</f>
        <v>834.04255319148945</v>
      </c>
      <c r="BS4" s="27">
        <f>IF(SUM(B4,D4,F4,H4,J4,L4,N4,P4,R4,T4,V4,X4,Z4,AB4,AD4,AF4,AH4,AJ4,AL4,AN4,AP4,AR4,AT4,AV4,AX4,AZ4,BB4,BD4,BF4,BH4)&gt;0,AVERAGE(B4,D4,F4,H4,J4,L4,N4,P4,R4,T4,V4,X4,Z4,AB4,AD4,AF4,AH4,AJ4,AL4,AN4,AP4,AR4,AT4,AV4,AX4,AZ4,BB4,BD4,BF4,BH4),"?")</f>
        <v>150.35</v>
      </c>
      <c r="BT4" s="28">
        <f>IF(SUM(C4,E4,G4,I4,K4,M4,O4,Q4,S4,U4,W4,Y4,AA4,AC4,AE4,AG4,AI4,AK4,AM4,AO4,AQ4,AS4,AU4,AW4,AY4,BA4,BC4,BE4,BG4,BI4)&gt;0,AVERAGE(C4,E4,G4,I4,K4,M4,O4,Q4,S4,U4,W4,Y4,AA4,AC4,AE4,AG4,AI4,AK4,AM4,AO4,AQ4,AS4,AU4,AW4,AY4,BA4,BC4,BE4,BG4,BI4),"?")</f>
        <v>646.81669369436543</v>
      </c>
      <c r="BU4" s="22">
        <f>IF(COUNT(B4,D4,F4,H4,J4,L4,N4,P4,R4,T4,V4,X4,Z4,AB4,AD4,AF4,AH4,AJ4,AL4,AN4,AP4,AR4,AT4,AV4,AX4,AZ4,BB4,BD4,BF4,BH4)&gt;1,STDEV(B4,D4,F4,H4,J4,L4,N4,P4,R4,T4,V4,X4,Z4,AB4,AD4,AF4,AH4,AJ4,AL4,AN4,AP4,AR4,AT4,AV4,AX4,AZ4,BB4,BD4,BF4,BH4),"?")</f>
        <v>21.892740926232999</v>
      </c>
      <c r="BV4" s="29">
        <f>IF(COUNT(C4,E4,G4,I4,K4,M4,O4,Q4,S4,U4,W4,Y4,AA4,AC4,AE4,AG4,AI4,AK4,AM4,AO4,AQ4,AS4,AU4,AW4,AY4,BA4,BC4,BE4,BG4,BI4)&gt;1,STDEV(C4,E4,G4,I4,K4,M4,O4,Q4,S4,U4,W4,Y4,AA4,AC4,AE4,AG4,AI4,AK4,AM4,AO4,AQ4,AS4,AU4,AW4,AY4,BA4,BC4,BE4,BG4,BI4),"?")</f>
        <v>91.689555676459292</v>
      </c>
      <c r="BW4" s="22">
        <f>IF(COUNT(B4)&gt;0,B4,"?")</f>
        <v>156</v>
      </c>
      <c r="BX4" s="25">
        <f>IF(COUNT(C4)&gt;0,C4,"?")</f>
        <v>639.34426229508199</v>
      </c>
    </row>
    <row r="5" spans="1:76" ht="12.75" customHeight="1" x14ac:dyDescent="0.2">
      <c r="A5" s="13" t="s">
        <v>24</v>
      </c>
      <c r="B5" s="14">
        <v>24.4</v>
      </c>
      <c r="C5" s="2" t="s">
        <v>3</v>
      </c>
      <c r="D5" s="14">
        <v>22.9</v>
      </c>
      <c r="E5" s="2" t="s">
        <v>3</v>
      </c>
      <c r="F5" s="14">
        <v>20.2</v>
      </c>
      <c r="G5" s="2" t="s">
        <v>3</v>
      </c>
      <c r="H5" s="14">
        <v>23.8</v>
      </c>
      <c r="I5" s="2" t="s">
        <v>3</v>
      </c>
      <c r="J5" s="14">
        <v>23.4</v>
      </c>
      <c r="K5" s="2" t="s">
        <v>3</v>
      </c>
      <c r="L5" s="14">
        <v>22.3</v>
      </c>
      <c r="M5" s="2" t="s">
        <v>3</v>
      </c>
      <c r="N5" s="14">
        <v>24</v>
      </c>
      <c r="O5" s="2" t="s">
        <v>3</v>
      </c>
      <c r="P5" s="14">
        <v>23.3</v>
      </c>
      <c r="Q5" s="2" t="s">
        <v>3</v>
      </c>
      <c r="R5" s="14">
        <v>24.7</v>
      </c>
      <c r="S5" s="2" t="s">
        <v>3</v>
      </c>
      <c r="T5" s="14">
        <v>22.8</v>
      </c>
      <c r="U5" s="2" t="s">
        <v>3</v>
      </c>
      <c r="V5" s="14">
        <v>23.5</v>
      </c>
      <c r="W5" s="2" t="s">
        <v>3</v>
      </c>
      <c r="X5" s="14">
        <v>20.6</v>
      </c>
      <c r="Y5" s="2" t="s">
        <v>3</v>
      </c>
      <c r="Z5" s="14">
        <v>22.9</v>
      </c>
      <c r="AA5" s="2" t="s">
        <v>3</v>
      </c>
      <c r="AB5" s="14">
        <v>24.9</v>
      </c>
      <c r="AC5" s="2" t="s">
        <v>3</v>
      </c>
      <c r="AD5" s="14">
        <v>23.6</v>
      </c>
      <c r="AE5" s="2" t="s">
        <v>3</v>
      </c>
      <c r="AF5" s="14">
        <v>24</v>
      </c>
      <c r="AG5" s="2" t="s">
        <v>3</v>
      </c>
      <c r="AH5" s="14">
        <v>25</v>
      </c>
      <c r="AI5" s="2" t="s">
        <v>3</v>
      </c>
      <c r="AJ5" s="14">
        <v>23</v>
      </c>
      <c r="AK5" s="2" t="s">
        <v>3</v>
      </c>
      <c r="AL5" s="14">
        <v>22.2</v>
      </c>
      <c r="AM5" s="2" t="s">
        <v>3</v>
      </c>
      <c r="AN5" s="14">
        <v>23.8</v>
      </c>
      <c r="AO5" s="2" t="s">
        <v>3</v>
      </c>
      <c r="AP5" s="14"/>
      <c r="AQ5" s="2" t="s">
        <v>3</v>
      </c>
      <c r="AR5" s="14"/>
      <c r="AS5" s="2" t="s">
        <v>3</v>
      </c>
      <c r="AT5" s="14"/>
      <c r="AU5" s="2" t="s">
        <v>3</v>
      </c>
      <c r="AV5" s="14"/>
      <c r="AW5" s="2" t="s">
        <v>3</v>
      </c>
      <c r="AX5" s="14"/>
      <c r="AY5" s="2" t="s">
        <v>3</v>
      </c>
      <c r="AZ5" s="14"/>
      <c r="BA5" s="2" t="s">
        <v>3</v>
      </c>
      <c r="BB5" s="14"/>
      <c r="BC5" s="2" t="s">
        <v>3</v>
      </c>
      <c r="BD5" s="14"/>
      <c r="BE5" s="2" t="s">
        <v>3</v>
      </c>
      <c r="BF5" s="14"/>
      <c r="BG5" s="2" t="s">
        <v>3</v>
      </c>
      <c r="BH5" s="14"/>
      <c r="BI5" s="2" t="s">
        <v>3</v>
      </c>
      <c r="BK5" s="56" t="s">
        <v>24</v>
      </c>
      <c r="BL5" s="30">
        <f t="shared" ref="BL5:BL32" si="12">COUNT(B5,D5,F5,H5,J5,L5,N5,P5,R5,T5,V5,X5,Z5,AB5,AD5,AF5,AH5,AJ5,AL5,AN5,AP5,AR5,AT5,AV5,AX5,AZ5,BB5,BD5,BF5,BH5)</f>
        <v>20</v>
      </c>
      <c r="BM5" s="31">
        <f t="shared" ref="BM5:BM32" si="13">IF(SUM(B5,D5,F5,H5,J5,L5,N5,P5,R5,T5,V5,X5,Z5,AB5,AD5,AF5,AH5,AJ5,AL5,AN5,AP5,AR5,AT5,AV5,AX5,AZ5,BB5,BD5,BF5,BH5)&gt;0,MIN(B5,D5,F5,H5,J5,L5,N5,P5,R5,T5,V5,X5,Z5,AB5,AD5,AF5,AH5,AJ5,AL5,AN5,AP5,AR5,AT5,AV5,AX5,AZ5,BB5,BD5,BF5,BH5),"")</f>
        <v>20.2</v>
      </c>
      <c r="BN5" s="32" t="str">
        <f t="shared" ref="BN5:BN32" si="14">IF(COUNT(BM5)&gt;0,"–","?")</f>
        <v>–</v>
      </c>
      <c r="BO5" s="33">
        <f t="shared" ref="BO5:BO32" si="15">IF(SUM(B5,D5,F5,H5,J5,L5,N5,P5,R5,T5,V5,X5,Z5,AB5,AD5)&gt;0,MAX(B5,D5,F5,H5,J5,L5,N5,P5,R5,T5,V5,X5,Z5,AB5,AD5),"")</f>
        <v>24.9</v>
      </c>
      <c r="BP5" s="34" t="str">
        <f t="shared" ref="BP5:BP32" si="16">IF(SUM(C5,E5,G5,I5,K5,M5,O5,Q5,S5,U5,W5,Y5,AA5,AC5,AE5,AG5,AI5,AK5,AM5,AO5,AQ5,AS5,AU5,AW5,AY5,BA5,BC5,BE5,BG5,BI5)&gt;0,MIN(C5,E5,G5,I5,K5,M5,O5,Q5,S5,U5,W5,Y5,AA5,AC5,AE5,AG5,AI5,AK5,AM5,AO5,AQ5,AS5,AU5,AW5,AY5,BA5,BC5,BE5,BG5,BI5),"")</f>
        <v/>
      </c>
      <c r="BQ5" s="6" t="s">
        <v>3</v>
      </c>
      <c r="BR5" s="36" t="str">
        <f t="shared" ref="BR5:BR32" si="17">IF(SUM(C5,E5,G5,I5,K5,M5,O5,Q5,S5,U5,W5,Y5,AA5,AC5,AE5,AG5,AI5,AK5,AM5,AO5,AQ5,AS5,AU5,AW5,AY5,BA5,BC5,BE5,BG5,BI5)&gt;0,MAX(C5,E5,G5,I5,K5,M5,O5,Q5,S5,U5,W5,Y5,AA5,AC5,AE5,AG5,AI5,AK5,AM5,AO5,AQ5,AS5,AU5,AW5,AY5,BA5,BC5,BE5,BG5,BI5),"")</f>
        <v/>
      </c>
      <c r="BS5" s="37">
        <f t="shared" ref="BS5:BS32" si="18">IF(SUM(B5,D5,F5,H5,J5,L5,N5,P5,R5,T5,V5,X5,Z5,AB5,AD5,AF5,AH5,AJ5,AL5,AN5,AP5,AR5,AT5,AV5,AX5,AZ5,BB5,BD5,BF5,BH5)&gt;0,AVERAGE(B5,D5,F5,H5,J5,L5,N5,P5,R5,T5,V5,X5,Z5,AB5,AD5,AF5,AH5,AJ5,AL5,AN5,AP5,AR5,AT5,AV5,AX5,AZ5,BB5,BD5,BF5,BH5),"?")</f>
        <v>23.265000000000001</v>
      </c>
      <c r="BT5" s="38" t="s">
        <v>3</v>
      </c>
      <c r="BU5" s="32">
        <f t="shared" ref="BU5:BU32" si="19">IF(COUNT(B5,D5,F5,H5,J5,L5,N5,P5,R5,T5,V5,X5,Z5,AB5,AD5,AF5,AH5,AJ5,AL5,AN5,AP5,AR5,AT5,AV5,AX5,AZ5,BB5,BD5,BF5,BH5)&gt;1,STDEV(B5,D5,F5,H5,J5,L5,N5,P5,R5,T5,V5,X5,Z5,AB5,AD5,AF5,AH5,AJ5,AL5,AN5,AP5,AR5,AT5,AV5,AX5,AZ5,BB5,BD5,BF5,BH5),"?")</f>
        <v>1.2562580190893573</v>
      </c>
      <c r="BV5" s="39" t="s">
        <v>3</v>
      </c>
      <c r="BW5" s="32">
        <f t="shared" ref="BW5:BW32" si="20">IF(COUNT(B5)&gt;0,B5,"?")</f>
        <v>24.4</v>
      </c>
      <c r="BX5" s="35" t="s">
        <v>3</v>
      </c>
    </row>
    <row r="6" spans="1:76" ht="12.75" customHeight="1" x14ac:dyDescent="0.2">
      <c r="A6" s="16" t="s">
        <v>17</v>
      </c>
      <c r="B6" s="17"/>
      <c r="C6" s="3"/>
      <c r="D6" s="17"/>
      <c r="E6" s="3"/>
      <c r="F6" s="17"/>
      <c r="G6" s="3"/>
      <c r="H6" s="17"/>
      <c r="I6" s="3"/>
      <c r="J6" s="17"/>
      <c r="K6" s="3"/>
      <c r="L6" s="17"/>
      <c r="M6" s="3"/>
      <c r="N6" s="17"/>
      <c r="O6" s="3"/>
      <c r="P6" s="17"/>
      <c r="Q6" s="3"/>
      <c r="R6" s="17"/>
      <c r="S6" s="3"/>
      <c r="T6" s="17"/>
      <c r="U6" s="3"/>
      <c r="V6" s="17"/>
      <c r="W6" s="3"/>
      <c r="X6" s="17"/>
      <c r="Y6" s="3"/>
      <c r="Z6" s="17"/>
      <c r="AA6" s="3"/>
      <c r="AB6" s="17"/>
      <c r="AC6" s="3"/>
      <c r="AD6" s="17"/>
      <c r="AE6" s="3"/>
      <c r="AF6" s="17"/>
      <c r="AG6" s="3"/>
      <c r="AH6" s="17"/>
      <c r="AI6" s="3"/>
      <c r="AJ6" s="17"/>
      <c r="AK6" s="3"/>
      <c r="AL6" s="17"/>
      <c r="AM6" s="3"/>
      <c r="AN6" s="17"/>
      <c r="AO6" s="3"/>
      <c r="AP6" s="17"/>
      <c r="AQ6" s="3"/>
      <c r="AR6" s="17"/>
      <c r="AS6" s="3"/>
      <c r="AT6" s="17"/>
      <c r="AU6" s="3"/>
      <c r="AV6" s="17"/>
      <c r="AW6" s="3"/>
      <c r="AX6" s="17"/>
      <c r="AY6" s="3"/>
      <c r="AZ6" s="17"/>
      <c r="BA6" s="3"/>
      <c r="BB6" s="17"/>
      <c r="BC6" s="3"/>
      <c r="BD6" s="17"/>
      <c r="BE6" s="3"/>
      <c r="BF6" s="17"/>
      <c r="BG6" s="3"/>
      <c r="BH6" s="17"/>
      <c r="BI6" s="3"/>
      <c r="BK6" s="56" t="s">
        <v>17</v>
      </c>
      <c r="BL6" s="30">
        <f t="shared" si="12"/>
        <v>0</v>
      </c>
      <c r="BM6" s="31"/>
      <c r="BN6" s="32"/>
      <c r="BO6" s="33"/>
      <c r="BP6" s="34"/>
      <c r="BQ6" s="35"/>
      <c r="BR6" s="36"/>
      <c r="BS6" s="37"/>
      <c r="BT6" s="38"/>
      <c r="BU6" s="32"/>
      <c r="BV6" s="39"/>
      <c r="BW6" s="32"/>
      <c r="BX6" s="35"/>
    </row>
    <row r="7" spans="1:76" ht="12.75" customHeight="1" x14ac:dyDescent="0.2">
      <c r="A7" s="10" t="s">
        <v>18</v>
      </c>
      <c r="B7" s="18">
        <v>8.1999999999999993</v>
      </c>
      <c r="C7" s="4">
        <f>IF(AND((B7&gt;0),(B$5&gt;0)),(B7/B$5*100),"")</f>
        <v>33.606557377049178</v>
      </c>
      <c r="D7" s="18">
        <v>6.1</v>
      </c>
      <c r="E7" s="4">
        <f>IF(AND((D7&gt;0),(D$5&gt;0)),(D7/D$5*100),"")</f>
        <v>26.637554585152838</v>
      </c>
      <c r="F7" s="18">
        <v>6</v>
      </c>
      <c r="G7" s="4">
        <f>IF(AND((F7&gt;0),(F$5&gt;0)),(F7/F$5*100),"")</f>
        <v>29.702970297029701</v>
      </c>
      <c r="H7" s="18"/>
      <c r="I7" s="4" t="str">
        <f>IF(AND((H7&gt;0),(H$5&gt;0)),(H7/H$5*100),"")</f>
        <v/>
      </c>
      <c r="J7" s="18">
        <v>5.7</v>
      </c>
      <c r="K7" s="4">
        <f>IF(AND((J7&gt;0),(J$5&gt;0)),(J7/J$5*100),"")</f>
        <v>24.358974358974361</v>
      </c>
      <c r="L7" s="18">
        <v>6.1</v>
      </c>
      <c r="M7" s="4">
        <f>IF(AND((L7&gt;0),(L$5&gt;0)),(L7/L$5*100),"")</f>
        <v>27.354260089686093</v>
      </c>
      <c r="N7" s="18">
        <v>6.4</v>
      </c>
      <c r="O7" s="4">
        <f>IF(AND((N7&gt;0),(N$5&gt;0)),(N7/N$5*100),"")</f>
        <v>26.666666666666668</v>
      </c>
      <c r="P7" s="18">
        <v>7.4</v>
      </c>
      <c r="Q7" s="4">
        <f>IF(AND((P7&gt;0),(P$5&gt;0)),(P7/P$5*100),"")</f>
        <v>31.759656652360512</v>
      </c>
      <c r="R7" s="18">
        <v>7.7</v>
      </c>
      <c r="S7" s="4">
        <f>IF(AND((R7&gt;0),(R$5&gt;0)),(R7/R$5*100),"")</f>
        <v>31.174089068825911</v>
      </c>
      <c r="T7" s="18">
        <v>6.7</v>
      </c>
      <c r="U7" s="4">
        <f>IF(AND((T7&gt;0),(T$5&gt;0)),(T7/T$5*100),"")</f>
        <v>29.385964912280706</v>
      </c>
      <c r="V7" s="18">
        <v>6.6</v>
      </c>
      <c r="W7" s="4">
        <f>IF(AND((V7&gt;0),(V$5&gt;0)),(V7/V$5*100),"")</f>
        <v>28.085106382978719</v>
      </c>
      <c r="X7" s="18">
        <v>7.4</v>
      </c>
      <c r="Y7" s="4">
        <f>IF(AND((X7&gt;0),(X$5&gt;0)),(X7/X$5*100),"")</f>
        <v>35.922330097087382</v>
      </c>
      <c r="Z7" s="18">
        <v>6.5</v>
      </c>
      <c r="AA7" s="4">
        <f>IF(AND((Z7&gt;0),(Z$5&gt;0)),(Z7/Z$5*100),"")</f>
        <v>28.384279475982531</v>
      </c>
      <c r="AB7" s="18">
        <v>6.7</v>
      </c>
      <c r="AC7" s="4">
        <f>IF(AND((AB7&gt;0),(AB$5&gt;0)),(AB7/AB$5*100),"")</f>
        <v>26.907630522088354</v>
      </c>
      <c r="AD7" s="18"/>
      <c r="AE7" s="4" t="str">
        <f>IF(AND((AD7&gt;0),(AD$5&gt;0)),(AD7/AD$5*100),"")</f>
        <v/>
      </c>
      <c r="AF7" s="18">
        <v>5.9</v>
      </c>
      <c r="AG7" s="4">
        <f>IF(AND((AF7&gt;0),(AF$5&gt;0)),(AF7/AF$5*100),"")</f>
        <v>24.583333333333336</v>
      </c>
      <c r="AH7" s="18">
        <v>6.8</v>
      </c>
      <c r="AI7" s="4">
        <f>IF(AND((AH7&gt;0),(AH$5&gt;0)),(AH7/AH$5*100),"")</f>
        <v>27.200000000000003</v>
      </c>
      <c r="AJ7" s="18">
        <v>5.6</v>
      </c>
      <c r="AK7" s="4">
        <f>IF(AND((AJ7&gt;0),(AJ$5&gt;0)),(AJ7/AJ$5*100),"")</f>
        <v>24.34782608695652</v>
      </c>
      <c r="AL7" s="18">
        <v>6.4</v>
      </c>
      <c r="AM7" s="4">
        <f t="shared" ref="AM7" si="21">IF(AND((AL7&gt;0),(AL$5&gt;0)),(AL7/AL$5*100),"")</f>
        <v>28.828828828828829</v>
      </c>
      <c r="AN7" s="18">
        <v>5.5</v>
      </c>
      <c r="AO7" s="4">
        <f t="shared" ref="AO7" si="22">IF(AND((AN7&gt;0),(AN$5&gt;0)),(AN7/AN$5*100),"")</f>
        <v>23.109243697478991</v>
      </c>
      <c r="AP7" s="18"/>
      <c r="AQ7" s="4" t="str">
        <f t="shared" ref="AQ7" si="23">IF(AND((AP7&gt;0),(AP$5&gt;0)),(AP7/AP$5*100),"")</f>
        <v/>
      </c>
      <c r="AR7" s="18"/>
      <c r="AS7" s="4" t="str">
        <f t="shared" ref="AS7" si="24">IF(AND((AR7&gt;0),(AR$5&gt;0)),(AR7/AR$5*100),"")</f>
        <v/>
      </c>
      <c r="AT7" s="18"/>
      <c r="AU7" s="4" t="str">
        <f t="shared" ref="AU7" si="25">IF(AND((AT7&gt;0),(AT$5&gt;0)),(AT7/AT$5*100),"")</f>
        <v/>
      </c>
      <c r="AV7" s="18"/>
      <c r="AW7" s="4" t="str">
        <f t="shared" ref="AW7" si="26">IF(AND((AV7&gt;0),(AV$5&gt;0)),(AV7/AV$5*100),"")</f>
        <v/>
      </c>
      <c r="AX7" s="18"/>
      <c r="AY7" s="4" t="str">
        <f t="shared" ref="AY7" si="27">IF(AND((AX7&gt;0),(AX$5&gt;0)),(AX7/AX$5*100),"")</f>
        <v/>
      </c>
      <c r="AZ7" s="18"/>
      <c r="BA7" s="4" t="str">
        <f t="shared" ref="BA7" si="28">IF(AND((AZ7&gt;0),(AZ$5&gt;0)),(AZ7/AZ$5*100),"")</f>
        <v/>
      </c>
      <c r="BB7" s="18"/>
      <c r="BC7" s="4" t="str">
        <f t="shared" ref="BC7" si="29">IF(AND((BB7&gt;0),(BB$5&gt;0)),(BB7/BB$5*100),"")</f>
        <v/>
      </c>
      <c r="BD7" s="18"/>
      <c r="BE7" s="4" t="str">
        <f t="shared" ref="BE7" si="30">IF(AND((BD7&gt;0),(BD$5&gt;0)),(BD7/BD$5*100),"")</f>
        <v/>
      </c>
      <c r="BF7" s="18"/>
      <c r="BG7" s="4" t="str">
        <f t="shared" ref="BG7" si="31">IF(AND((BF7&gt;0),(BF$5&gt;0)),(BF7/BF$5*100),"")</f>
        <v/>
      </c>
      <c r="BH7" s="18"/>
      <c r="BI7" s="4" t="str">
        <f t="shared" ref="BI7" si="32">IF(AND((BH7&gt;0),(BH$5&gt;0)),(BH7/BH$5*100),"")</f>
        <v/>
      </c>
      <c r="BK7" s="57" t="s">
        <v>18</v>
      </c>
      <c r="BL7" s="30">
        <f t="shared" si="12"/>
        <v>18</v>
      </c>
      <c r="BM7" s="31">
        <f t="shared" si="13"/>
        <v>5.5</v>
      </c>
      <c r="BN7" s="32" t="str">
        <f t="shared" si="14"/>
        <v>–</v>
      </c>
      <c r="BO7" s="33">
        <f t="shared" si="15"/>
        <v>8.1999999999999993</v>
      </c>
      <c r="BP7" s="34">
        <f t="shared" si="16"/>
        <v>23.109243697478991</v>
      </c>
      <c r="BQ7" s="35" t="str">
        <f t="shared" ref="BQ7:BQ31" si="33">IF(COUNT(BP7)&gt;0,"–","?")</f>
        <v>–</v>
      </c>
      <c r="BR7" s="36">
        <f t="shared" si="17"/>
        <v>35.922330097087382</v>
      </c>
      <c r="BS7" s="37">
        <f t="shared" si="18"/>
        <v>6.5388888888888888</v>
      </c>
      <c r="BT7" s="38">
        <f t="shared" ref="BT7:BT31" si="34">IF(SUM(C7,E7,G7,I7,K7,M7,O7,Q7,S7,U7,W7,Y7,AA7,AC7,AE7,AG7,AI7,AK7,AM7,AO7,AQ7,AS7,AU7,AW7,AY7,BA7,BC7,BE7,BG7,BI7)&gt;0,AVERAGE(C7,E7,G7,I7,K7,M7,O7,Q7,S7,U7,W7,Y7,AA7,AC7,AE7,AG7,AI7,AK7,AM7,AO7,AQ7,AS7,AU7,AW7,AY7,BA7,BC7,BE7,BG7,BI7),"?")</f>
        <v>28.223070690708919</v>
      </c>
      <c r="BU7" s="32">
        <f t="shared" si="19"/>
        <v>0.74765428381342991</v>
      </c>
      <c r="BV7" s="39">
        <f t="shared" ref="BV7:BV31" si="35">IF(COUNT(C7,E7,G7,I7,K7,M7,O7,Q7,S7,U7,W7,Y7,AA7,AC7,AE7,AG7,AI7,AK7,AM7,AO7,AQ7,AS7,AU7,AW7,AY7,BA7,BC7,BE7,BG7,BI7)&gt;1,STDEV(C7,E7,G7,I7,K7,M7,O7,Q7,S7,U7,W7,Y7,AA7,AC7,AE7,AG7,AI7,AK7,AM7,AO7,AQ7,AS7,AU7,AW7,AY7,BA7,BC7,BE7,BG7,BI7),"?")</f>
        <v>3.3540728892676945</v>
      </c>
      <c r="BW7" s="32">
        <f t="shared" si="20"/>
        <v>8.1999999999999993</v>
      </c>
      <c r="BX7" s="35">
        <f t="shared" ref="BX7:BX31" si="36">IF(COUNT(C7)&gt;0,C7,"?")</f>
        <v>33.606557377049178</v>
      </c>
    </row>
    <row r="8" spans="1:76" ht="12.75" customHeight="1" x14ac:dyDescent="0.2">
      <c r="A8" s="10" t="s">
        <v>19</v>
      </c>
      <c r="B8" s="19">
        <v>4.2</v>
      </c>
      <c r="C8" s="4">
        <f>IF(AND((B8&gt;0),(B$5&gt;0)),(B8/B$5*100),"")</f>
        <v>17.213114754098363</v>
      </c>
      <c r="D8" s="19"/>
      <c r="E8" s="4" t="str">
        <f>IF(AND((D8&gt;0),(D$5&gt;0)),(D8/D$5*100),"")</f>
        <v/>
      </c>
      <c r="F8" s="19"/>
      <c r="G8" s="4" t="str">
        <f>IF(AND((F8&gt;0),(F$5&gt;0)),(F8/F$5*100),"")</f>
        <v/>
      </c>
      <c r="H8" s="19">
        <v>3.7</v>
      </c>
      <c r="I8" s="4">
        <f>IF(AND((H8&gt;0),(H$5&gt;0)),(H8/H$5*100),"")</f>
        <v>15.546218487394958</v>
      </c>
      <c r="J8" s="19">
        <v>3.2</v>
      </c>
      <c r="K8" s="4">
        <f>IF(AND((J8&gt;0),(J$5&gt;0)),(J8/J$5*100),"")</f>
        <v>13.675213675213676</v>
      </c>
      <c r="L8" s="19">
        <v>3.8</v>
      </c>
      <c r="M8" s="4">
        <f>IF(AND((L8&gt;0),(L$5&gt;0)),(L8/L$5*100),"")</f>
        <v>17.040358744394617</v>
      </c>
      <c r="N8" s="19">
        <v>4.5999999999999996</v>
      </c>
      <c r="O8" s="4">
        <f>IF(AND((N8&gt;0),(N$5&gt;0)),(N8/N$5*100),"")</f>
        <v>19.166666666666664</v>
      </c>
      <c r="P8" s="19">
        <v>4.0999999999999996</v>
      </c>
      <c r="Q8" s="4">
        <f>IF(AND((P8&gt;0),(P$5&gt;0)),(P8/P$5*100),"")</f>
        <v>17.596566523605148</v>
      </c>
      <c r="R8" s="19">
        <v>4.8</v>
      </c>
      <c r="S8" s="4">
        <f>IF(AND((R8&gt;0),(R$5&gt;0)),(R8/R$5*100),"")</f>
        <v>19.4331983805668</v>
      </c>
      <c r="T8" s="19">
        <v>4.3</v>
      </c>
      <c r="U8" s="4">
        <f>IF(AND((T8&gt;0),(T$5&gt;0)),(T8/T$5*100),"")</f>
        <v>18.859649122807014</v>
      </c>
      <c r="V8" s="19">
        <v>5.8</v>
      </c>
      <c r="W8" s="4">
        <f>IF(AND((V8&gt;0),(V$5&gt;0)),(V8/V$5*100),"")</f>
        <v>24.680851063829788</v>
      </c>
      <c r="X8" s="19"/>
      <c r="Y8" s="4" t="str">
        <f>IF(AND((X8&gt;0),(X$5&gt;0)),(X8/X$5*100),"")</f>
        <v/>
      </c>
      <c r="Z8" s="19">
        <v>4.2</v>
      </c>
      <c r="AA8" s="4">
        <f>IF(AND((Z8&gt;0),(Z$5&gt;0)),(Z8/Z$5*100),"")</f>
        <v>18.340611353711793</v>
      </c>
      <c r="AB8" s="19">
        <v>4.8</v>
      </c>
      <c r="AC8" s="4">
        <f>IF(AND((AB8&gt;0),(AB$5&gt;0)),(AB8/AB$5*100),"")</f>
        <v>19.277108433734941</v>
      </c>
      <c r="AD8" s="19">
        <v>4.4000000000000004</v>
      </c>
      <c r="AE8" s="4">
        <f>IF(AND((AD8&gt;0),(AD$5&gt;0)),(AD8/AD$5*100),"")</f>
        <v>18.64406779661017</v>
      </c>
      <c r="AF8" s="19">
        <v>4.0999999999999996</v>
      </c>
      <c r="AG8" s="4">
        <f>IF(AND((AF8&gt;0),(AF$5&gt;0)),(AF8/AF$5*100),"")</f>
        <v>17.083333333333332</v>
      </c>
      <c r="AH8" s="19">
        <v>4.4000000000000004</v>
      </c>
      <c r="AI8" s="4">
        <f>IF(AND((AH8&gt;0),(AH$5&gt;0)),(AH8/AH$5*100),"")</f>
        <v>17.600000000000001</v>
      </c>
      <c r="AJ8" s="19">
        <v>4.4000000000000004</v>
      </c>
      <c r="AK8" s="4">
        <f>IF(AND((AJ8&gt;0),(AJ$5&gt;0)),(AJ8/AJ$5*100),"")</f>
        <v>19.130434782608695</v>
      </c>
      <c r="AL8" s="19">
        <v>5.3</v>
      </c>
      <c r="AM8" s="4">
        <f t="shared" ref="AM8" si="37">IF(AND((AL8&gt;0),(AL$5&gt;0)),(AL8/AL$5*100),"")</f>
        <v>23.873873873873876</v>
      </c>
      <c r="AN8" s="19">
        <v>4.2</v>
      </c>
      <c r="AO8" s="4">
        <f t="shared" ref="AO8" si="38">IF(AND((AN8&gt;0),(AN$5&gt;0)),(AN8/AN$5*100),"")</f>
        <v>17.647058823529413</v>
      </c>
      <c r="AP8" s="19"/>
      <c r="AQ8" s="4" t="str">
        <f t="shared" ref="AQ8" si="39">IF(AND((AP8&gt;0),(AP$5&gt;0)),(AP8/AP$5*100),"")</f>
        <v/>
      </c>
      <c r="AR8" s="19"/>
      <c r="AS8" s="4" t="str">
        <f t="shared" ref="AS8" si="40">IF(AND((AR8&gt;0),(AR$5&gt;0)),(AR8/AR$5*100),"")</f>
        <v/>
      </c>
      <c r="AT8" s="19"/>
      <c r="AU8" s="4" t="str">
        <f t="shared" ref="AU8" si="41">IF(AND((AT8&gt;0),(AT$5&gt;0)),(AT8/AT$5*100),"")</f>
        <v/>
      </c>
      <c r="AV8" s="19"/>
      <c r="AW8" s="4" t="str">
        <f t="shared" ref="AW8" si="42">IF(AND((AV8&gt;0),(AV$5&gt;0)),(AV8/AV$5*100),"")</f>
        <v/>
      </c>
      <c r="AX8" s="19"/>
      <c r="AY8" s="4" t="str">
        <f t="shared" ref="AY8" si="43">IF(AND((AX8&gt;0),(AX$5&gt;0)),(AX8/AX$5*100),"")</f>
        <v/>
      </c>
      <c r="AZ8" s="19"/>
      <c r="BA8" s="4" t="str">
        <f t="shared" ref="BA8" si="44">IF(AND((AZ8&gt;0),(AZ$5&gt;0)),(AZ8/AZ$5*100),"")</f>
        <v/>
      </c>
      <c r="BB8" s="19"/>
      <c r="BC8" s="4" t="str">
        <f t="shared" ref="BC8" si="45">IF(AND((BB8&gt;0),(BB$5&gt;0)),(BB8/BB$5*100),"")</f>
        <v/>
      </c>
      <c r="BD8" s="19"/>
      <c r="BE8" s="4" t="str">
        <f t="shared" ref="BE8" si="46">IF(AND((BD8&gt;0),(BD$5&gt;0)),(BD8/BD$5*100),"")</f>
        <v/>
      </c>
      <c r="BF8" s="19"/>
      <c r="BG8" s="4" t="str">
        <f t="shared" ref="BG8" si="47">IF(AND((BF8&gt;0),(BF$5&gt;0)),(BF8/BF$5*100),"")</f>
        <v/>
      </c>
      <c r="BH8" s="19"/>
      <c r="BI8" s="4" t="str">
        <f t="shared" ref="BI8" si="48">IF(AND((BH8&gt;0),(BH$5&gt;0)),(BH8/BH$5*100),"")</f>
        <v/>
      </c>
      <c r="BK8" s="57" t="s">
        <v>19</v>
      </c>
      <c r="BL8" s="30">
        <f t="shared" si="12"/>
        <v>17</v>
      </c>
      <c r="BM8" s="31">
        <f t="shared" si="13"/>
        <v>3.2</v>
      </c>
      <c r="BN8" s="32" t="str">
        <f t="shared" si="14"/>
        <v>–</v>
      </c>
      <c r="BO8" s="33">
        <f t="shared" si="15"/>
        <v>5.8</v>
      </c>
      <c r="BP8" s="34">
        <f t="shared" si="16"/>
        <v>13.675213675213676</v>
      </c>
      <c r="BQ8" s="35" t="str">
        <f t="shared" si="33"/>
        <v>–</v>
      </c>
      <c r="BR8" s="36">
        <f t="shared" si="17"/>
        <v>24.680851063829788</v>
      </c>
      <c r="BS8" s="37">
        <f t="shared" si="18"/>
        <v>4.3705882352941172</v>
      </c>
      <c r="BT8" s="38">
        <f t="shared" si="34"/>
        <v>18.518136812704661</v>
      </c>
      <c r="BU8" s="32">
        <f t="shared" si="19"/>
        <v>0.59766703301498869</v>
      </c>
      <c r="BV8" s="39">
        <f t="shared" si="35"/>
        <v>2.618666942255754</v>
      </c>
      <c r="BW8" s="32">
        <f t="shared" si="20"/>
        <v>4.2</v>
      </c>
      <c r="BX8" s="35">
        <f t="shared" si="36"/>
        <v>17.213114754098363</v>
      </c>
    </row>
    <row r="9" spans="1:76" ht="12.75" customHeight="1" x14ac:dyDescent="0.2">
      <c r="A9" s="10" t="s">
        <v>20</v>
      </c>
      <c r="B9" s="19">
        <v>13.2</v>
      </c>
      <c r="C9" s="4">
        <f>IF(AND((B9&gt;0),(B$5&gt;0)),(B9/B$5*100),"")</f>
        <v>54.098360655737707</v>
      </c>
      <c r="D9" s="19">
        <v>10.9</v>
      </c>
      <c r="E9" s="4">
        <f>IF(AND((D9&gt;0),(D$5&gt;0)),(D9/D$5*100),"")</f>
        <v>47.598253275109172</v>
      </c>
      <c r="F9" s="19">
        <v>12.7</v>
      </c>
      <c r="G9" s="4">
        <f>IF(AND((F9&gt;0),(F$5&gt;0)),(F9/F$5*100),"")</f>
        <v>62.871287128712872</v>
      </c>
      <c r="H9" s="19">
        <v>14.3</v>
      </c>
      <c r="I9" s="4">
        <f>IF(AND((H9&gt;0),(H$5&gt;0)),(H9/H$5*100),"")</f>
        <v>60.084033613445378</v>
      </c>
      <c r="J9" s="19">
        <v>11.4</v>
      </c>
      <c r="K9" s="4">
        <f>IF(AND((J9&gt;0),(J$5&gt;0)),(J9/J$5*100),"")</f>
        <v>48.717948717948723</v>
      </c>
      <c r="L9" s="19">
        <v>12</v>
      </c>
      <c r="M9" s="4">
        <f>IF(AND((L9&gt;0),(L$5&gt;0)),(L9/L$5*100),"")</f>
        <v>53.811659192825111</v>
      </c>
      <c r="N9" s="19">
        <v>14.4</v>
      </c>
      <c r="O9" s="4">
        <f>IF(AND((N9&gt;0),(N$5&gt;0)),(N9/N$5*100),"")</f>
        <v>60</v>
      </c>
      <c r="P9" s="19">
        <v>13.8</v>
      </c>
      <c r="Q9" s="4">
        <f>IF(AND((P9&gt;0),(P$5&gt;0)),(P9/P$5*100),"")</f>
        <v>59.227467811158796</v>
      </c>
      <c r="R9" s="19">
        <v>14</v>
      </c>
      <c r="S9" s="4">
        <f>IF(AND((R9&gt;0),(R$5&gt;0)),(R9/R$5*100),"")</f>
        <v>56.680161943319838</v>
      </c>
      <c r="T9" s="19"/>
      <c r="U9" s="4" t="str">
        <f>IF(AND((T9&gt;0),(T$5&gt;0)),(T9/T$5*100),"")</f>
        <v/>
      </c>
      <c r="V9" s="19">
        <v>11.4</v>
      </c>
      <c r="W9" s="4">
        <f>IF(AND((V9&gt;0),(V$5&gt;0)),(V9/V$5*100),"")</f>
        <v>48.510638297872347</v>
      </c>
      <c r="X9" s="19">
        <v>12</v>
      </c>
      <c r="Y9" s="4">
        <f>IF(AND((X9&gt;0),(X$5&gt;0)),(X9/X$5*100),"")</f>
        <v>58.252427184466015</v>
      </c>
      <c r="Z9" s="19">
        <v>12.5</v>
      </c>
      <c r="AA9" s="4">
        <f>IF(AND((Z9&gt;0),(Z$5&gt;0)),(Z9/Z$5*100),"")</f>
        <v>54.585152838427952</v>
      </c>
      <c r="AB9" s="19">
        <v>13.7</v>
      </c>
      <c r="AC9" s="4">
        <f>IF(AND((AB9&gt;0),(AB$5&gt;0)),(AB9/AB$5*100),"")</f>
        <v>55.020080321285135</v>
      </c>
      <c r="AD9" s="19">
        <v>14.4</v>
      </c>
      <c r="AE9" s="4">
        <f>IF(AND((AD9&gt;0),(AD$5&gt;0)),(AD9/AD$5*100),"")</f>
        <v>61.016949152542367</v>
      </c>
      <c r="AF9" s="19">
        <v>13.7</v>
      </c>
      <c r="AG9" s="4">
        <f>IF(AND((AF9&gt;0),(AF$5&gt;0)),(AF9/AF$5*100),"")</f>
        <v>57.083333333333329</v>
      </c>
      <c r="AH9" s="19">
        <v>14.2</v>
      </c>
      <c r="AI9" s="4">
        <f>IF(AND((AH9&gt;0),(AH$5&gt;0)),(AH9/AH$5*100),"")</f>
        <v>56.8</v>
      </c>
      <c r="AJ9" s="19">
        <v>11.7</v>
      </c>
      <c r="AK9" s="4">
        <f>IF(AND((AJ9&gt;0),(AJ$5&gt;0)),(AJ9/AJ$5*100),"")</f>
        <v>50.869565217391298</v>
      </c>
      <c r="AL9" s="19">
        <v>13.8</v>
      </c>
      <c r="AM9" s="4">
        <f t="shared" ref="AM9" si="49">IF(AND((AL9&gt;0),(AL$5&gt;0)),(AL9/AL$5*100),"")</f>
        <v>62.162162162162168</v>
      </c>
      <c r="AN9" s="19">
        <v>13.2</v>
      </c>
      <c r="AO9" s="4">
        <f t="shared" ref="AO9" si="50">IF(AND((AN9&gt;0),(AN$5&gt;0)),(AN9/AN$5*100),"")</f>
        <v>55.462184873949575</v>
      </c>
      <c r="AP9" s="19"/>
      <c r="AQ9" s="4" t="str">
        <f t="shared" ref="AQ9" si="51">IF(AND((AP9&gt;0),(AP$5&gt;0)),(AP9/AP$5*100),"")</f>
        <v/>
      </c>
      <c r="AR9" s="19"/>
      <c r="AS9" s="4" t="str">
        <f t="shared" ref="AS9" si="52">IF(AND((AR9&gt;0),(AR$5&gt;0)),(AR9/AR$5*100),"")</f>
        <v/>
      </c>
      <c r="AT9" s="19"/>
      <c r="AU9" s="4" t="str">
        <f t="shared" ref="AU9" si="53">IF(AND((AT9&gt;0),(AT$5&gt;0)),(AT9/AT$5*100),"")</f>
        <v/>
      </c>
      <c r="AV9" s="19"/>
      <c r="AW9" s="4" t="str">
        <f t="shared" ref="AW9" si="54">IF(AND((AV9&gt;0),(AV$5&gt;0)),(AV9/AV$5*100),"")</f>
        <v/>
      </c>
      <c r="AX9" s="19"/>
      <c r="AY9" s="4" t="str">
        <f t="shared" ref="AY9" si="55">IF(AND((AX9&gt;0),(AX$5&gt;0)),(AX9/AX$5*100),"")</f>
        <v/>
      </c>
      <c r="AZ9" s="19"/>
      <c r="BA9" s="4" t="str">
        <f t="shared" ref="BA9" si="56">IF(AND((AZ9&gt;0),(AZ$5&gt;0)),(AZ9/AZ$5*100),"")</f>
        <v/>
      </c>
      <c r="BB9" s="19"/>
      <c r="BC9" s="4" t="str">
        <f t="shared" ref="BC9" si="57">IF(AND((BB9&gt;0),(BB$5&gt;0)),(BB9/BB$5*100),"")</f>
        <v/>
      </c>
      <c r="BD9" s="19"/>
      <c r="BE9" s="4" t="str">
        <f t="shared" ref="BE9" si="58">IF(AND((BD9&gt;0),(BD$5&gt;0)),(BD9/BD$5*100),"")</f>
        <v/>
      </c>
      <c r="BF9" s="19"/>
      <c r="BG9" s="4" t="str">
        <f t="shared" ref="BG9" si="59">IF(AND((BF9&gt;0),(BF$5&gt;0)),(BF9/BF$5*100),"")</f>
        <v/>
      </c>
      <c r="BH9" s="19"/>
      <c r="BI9" s="4" t="str">
        <f t="shared" ref="BI9" si="60">IF(AND((BH9&gt;0),(BH$5&gt;0)),(BH9/BH$5*100),"")</f>
        <v/>
      </c>
      <c r="BK9" s="57" t="s">
        <v>20</v>
      </c>
      <c r="BL9" s="30">
        <f t="shared" si="12"/>
        <v>19</v>
      </c>
      <c r="BM9" s="31">
        <f t="shared" si="13"/>
        <v>10.9</v>
      </c>
      <c r="BN9" s="32" t="str">
        <f t="shared" si="14"/>
        <v>–</v>
      </c>
      <c r="BO9" s="33">
        <f t="shared" si="15"/>
        <v>14.4</v>
      </c>
      <c r="BP9" s="34">
        <f t="shared" si="16"/>
        <v>47.598253275109172</v>
      </c>
      <c r="BQ9" s="35" t="str">
        <f t="shared" si="33"/>
        <v>–</v>
      </c>
      <c r="BR9" s="36">
        <f t="shared" si="17"/>
        <v>62.871287128712872</v>
      </c>
      <c r="BS9" s="37">
        <f t="shared" si="18"/>
        <v>13.015789473684208</v>
      </c>
      <c r="BT9" s="38">
        <f t="shared" si="34"/>
        <v>55.93956135366777</v>
      </c>
      <c r="BU9" s="32">
        <f t="shared" si="19"/>
        <v>1.1533830229636721</v>
      </c>
      <c r="BV9" s="39">
        <f t="shared" si="35"/>
        <v>4.5851124395871619</v>
      </c>
      <c r="BW9" s="32">
        <f t="shared" si="20"/>
        <v>13.2</v>
      </c>
      <c r="BX9" s="35">
        <f t="shared" si="36"/>
        <v>54.098360655737707</v>
      </c>
    </row>
    <row r="10" spans="1:76" ht="12.75" customHeight="1" x14ac:dyDescent="0.2">
      <c r="A10" s="10" t="s">
        <v>22</v>
      </c>
      <c r="B10" s="19">
        <v>3.8</v>
      </c>
      <c r="C10" s="4">
        <f>IF(AND((B10&gt;0),(B$5&gt;0)),(B10/B$5*100),"")</f>
        <v>15.573770491803279</v>
      </c>
      <c r="D10" s="19"/>
      <c r="E10" s="4" t="str">
        <f>IF(AND((D10&gt;0),(D$5&gt;0)),(D10/D$5*100),"")</f>
        <v/>
      </c>
      <c r="F10" s="19">
        <v>2.6</v>
      </c>
      <c r="G10" s="4">
        <f>IF(AND((F10&gt;0),(F$5&gt;0)),(F10/F$5*100),"")</f>
        <v>12.871287128712872</v>
      </c>
      <c r="H10" s="19"/>
      <c r="I10" s="4" t="str">
        <f>IF(AND((H10&gt;0),(H$5&gt;0)),(H10/H$5*100),"")</f>
        <v/>
      </c>
      <c r="J10" s="19">
        <v>2.7</v>
      </c>
      <c r="K10" s="4">
        <f>IF(AND((J10&gt;0),(J$5&gt;0)),(J10/J$5*100),"")</f>
        <v>11.53846153846154</v>
      </c>
      <c r="L10" s="19"/>
      <c r="M10" s="4" t="str">
        <f>IF(AND((L10&gt;0),(L$5&gt;0)),(L10/L$5*100),"")</f>
        <v/>
      </c>
      <c r="N10" s="19">
        <v>3.4</v>
      </c>
      <c r="O10" s="4">
        <f>IF(AND((N10&gt;0),(N$5&gt;0)),(N10/N$5*100),"")</f>
        <v>14.166666666666666</v>
      </c>
      <c r="P10" s="19">
        <v>3.7</v>
      </c>
      <c r="Q10" s="4">
        <f>IF(AND((P10&gt;0),(P$5&gt;0)),(P10/P$5*100),"")</f>
        <v>15.879828326180256</v>
      </c>
      <c r="R10" s="19">
        <v>3.1</v>
      </c>
      <c r="S10" s="4">
        <f>IF(AND((R10&gt;0),(R$5&gt;0)),(R10/R$5*100),"")</f>
        <v>12.550607287449395</v>
      </c>
      <c r="T10" s="19">
        <v>2.7</v>
      </c>
      <c r="U10" s="4">
        <f>IF(AND((T10&gt;0),(T$5&gt;0)),(T10/T$5*100),"")</f>
        <v>11.842105263157896</v>
      </c>
      <c r="V10" s="19">
        <v>4.5</v>
      </c>
      <c r="W10" s="4">
        <f>IF(AND((V10&gt;0),(V$5&gt;0)),(V10/V$5*100),"")</f>
        <v>19.148936170212767</v>
      </c>
      <c r="X10" s="19"/>
      <c r="Y10" s="4" t="str">
        <f>IF(AND((X10&gt;0),(X$5&gt;0)),(X10/X$5*100),"")</f>
        <v/>
      </c>
      <c r="Z10" s="19">
        <v>3.4</v>
      </c>
      <c r="AA10" s="4">
        <f>IF(AND((Z10&gt;0),(Z$5&gt;0)),(Z10/Z$5*100),"")</f>
        <v>14.847161572052403</v>
      </c>
      <c r="AB10" s="19"/>
      <c r="AC10" s="4" t="str">
        <f>IF(AND((AB10&gt;0),(AB$5&gt;0)),(AB10/AB$5*100),"")</f>
        <v/>
      </c>
      <c r="AD10" s="19"/>
      <c r="AE10" s="4" t="str">
        <f>IF(AND((AD10&gt;0),(AD$5&gt;0)),(AD10/AD$5*100),"")</f>
        <v/>
      </c>
      <c r="AF10" s="19"/>
      <c r="AG10" s="4" t="str">
        <f>IF(AND((AF10&gt;0),(AF$5&gt;0)),(AF10/AF$5*100),"")</f>
        <v/>
      </c>
      <c r="AH10" s="19">
        <v>3.4</v>
      </c>
      <c r="AI10" s="4">
        <f>IF(AND((AH10&gt;0),(AH$5&gt;0)),(AH10/AH$5*100),"")</f>
        <v>13.600000000000001</v>
      </c>
      <c r="AJ10" s="19"/>
      <c r="AK10" s="4" t="str">
        <f>IF(AND((AJ10&gt;0),(AJ$5&gt;0)),(AJ10/AJ$5*100),"")</f>
        <v/>
      </c>
      <c r="AL10" s="19">
        <v>4</v>
      </c>
      <c r="AM10" s="4">
        <f t="shared" ref="AM10" si="61">IF(AND((AL10&gt;0),(AL$5&gt;0)),(AL10/AL$5*100),"")</f>
        <v>18.018018018018019</v>
      </c>
      <c r="AN10" s="19">
        <v>3.4</v>
      </c>
      <c r="AO10" s="4">
        <f t="shared" ref="AO10" si="62">IF(AND((AN10&gt;0),(AN$5&gt;0)),(AN10/AN$5*100),"")</f>
        <v>14.285714285714285</v>
      </c>
      <c r="AP10" s="19"/>
      <c r="AQ10" s="4" t="str">
        <f t="shared" ref="AQ10" si="63">IF(AND((AP10&gt;0),(AP$5&gt;0)),(AP10/AP$5*100),"")</f>
        <v/>
      </c>
      <c r="AR10" s="19"/>
      <c r="AS10" s="4" t="str">
        <f t="shared" ref="AS10" si="64">IF(AND((AR10&gt;0),(AR$5&gt;0)),(AR10/AR$5*100),"")</f>
        <v/>
      </c>
      <c r="AT10" s="19"/>
      <c r="AU10" s="4" t="str">
        <f t="shared" ref="AU10" si="65">IF(AND((AT10&gt;0),(AT$5&gt;0)),(AT10/AT$5*100),"")</f>
        <v/>
      </c>
      <c r="AV10" s="19"/>
      <c r="AW10" s="4" t="str">
        <f t="shared" ref="AW10" si="66">IF(AND((AV10&gt;0),(AV$5&gt;0)),(AV10/AV$5*100),"")</f>
        <v/>
      </c>
      <c r="AX10" s="19"/>
      <c r="AY10" s="4" t="str">
        <f t="shared" ref="AY10" si="67">IF(AND((AX10&gt;0),(AX$5&gt;0)),(AX10/AX$5*100),"")</f>
        <v/>
      </c>
      <c r="AZ10" s="19"/>
      <c r="BA10" s="4" t="str">
        <f t="shared" ref="BA10" si="68">IF(AND((AZ10&gt;0),(AZ$5&gt;0)),(AZ10/AZ$5*100),"")</f>
        <v/>
      </c>
      <c r="BB10" s="19"/>
      <c r="BC10" s="4" t="str">
        <f t="shared" ref="BC10" si="69">IF(AND((BB10&gt;0),(BB$5&gt;0)),(BB10/BB$5*100),"")</f>
        <v/>
      </c>
      <c r="BD10" s="19"/>
      <c r="BE10" s="4" t="str">
        <f t="shared" ref="BE10" si="70">IF(AND((BD10&gt;0),(BD$5&gt;0)),(BD10/BD$5*100),"")</f>
        <v/>
      </c>
      <c r="BF10" s="19"/>
      <c r="BG10" s="4" t="str">
        <f t="shared" ref="BG10" si="71">IF(AND((BF10&gt;0),(BF$5&gt;0)),(BF10/BF$5*100),"")</f>
        <v/>
      </c>
      <c r="BH10" s="19"/>
      <c r="BI10" s="4" t="str">
        <f t="shared" ref="BI10" si="72">IF(AND((BH10&gt;0),(BH$5&gt;0)),(BH10/BH$5*100),"")</f>
        <v/>
      </c>
      <c r="BK10" s="57" t="s">
        <v>22</v>
      </c>
      <c r="BL10" s="30">
        <f t="shared" si="12"/>
        <v>12</v>
      </c>
      <c r="BM10" s="31">
        <f t="shared" si="13"/>
        <v>2.6</v>
      </c>
      <c r="BN10" s="32" t="str">
        <f t="shared" si="14"/>
        <v>–</v>
      </c>
      <c r="BO10" s="33">
        <f t="shared" si="15"/>
        <v>4.5</v>
      </c>
      <c r="BP10" s="34">
        <f t="shared" si="16"/>
        <v>11.53846153846154</v>
      </c>
      <c r="BQ10" s="35" t="str">
        <f t="shared" si="33"/>
        <v>–</v>
      </c>
      <c r="BR10" s="36">
        <f t="shared" si="17"/>
        <v>19.148936170212767</v>
      </c>
      <c r="BS10" s="37">
        <f t="shared" si="18"/>
        <v>3.3916666666666671</v>
      </c>
      <c r="BT10" s="38">
        <f t="shared" si="34"/>
        <v>14.526879729035779</v>
      </c>
      <c r="BU10" s="32">
        <f t="shared" si="19"/>
        <v>0.56642151559887877</v>
      </c>
      <c r="BV10" s="39">
        <f t="shared" si="35"/>
        <v>2.3435171706865128</v>
      </c>
      <c r="BW10" s="32">
        <f t="shared" si="20"/>
        <v>3.8</v>
      </c>
      <c r="BX10" s="35">
        <f t="shared" si="36"/>
        <v>15.573770491803279</v>
      </c>
    </row>
    <row r="11" spans="1:76" ht="12.75" customHeight="1" x14ac:dyDescent="0.2">
      <c r="A11" s="10" t="s">
        <v>21</v>
      </c>
      <c r="B11" s="19">
        <v>28</v>
      </c>
      <c r="C11" s="4">
        <f>IF(AND((B11&gt;0),(B$5&gt;0)),(B11/B$5*100),"")</f>
        <v>114.75409836065576</v>
      </c>
      <c r="D11" s="19">
        <v>28.7</v>
      </c>
      <c r="E11" s="4">
        <f>IF(AND((D11&gt;0),(D$5&gt;0)),(D11/D$5*100),"")</f>
        <v>125.32751091703058</v>
      </c>
      <c r="F11" s="19">
        <v>30.8</v>
      </c>
      <c r="G11" s="4">
        <f>IF(AND((F11&gt;0),(F$5&gt;0)),(F11/F$5*100),"")</f>
        <v>152.47524752475249</v>
      </c>
      <c r="H11" s="19">
        <v>30.6</v>
      </c>
      <c r="I11" s="4">
        <f>IF(AND((H11&gt;0),(H$5&gt;0)),(H11/H$5*100),"")</f>
        <v>128.57142857142858</v>
      </c>
      <c r="J11" s="19"/>
      <c r="K11" s="4" t="str">
        <f>IF(AND((J11&gt;0),(J$5&gt;0)),(J11/J$5*100),"")</f>
        <v/>
      </c>
      <c r="L11" s="19">
        <v>27.3</v>
      </c>
      <c r="M11" s="4">
        <f>IF(AND((L11&gt;0),(L$5&gt;0)),(L11/L$5*100),"")</f>
        <v>122.42152466367713</v>
      </c>
      <c r="N11" s="19">
        <v>31.6</v>
      </c>
      <c r="O11" s="4">
        <f>IF(AND((N11&gt;0),(N$5&gt;0)),(N11/N$5*100),"")</f>
        <v>131.66666666666666</v>
      </c>
      <c r="P11" s="19">
        <v>32.799999999999997</v>
      </c>
      <c r="Q11" s="4">
        <f>IF(AND((P11&gt;0),(P$5&gt;0)),(P11/P$5*100),"")</f>
        <v>140.77253218884118</v>
      </c>
      <c r="R11" s="19">
        <v>33.1</v>
      </c>
      <c r="S11" s="4">
        <f>IF(AND((R11&gt;0),(R$5&gt;0)),(R11/R$5*100),"")</f>
        <v>134.0080971659919</v>
      </c>
      <c r="T11" s="19">
        <v>30.3</v>
      </c>
      <c r="U11" s="4">
        <f>IF(AND((T11&gt;0),(T$5&gt;0)),(T11/T$5*100),"")</f>
        <v>132.89473684210526</v>
      </c>
      <c r="V11" s="19">
        <v>34.700000000000003</v>
      </c>
      <c r="W11" s="4">
        <f>IF(AND((V11&gt;0),(V$5&gt;0)),(V11/V$5*100),"")</f>
        <v>147.65957446808511</v>
      </c>
      <c r="X11" s="19">
        <v>28.2</v>
      </c>
      <c r="Y11" s="4">
        <f>IF(AND((X11&gt;0),(X$5&gt;0)),(X11/X$5*100),"")</f>
        <v>136.89320388349512</v>
      </c>
      <c r="Z11" s="19">
        <v>29.3</v>
      </c>
      <c r="AA11" s="4">
        <f>IF(AND((Z11&gt;0),(Z$5&gt;0)),(Z11/Z$5*100),"")</f>
        <v>127.94759825327513</v>
      </c>
      <c r="AB11" s="19">
        <v>34.9</v>
      </c>
      <c r="AC11" s="4">
        <f>IF(AND((AB11&gt;0),(AB$5&gt;0)),(AB11/AB$5*100),"")</f>
        <v>140.16064257028114</v>
      </c>
      <c r="AD11" s="19">
        <v>32.6</v>
      </c>
      <c r="AE11" s="4">
        <f>IF(AND((AD11&gt;0),(AD$5&gt;0)),(AD11/AD$5*100),"")</f>
        <v>138.13559322033896</v>
      </c>
      <c r="AF11" s="19">
        <v>30.4</v>
      </c>
      <c r="AG11" s="4">
        <f>IF(AND((AF11&gt;0),(AF$5&gt;0)),(AF11/AF$5*100),"")</f>
        <v>126.66666666666666</v>
      </c>
      <c r="AH11" s="19">
        <v>37.4</v>
      </c>
      <c r="AI11" s="4">
        <f>IF(AND((AH11&gt;0),(AH$5&gt;0)),(AH11/AH$5*100),"")</f>
        <v>149.6</v>
      </c>
      <c r="AJ11" s="19">
        <v>31</v>
      </c>
      <c r="AK11" s="4">
        <f>IF(AND((AJ11&gt;0),(AJ$5&gt;0)),(AJ11/AJ$5*100),"")</f>
        <v>134.78260869565219</v>
      </c>
      <c r="AL11" s="19">
        <v>32.9</v>
      </c>
      <c r="AM11" s="4">
        <f t="shared" ref="AM11" si="73">IF(AND((AL11&gt;0),(AL$5&gt;0)),(AL11/AL$5*100),"")</f>
        <v>148.19819819819818</v>
      </c>
      <c r="AN11" s="19">
        <v>33.200000000000003</v>
      </c>
      <c r="AO11" s="4">
        <f t="shared" ref="AO11" si="74">IF(AND((AN11&gt;0),(AN$5&gt;0)),(AN11/AN$5*100),"")</f>
        <v>139.49579831932775</v>
      </c>
      <c r="AP11" s="19"/>
      <c r="AQ11" s="4" t="str">
        <f t="shared" ref="AQ11" si="75">IF(AND((AP11&gt;0),(AP$5&gt;0)),(AP11/AP$5*100),"")</f>
        <v/>
      </c>
      <c r="AR11" s="19"/>
      <c r="AS11" s="4" t="str">
        <f t="shared" ref="AS11" si="76">IF(AND((AR11&gt;0),(AR$5&gt;0)),(AR11/AR$5*100),"")</f>
        <v/>
      </c>
      <c r="AT11" s="19"/>
      <c r="AU11" s="4" t="str">
        <f t="shared" ref="AU11" si="77">IF(AND((AT11&gt;0),(AT$5&gt;0)),(AT11/AT$5*100),"")</f>
        <v/>
      </c>
      <c r="AV11" s="19"/>
      <c r="AW11" s="4" t="str">
        <f t="shared" ref="AW11" si="78">IF(AND((AV11&gt;0),(AV$5&gt;0)),(AV11/AV$5*100),"")</f>
        <v/>
      </c>
      <c r="AX11" s="19"/>
      <c r="AY11" s="4" t="str">
        <f t="shared" ref="AY11" si="79">IF(AND((AX11&gt;0),(AX$5&gt;0)),(AX11/AX$5*100),"")</f>
        <v/>
      </c>
      <c r="AZ11" s="19"/>
      <c r="BA11" s="4" t="str">
        <f t="shared" ref="BA11" si="80">IF(AND((AZ11&gt;0),(AZ$5&gt;0)),(AZ11/AZ$5*100),"")</f>
        <v/>
      </c>
      <c r="BB11" s="19"/>
      <c r="BC11" s="4" t="str">
        <f t="shared" ref="BC11" si="81">IF(AND((BB11&gt;0),(BB$5&gt;0)),(BB11/BB$5*100),"")</f>
        <v/>
      </c>
      <c r="BD11" s="19"/>
      <c r="BE11" s="4" t="str">
        <f t="shared" ref="BE11" si="82">IF(AND((BD11&gt;0),(BD$5&gt;0)),(BD11/BD$5*100),"")</f>
        <v/>
      </c>
      <c r="BF11" s="19"/>
      <c r="BG11" s="4" t="str">
        <f t="shared" ref="BG11" si="83">IF(AND((BF11&gt;0),(BF$5&gt;0)),(BF11/BF$5*100),"")</f>
        <v/>
      </c>
      <c r="BH11" s="19"/>
      <c r="BI11" s="4" t="str">
        <f t="shared" ref="BI11" si="84">IF(AND((BH11&gt;0),(BH$5&gt;0)),(BH11/BH$5*100),"")</f>
        <v/>
      </c>
      <c r="BK11" s="57" t="s">
        <v>21</v>
      </c>
      <c r="BL11" s="30">
        <f t="shared" si="12"/>
        <v>19</v>
      </c>
      <c r="BM11" s="31">
        <f t="shared" si="13"/>
        <v>27.3</v>
      </c>
      <c r="BN11" s="32" t="str">
        <f t="shared" si="14"/>
        <v>–</v>
      </c>
      <c r="BO11" s="33">
        <f t="shared" si="15"/>
        <v>34.9</v>
      </c>
      <c r="BP11" s="34">
        <f t="shared" si="16"/>
        <v>114.75409836065576</v>
      </c>
      <c r="BQ11" s="35" t="str">
        <f t="shared" si="33"/>
        <v>–</v>
      </c>
      <c r="BR11" s="36">
        <f t="shared" si="17"/>
        <v>152.47524752475249</v>
      </c>
      <c r="BS11" s="37">
        <f t="shared" si="18"/>
        <v>31.463157894736838</v>
      </c>
      <c r="BT11" s="38">
        <f t="shared" si="34"/>
        <v>135.39114353560365</v>
      </c>
      <c r="BU11" s="32">
        <f t="shared" si="19"/>
        <v>2.6306337483824418</v>
      </c>
      <c r="BV11" s="39">
        <f t="shared" si="35"/>
        <v>9.9510768068982589</v>
      </c>
      <c r="BW11" s="32">
        <f t="shared" si="20"/>
        <v>28</v>
      </c>
      <c r="BX11" s="35">
        <f t="shared" si="36"/>
        <v>114.75409836065576</v>
      </c>
    </row>
    <row r="12" spans="1:76" ht="12.75" customHeight="1" x14ac:dyDescent="0.2">
      <c r="A12" s="10" t="s">
        <v>28</v>
      </c>
      <c r="B12" s="68">
        <f>IF(AND((B11&gt;0),(B4&gt;0)),(B11/B4),"")</f>
        <v>0.17948717948717949</v>
      </c>
      <c r="C12" s="4" t="s">
        <v>3</v>
      </c>
      <c r="D12" s="68">
        <f>IF(AND((D11&gt;0),(D4&gt;0)),(D11/D4),"")</f>
        <v>0.22777777777777777</v>
      </c>
      <c r="E12" s="4" t="s">
        <v>3</v>
      </c>
      <c r="F12" s="68">
        <f>IF(AND((F11&gt;0),(F4&gt;0)),(F11/F4),"")</f>
        <v>0.26324786324786326</v>
      </c>
      <c r="G12" s="4" t="s">
        <v>3</v>
      </c>
      <c r="H12" s="68">
        <f>IF(AND((H11&gt;0),(H4&gt;0)),(H11/H4),"")</f>
        <v>0.21702127659574469</v>
      </c>
      <c r="I12" s="4" t="s">
        <v>3</v>
      </c>
      <c r="J12" s="68" t="str">
        <f>IF(AND((J11&gt;0),(J4&gt;0)),(J11/J4),"")</f>
        <v/>
      </c>
      <c r="K12" s="4" t="s">
        <v>3</v>
      </c>
      <c r="L12" s="68">
        <f>IF(AND((L11&gt;0),(L4&gt;0)),(L11/L4),"")</f>
        <v>0.21162790697674419</v>
      </c>
      <c r="M12" s="4" t="s">
        <v>3</v>
      </c>
      <c r="N12" s="68">
        <f>IF(AND((N11&gt;0),(N4&gt;0)),(N11/N4),"")</f>
        <v>0.18265895953757227</v>
      </c>
      <c r="O12" s="4" t="s">
        <v>3</v>
      </c>
      <c r="P12" s="68">
        <f>IF(AND((P11&gt;0),(P4&gt;0)),(P11/P4),"")</f>
        <v>0.19640718562874249</v>
      </c>
      <c r="Q12" s="4" t="s">
        <v>3</v>
      </c>
      <c r="R12" s="68">
        <f>IF(AND((R11&gt;0),(R4&gt;0)),(R11/R4),"")</f>
        <v>0.1798913043478261</v>
      </c>
      <c r="S12" s="4" t="s">
        <v>3</v>
      </c>
      <c r="T12" s="68">
        <f>IF(AND((T11&gt;0),(T4&gt;0)),(T11/T4),"")</f>
        <v>0.17823529411764708</v>
      </c>
      <c r="U12" s="4" t="s">
        <v>3</v>
      </c>
      <c r="V12" s="68">
        <f>IF(AND((V11&gt;0),(V4&gt;0)),(V11/V4),"")</f>
        <v>0.17704081632653063</v>
      </c>
      <c r="W12" s="4" t="s">
        <v>3</v>
      </c>
      <c r="X12" s="68">
        <f>IF(AND((X11&gt;0),(X4&gt;0)),(X11/X4),"")</f>
        <v>0.18675496688741722</v>
      </c>
      <c r="Y12" s="4" t="s">
        <v>3</v>
      </c>
      <c r="Z12" s="68">
        <f>IF(AND((Z11&gt;0),(Z4&gt;0)),(Z11/Z4),"")</f>
        <v>0.17034883720930233</v>
      </c>
      <c r="AA12" s="4" t="s">
        <v>3</v>
      </c>
      <c r="AB12" s="68">
        <f>IF(AND((AB11&gt;0),(AB4&gt;0)),(AB11/AB4),"")</f>
        <v>0.2475177304964539</v>
      </c>
      <c r="AC12" s="4" t="s">
        <v>3</v>
      </c>
      <c r="AD12" s="68">
        <f>IF(AND((AD11&gt;0),(AD4&gt;0)),(AD11/AD4),"")</f>
        <v>0.22027027027027027</v>
      </c>
      <c r="AE12" s="4" t="s">
        <v>3</v>
      </c>
      <c r="AF12" s="68">
        <f>IF(AND((AF11&gt;0),(AF4&gt;0)),(AF11/AF4),"")</f>
        <v>0.2432</v>
      </c>
      <c r="AG12" s="4" t="s">
        <v>3</v>
      </c>
      <c r="AH12" s="68">
        <f>IF(AND((AH11&gt;0),(AH4&gt;0)),(AH11/AH4),"")</f>
        <v>0.26906474820143883</v>
      </c>
      <c r="AI12" s="4" t="s">
        <v>3</v>
      </c>
      <c r="AJ12" s="68">
        <f>IF(AND((AJ11&gt;0),(AJ4&gt;0)),(AJ11/AJ4),"")</f>
        <v>0.25</v>
      </c>
      <c r="AK12" s="4" t="s">
        <v>3</v>
      </c>
      <c r="AL12" s="68">
        <f t="shared" ref="AL12" si="85">IF(AND((AL11&gt;0),(AL4&gt;0)),(AL11/AL4),"")</f>
        <v>0.20308641975308642</v>
      </c>
      <c r="AM12" s="4" t="s">
        <v>3</v>
      </c>
      <c r="AN12" s="68">
        <f t="shared" ref="AN12" si="86">IF(AND((AN11&gt;0),(AN4&gt;0)),(AN11/AN4),"")</f>
        <v>0.21842105263157896</v>
      </c>
      <c r="AO12" s="4" t="s">
        <v>3</v>
      </c>
      <c r="AP12" s="68" t="str">
        <f t="shared" ref="AP12" si="87">IF(AND((AP11&gt;0),(AP4&gt;0)),(AP11/AP4),"")</f>
        <v/>
      </c>
      <c r="AQ12" s="4" t="s">
        <v>3</v>
      </c>
      <c r="AR12" s="68" t="str">
        <f t="shared" ref="AR12" si="88">IF(AND((AR11&gt;0),(AR4&gt;0)),(AR11/AR4),"")</f>
        <v/>
      </c>
      <c r="AS12" s="4" t="s">
        <v>3</v>
      </c>
      <c r="AT12" s="68" t="str">
        <f t="shared" ref="AT12" si="89">IF(AND((AT11&gt;0),(AT4&gt;0)),(AT11/AT4),"")</f>
        <v/>
      </c>
      <c r="AU12" s="4" t="s">
        <v>3</v>
      </c>
      <c r="AV12" s="68" t="str">
        <f t="shared" ref="AV12" si="90">IF(AND((AV11&gt;0),(AV4&gt;0)),(AV11/AV4),"")</f>
        <v/>
      </c>
      <c r="AW12" s="4" t="s">
        <v>3</v>
      </c>
      <c r="AX12" s="68" t="str">
        <f t="shared" ref="AX12" si="91">IF(AND((AX11&gt;0),(AX4&gt;0)),(AX11/AX4),"")</f>
        <v/>
      </c>
      <c r="AY12" s="4" t="s">
        <v>3</v>
      </c>
      <c r="AZ12" s="68" t="str">
        <f t="shared" ref="AZ12" si="92">IF(AND((AZ11&gt;0),(AZ4&gt;0)),(AZ11/AZ4),"")</f>
        <v/>
      </c>
      <c r="BA12" s="4" t="s">
        <v>3</v>
      </c>
      <c r="BB12" s="68" t="str">
        <f t="shared" ref="BB12" si="93">IF(AND((BB11&gt;0),(BB4&gt;0)),(BB11/BB4),"")</f>
        <v/>
      </c>
      <c r="BC12" s="4" t="s">
        <v>3</v>
      </c>
      <c r="BD12" s="68" t="str">
        <f t="shared" ref="BD12" si="94">IF(AND((BD11&gt;0),(BD4&gt;0)),(BD11/BD4),"")</f>
        <v/>
      </c>
      <c r="BE12" s="4" t="s">
        <v>3</v>
      </c>
      <c r="BF12" s="68" t="str">
        <f t="shared" ref="BF12" si="95">IF(AND((BF11&gt;0),(BF4&gt;0)),(BF11/BF4),"")</f>
        <v/>
      </c>
      <c r="BG12" s="4" t="s">
        <v>3</v>
      </c>
      <c r="BH12" s="68" t="str">
        <f t="shared" ref="BH12" si="96">IF(AND((BH11&gt;0),(BH4&gt;0)),(BH11/BH4),"")</f>
        <v/>
      </c>
      <c r="BI12" s="4" t="s">
        <v>3</v>
      </c>
      <c r="BK12" s="57" t="s">
        <v>28</v>
      </c>
      <c r="BL12" s="30">
        <f t="shared" si="12"/>
        <v>19</v>
      </c>
      <c r="BM12" s="40">
        <f t="shared" si="13"/>
        <v>0.17034883720930233</v>
      </c>
      <c r="BN12" s="22" t="str">
        <f t="shared" si="14"/>
        <v>–</v>
      </c>
      <c r="BO12" s="41">
        <f t="shared" si="15"/>
        <v>0.26324786324786326</v>
      </c>
      <c r="BP12" s="24" t="str">
        <f t="shared" si="16"/>
        <v/>
      </c>
      <c r="BQ12" s="6" t="s">
        <v>3</v>
      </c>
      <c r="BR12" s="26" t="str">
        <f t="shared" si="17"/>
        <v/>
      </c>
      <c r="BS12" s="42">
        <f t="shared" si="18"/>
        <v>0.21168734681543031</v>
      </c>
      <c r="BT12" s="28" t="s">
        <v>3</v>
      </c>
      <c r="BU12" s="43">
        <f t="shared" si="19"/>
        <v>3.1578478346618331E-2</v>
      </c>
      <c r="BV12" s="29" t="s">
        <v>3</v>
      </c>
      <c r="BW12" s="43">
        <f t="shared" si="20"/>
        <v>0.17948717948717949</v>
      </c>
      <c r="BX12" s="25" t="s">
        <v>3</v>
      </c>
    </row>
    <row r="13" spans="1:76" ht="12.75" customHeight="1" x14ac:dyDescent="0.2">
      <c r="A13" s="10" t="s">
        <v>29</v>
      </c>
      <c r="B13" s="68">
        <f>IF(AND((B7&gt;0),(B9&gt;0)),(B7/B9),"")</f>
        <v>0.62121212121212122</v>
      </c>
      <c r="C13" s="4" t="s">
        <v>3</v>
      </c>
      <c r="D13" s="68">
        <f>IF(AND((D7&gt;0),(D9&gt;0)),(D7/D9),"")</f>
        <v>0.55963302752293576</v>
      </c>
      <c r="E13" s="4" t="s">
        <v>3</v>
      </c>
      <c r="F13" s="68">
        <f>IF(AND((F7&gt;0),(F9&gt;0)),(F7/F9),"")</f>
        <v>0.47244094488188981</v>
      </c>
      <c r="G13" s="4" t="s">
        <v>3</v>
      </c>
      <c r="H13" s="68" t="str">
        <f>IF(AND((H7&gt;0),(H9&gt;0)),(H7/H9),"")</f>
        <v/>
      </c>
      <c r="I13" s="4" t="s">
        <v>3</v>
      </c>
      <c r="J13" s="68">
        <f>IF(AND((J7&gt;0),(J9&gt;0)),(J7/J9),"")</f>
        <v>0.5</v>
      </c>
      <c r="K13" s="4" t="s">
        <v>3</v>
      </c>
      <c r="L13" s="68">
        <f>IF(AND((L7&gt;0),(L9&gt;0)),(L7/L9),"")</f>
        <v>0.5083333333333333</v>
      </c>
      <c r="M13" s="4" t="s">
        <v>3</v>
      </c>
      <c r="N13" s="68">
        <f>IF(AND((N7&gt;0),(N9&gt;0)),(N7/N9),"")</f>
        <v>0.44444444444444448</v>
      </c>
      <c r="O13" s="4" t="s">
        <v>3</v>
      </c>
      <c r="P13" s="68">
        <f>IF(AND((P7&gt;0),(P9&gt;0)),(P7/P9),"")</f>
        <v>0.53623188405797106</v>
      </c>
      <c r="Q13" s="4" t="s">
        <v>3</v>
      </c>
      <c r="R13" s="68">
        <f>IF(AND((R7&gt;0),(R9&gt;0)),(R7/R9),"")</f>
        <v>0.55000000000000004</v>
      </c>
      <c r="S13" s="4" t="s">
        <v>3</v>
      </c>
      <c r="T13" s="68" t="str">
        <f>IF(AND((T7&gt;0),(T9&gt;0)),(T7/T9),"")</f>
        <v/>
      </c>
      <c r="U13" s="4" t="s">
        <v>3</v>
      </c>
      <c r="V13" s="68">
        <f>IF(AND((V7&gt;0),(V9&gt;0)),(V7/V9),"")</f>
        <v>0.57894736842105254</v>
      </c>
      <c r="W13" s="4" t="s">
        <v>3</v>
      </c>
      <c r="X13" s="68">
        <f>IF(AND((X7&gt;0),(X9&gt;0)),(X7/X9),"")</f>
        <v>0.6166666666666667</v>
      </c>
      <c r="Y13" s="4" t="s">
        <v>3</v>
      </c>
      <c r="Z13" s="68">
        <f>IF(AND((Z7&gt;0),(Z9&gt;0)),(Z7/Z9),"")</f>
        <v>0.52</v>
      </c>
      <c r="AA13" s="4" t="s">
        <v>3</v>
      </c>
      <c r="AB13" s="68">
        <f>IF(AND((AB7&gt;0),(AB9&gt;0)),(AB7/AB9),"")</f>
        <v>0.48905109489051096</v>
      </c>
      <c r="AC13" s="4" t="s">
        <v>3</v>
      </c>
      <c r="AD13" s="68" t="str">
        <f>IF(AND((AD7&gt;0),(AD9&gt;0)),(AD7/AD9),"")</f>
        <v/>
      </c>
      <c r="AE13" s="4" t="s">
        <v>3</v>
      </c>
      <c r="AF13" s="68">
        <f>IF(AND((AF7&gt;0),(AF9&gt;0)),(AF7/AF9),"")</f>
        <v>0.43065693430656937</v>
      </c>
      <c r="AG13" s="4" t="s">
        <v>3</v>
      </c>
      <c r="AH13" s="68">
        <f>IF(AND((AH7&gt;0),(AH9&gt;0)),(AH7/AH9),"")</f>
        <v>0.47887323943661975</v>
      </c>
      <c r="AI13" s="4" t="s">
        <v>3</v>
      </c>
      <c r="AJ13" s="68">
        <f>IF(AND((AJ7&gt;0),(AJ9&gt;0)),(AJ7/AJ9),"")</f>
        <v>0.47863247863247865</v>
      </c>
      <c r="AK13" s="4" t="s">
        <v>3</v>
      </c>
      <c r="AL13" s="68">
        <f t="shared" ref="AL13" si="97">IF(AND((AL7&gt;0),(AL9&gt;0)),(AL7/AL9),"")</f>
        <v>0.46376811594202899</v>
      </c>
      <c r="AM13" s="4" t="s">
        <v>3</v>
      </c>
      <c r="AN13" s="68">
        <f t="shared" ref="AN13" si="98">IF(AND((AN7&gt;0),(AN9&gt;0)),(AN7/AN9),"")</f>
        <v>0.41666666666666669</v>
      </c>
      <c r="AO13" s="4" t="s">
        <v>3</v>
      </c>
      <c r="AP13" s="68" t="str">
        <f t="shared" ref="AP13" si="99">IF(AND((AP7&gt;0),(AP9&gt;0)),(AP7/AP9),"")</f>
        <v/>
      </c>
      <c r="AQ13" s="4" t="s">
        <v>3</v>
      </c>
      <c r="AR13" s="68" t="str">
        <f t="shared" ref="AR13" si="100">IF(AND((AR7&gt;0),(AR9&gt;0)),(AR7/AR9),"")</f>
        <v/>
      </c>
      <c r="AS13" s="4" t="s">
        <v>3</v>
      </c>
      <c r="AT13" s="68" t="str">
        <f t="shared" ref="AT13" si="101">IF(AND((AT7&gt;0),(AT9&gt;0)),(AT7/AT9),"")</f>
        <v/>
      </c>
      <c r="AU13" s="4" t="s">
        <v>3</v>
      </c>
      <c r="AV13" s="68" t="str">
        <f t="shared" ref="AV13" si="102">IF(AND((AV7&gt;0),(AV9&gt;0)),(AV7/AV9),"")</f>
        <v/>
      </c>
      <c r="AW13" s="4" t="s">
        <v>3</v>
      </c>
      <c r="AX13" s="68" t="str">
        <f t="shared" ref="AX13" si="103">IF(AND((AX7&gt;0),(AX9&gt;0)),(AX7/AX9),"")</f>
        <v/>
      </c>
      <c r="AY13" s="4" t="s">
        <v>3</v>
      </c>
      <c r="AZ13" s="68" t="str">
        <f t="shared" ref="AZ13" si="104">IF(AND((AZ7&gt;0),(AZ9&gt;0)),(AZ7/AZ9),"")</f>
        <v/>
      </c>
      <c r="BA13" s="4" t="s">
        <v>3</v>
      </c>
      <c r="BB13" s="68" t="str">
        <f t="shared" ref="BB13" si="105">IF(AND((BB7&gt;0),(BB9&gt;0)),(BB7/BB9),"")</f>
        <v/>
      </c>
      <c r="BC13" s="4" t="s">
        <v>3</v>
      </c>
      <c r="BD13" s="68" t="str">
        <f t="shared" ref="BD13" si="106">IF(AND((BD7&gt;0),(BD9&gt;0)),(BD7/BD9),"")</f>
        <v/>
      </c>
      <c r="BE13" s="4" t="s">
        <v>3</v>
      </c>
      <c r="BF13" s="68" t="str">
        <f t="shared" ref="BF13" si="107">IF(AND((BF7&gt;0),(BF9&gt;0)),(BF7/BF9),"")</f>
        <v/>
      </c>
      <c r="BG13" s="4" t="s">
        <v>3</v>
      </c>
      <c r="BH13" s="68" t="str">
        <f t="shared" ref="BH13" si="108">IF(AND((BH7&gt;0),(BH9&gt;0)),(BH7/BH9),"")</f>
        <v/>
      </c>
      <c r="BI13" s="4" t="s">
        <v>3</v>
      </c>
      <c r="BK13" s="57" t="s">
        <v>29</v>
      </c>
      <c r="BL13" s="30">
        <f t="shared" si="12"/>
        <v>17</v>
      </c>
      <c r="BM13" s="40">
        <f t="shared" si="13"/>
        <v>0.41666666666666669</v>
      </c>
      <c r="BN13" s="22" t="str">
        <f t="shared" si="14"/>
        <v>–</v>
      </c>
      <c r="BO13" s="41">
        <f t="shared" si="15"/>
        <v>0.62121212121212122</v>
      </c>
      <c r="BP13" s="24" t="str">
        <f t="shared" si="16"/>
        <v/>
      </c>
      <c r="BQ13" s="6" t="s">
        <v>3</v>
      </c>
      <c r="BR13" s="26" t="str">
        <f t="shared" si="17"/>
        <v/>
      </c>
      <c r="BS13" s="42">
        <f t="shared" si="18"/>
        <v>0.50973872473031101</v>
      </c>
      <c r="BT13" s="28" t="s">
        <v>3</v>
      </c>
      <c r="BU13" s="43">
        <f t="shared" si="19"/>
        <v>6.0568404899228614E-2</v>
      </c>
      <c r="BV13" s="29" t="s">
        <v>3</v>
      </c>
      <c r="BW13" s="43">
        <f t="shared" si="20"/>
        <v>0.62121212121212122</v>
      </c>
      <c r="BX13" s="25" t="s">
        <v>3</v>
      </c>
    </row>
    <row r="14" spans="1:76" ht="12.75" customHeight="1" x14ac:dyDescent="0.2">
      <c r="A14" s="15" t="s">
        <v>23</v>
      </c>
      <c r="B14" s="17"/>
      <c r="C14" s="3"/>
      <c r="D14" s="17"/>
      <c r="E14" s="3"/>
      <c r="F14" s="17"/>
      <c r="G14" s="3"/>
      <c r="H14" s="17"/>
      <c r="I14" s="3"/>
      <c r="J14" s="17"/>
      <c r="K14" s="3"/>
      <c r="L14" s="17"/>
      <c r="M14" s="3"/>
      <c r="N14" s="17"/>
      <c r="O14" s="3"/>
      <c r="P14" s="17"/>
      <c r="Q14" s="3"/>
      <c r="R14" s="17"/>
      <c r="S14" s="3"/>
      <c r="T14" s="17"/>
      <c r="U14" s="3"/>
      <c r="V14" s="17"/>
      <c r="W14" s="3"/>
      <c r="X14" s="17"/>
      <c r="Y14" s="3"/>
      <c r="Z14" s="17"/>
      <c r="AA14" s="3"/>
      <c r="AB14" s="17"/>
      <c r="AC14" s="3"/>
      <c r="AD14" s="17"/>
      <c r="AE14" s="3"/>
      <c r="AF14" s="17"/>
      <c r="AG14" s="3"/>
      <c r="AH14" s="17"/>
      <c r="AI14" s="3"/>
      <c r="AJ14" s="17"/>
      <c r="AK14" s="3"/>
      <c r="AL14" s="17"/>
      <c r="AM14" s="3"/>
      <c r="AN14" s="17"/>
      <c r="AO14" s="3"/>
      <c r="AP14" s="17"/>
      <c r="AQ14" s="3"/>
      <c r="AR14" s="17"/>
      <c r="AS14" s="3"/>
      <c r="AT14" s="17"/>
      <c r="AU14" s="3"/>
      <c r="AV14" s="17"/>
      <c r="AW14" s="3"/>
      <c r="AX14" s="17"/>
      <c r="AY14" s="3"/>
      <c r="AZ14" s="17"/>
      <c r="BA14" s="3"/>
      <c r="BB14" s="17"/>
      <c r="BC14" s="3"/>
      <c r="BD14" s="17"/>
      <c r="BE14" s="3"/>
      <c r="BF14" s="17"/>
      <c r="BG14" s="3"/>
      <c r="BH14" s="17"/>
      <c r="BI14" s="3"/>
      <c r="BK14" s="56" t="s">
        <v>23</v>
      </c>
      <c r="BL14" s="30">
        <f t="shared" si="12"/>
        <v>0</v>
      </c>
      <c r="BM14" s="21"/>
      <c r="BN14" s="22"/>
      <c r="BO14" s="23"/>
      <c r="BP14" s="24"/>
      <c r="BQ14" s="25"/>
      <c r="BR14" s="26"/>
      <c r="BS14" s="27"/>
      <c r="BT14" s="28"/>
      <c r="BU14" s="22"/>
      <c r="BV14" s="29"/>
      <c r="BW14" s="22"/>
      <c r="BX14" s="25"/>
    </row>
    <row r="15" spans="1:76" ht="12.75" customHeight="1" x14ac:dyDescent="0.2">
      <c r="A15" s="10" t="s">
        <v>5</v>
      </c>
      <c r="B15" s="19">
        <v>4</v>
      </c>
      <c r="C15" s="4" t="s">
        <v>3</v>
      </c>
      <c r="D15" s="19">
        <v>4</v>
      </c>
      <c r="E15" s="4" t="s">
        <v>3</v>
      </c>
      <c r="F15" s="19">
        <v>5</v>
      </c>
      <c r="G15" s="4" t="s">
        <v>3</v>
      </c>
      <c r="H15" s="19">
        <v>5</v>
      </c>
      <c r="I15" s="4" t="s">
        <v>3</v>
      </c>
      <c r="J15" s="19"/>
      <c r="K15" s="4" t="s">
        <v>3</v>
      </c>
      <c r="L15" s="19">
        <v>4</v>
      </c>
      <c r="M15" s="4" t="s">
        <v>3</v>
      </c>
      <c r="N15" s="19">
        <v>4</v>
      </c>
      <c r="O15" s="4" t="s">
        <v>3</v>
      </c>
      <c r="P15" s="19">
        <v>5</v>
      </c>
      <c r="Q15" s="4" t="s">
        <v>3</v>
      </c>
      <c r="R15" s="19">
        <v>4</v>
      </c>
      <c r="S15" s="4" t="s">
        <v>3</v>
      </c>
      <c r="T15" s="19">
        <v>4</v>
      </c>
      <c r="U15" s="4" t="s">
        <v>3</v>
      </c>
      <c r="V15" s="19">
        <v>6</v>
      </c>
      <c r="W15" s="4" t="s">
        <v>3</v>
      </c>
      <c r="X15" s="19">
        <v>4</v>
      </c>
      <c r="Y15" s="4" t="s">
        <v>3</v>
      </c>
      <c r="Z15" s="19">
        <v>4</v>
      </c>
      <c r="AA15" s="4" t="s">
        <v>3</v>
      </c>
      <c r="AB15" s="19">
        <v>5</v>
      </c>
      <c r="AC15" s="4" t="s">
        <v>3</v>
      </c>
      <c r="AD15" s="19">
        <v>5</v>
      </c>
      <c r="AE15" s="4" t="s">
        <v>3</v>
      </c>
      <c r="AF15" s="19">
        <v>5</v>
      </c>
      <c r="AG15" s="4" t="s">
        <v>3</v>
      </c>
      <c r="AH15" s="19">
        <v>5</v>
      </c>
      <c r="AI15" s="4" t="s">
        <v>3</v>
      </c>
      <c r="AJ15" s="19">
        <v>4</v>
      </c>
      <c r="AK15" s="4" t="s">
        <v>3</v>
      </c>
      <c r="AL15" s="19">
        <v>4</v>
      </c>
      <c r="AM15" s="4" t="s">
        <v>3</v>
      </c>
      <c r="AN15" s="19"/>
      <c r="AO15" s="4" t="s">
        <v>3</v>
      </c>
      <c r="AP15" s="19"/>
      <c r="AQ15" s="4" t="s">
        <v>3</v>
      </c>
      <c r="AR15" s="19"/>
      <c r="AS15" s="4" t="s">
        <v>3</v>
      </c>
      <c r="AT15" s="19"/>
      <c r="AU15" s="4" t="s">
        <v>3</v>
      </c>
      <c r="AV15" s="19"/>
      <c r="AW15" s="4" t="s">
        <v>3</v>
      </c>
      <c r="AX15" s="19"/>
      <c r="AY15" s="4" t="s">
        <v>3</v>
      </c>
      <c r="AZ15" s="19"/>
      <c r="BA15" s="4" t="s">
        <v>3</v>
      </c>
      <c r="BB15" s="19"/>
      <c r="BC15" s="4" t="s">
        <v>3</v>
      </c>
      <c r="BD15" s="19"/>
      <c r="BE15" s="4" t="s">
        <v>3</v>
      </c>
      <c r="BF15" s="19"/>
      <c r="BG15" s="4" t="s">
        <v>3</v>
      </c>
      <c r="BH15" s="19"/>
      <c r="BI15" s="4" t="s">
        <v>3</v>
      </c>
      <c r="BK15" s="57" t="s">
        <v>5</v>
      </c>
      <c r="BL15" s="30">
        <f t="shared" si="12"/>
        <v>18</v>
      </c>
      <c r="BM15" s="21">
        <f t="shared" si="13"/>
        <v>4</v>
      </c>
      <c r="BN15" s="22" t="str">
        <f t="shared" si="14"/>
        <v>–</v>
      </c>
      <c r="BO15" s="23">
        <f t="shared" si="15"/>
        <v>6</v>
      </c>
      <c r="BP15" s="24" t="str">
        <f t="shared" si="16"/>
        <v/>
      </c>
      <c r="BQ15" s="6" t="s">
        <v>3</v>
      </c>
      <c r="BR15" s="26" t="str">
        <f t="shared" si="17"/>
        <v/>
      </c>
      <c r="BS15" s="37">
        <f t="shared" si="18"/>
        <v>4.5</v>
      </c>
      <c r="BT15" s="28" t="s">
        <v>3</v>
      </c>
      <c r="BU15" s="32">
        <f t="shared" si="19"/>
        <v>0.61834694240084231</v>
      </c>
      <c r="BV15" s="29" t="s">
        <v>3</v>
      </c>
      <c r="BW15" s="22">
        <f t="shared" si="20"/>
        <v>4</v>
      </c>
      <c r="BX15" s="25" t="s">
        <v>3</v>
      </c>
    </row>
    <row r="16" spans="1:76" ht="12.75" customHeight="1" x14ac:dyDescent="0.2">
      <c r="A16" s="10" t="s">
        <v>55</v>
      </c>
      <c r="B16" s="19">
        <v>5.4</v>
      </c>
      <c r="C16" s="4">
        <f>IF(AND((B16&gt;0),(B$5&gt;0)),(B16/B$5*100),"")</f>
        <v>22.131147540983608</v>
      </c>
      <c r="D16" s="19">
        <v>5.2</v>
      </c>
      <c r="E16" s="4">
        <f>IF(AND((D16&gt;0),(D$5&gt;0)),(D16/D$5*100),"")</f>
        <v>22.707423580786028</v>
      </c>
      <c r="F16" s="19">
        <v>5.5</v>
      </c>
      <c r="G16" s="4">
        <f>IF(AND((F16&gt;0),(F$5&gt;0)),(F16/F$5*100),"")</f>
        <v>27.227722772277229</v>
      </c>
      <c r="H16" s="19">
        <v>5.3</v>
      </c>
      <c r="I16" s="4">
        <f>IF(AND((H16&gt;0),(H$5&gt;0)),(H16/H$5*100),"")</f>
        <v>22.268907563025209</v>
      </c>
      <c r="J16" s="19"/>
      <c r="K16" s="4" t="str">
        <f>IF(AND((J16&gt;0),(J$5&gt;0)),(J16/J$5*100),"")</f>
        <v/>
      </c>
      <c r="L16" s="19">
        <v>4.9000000000000004</v>
      </c>
      <c r="M16" s="4">
        <f>IF(AND((L16&gt;0),(L$5&gt;0)),(L16/L$5*100),"")</f>
        <v>21.973094170403588</v>
      </c>
      <c r="N16" s="19"/>
      <c r="O16" s="4" t="str">
        <f>IF(AND((N16&gt;0),(N$5&gt;0)),(N16/N$5*100),"")</f>
        <v/>
      </c>
      <c r="P16" s="19">
        <v>6.5</v>
      </c>
      <c r="Q16" s="4">
        <f>IF(AND((P16&gt;0),(P$5&gt;0)),(P16/P$5*100),"")</f>
        <v>27.896995708154503</v>
      </c>
      <c r="R16" s="19">
        <v>5.2</v>
      </c>
      <c r="S16" s="4">
        <f>IF(AND((R16&gt;0),(R$5&gt;0)),(R16/R$5*100),"")</f>
        <v>21.05263157894737</v>
      </c>
      <c r="T16" s="19">
        <v>5.4</v>
      </c>
      <c r="U16" s="4">
        <f>IF(AND((T16&gt;0),(T$5&gt;0)),(T16/T$5*100),"")</f>
        <v>23.684210526315791</v>
      </c>
      <c r="V16" s="19">
        <v>5.0999999999999996</v>
      </c>
      <c r="W16" s="4">
        <f>IF(AND((V16&gt;0),(V$5&gt;0)),(V16/V$5*100),"")</f>
        <v>21.702127659574465</v>
      </c>
      <c r="X16" s="19">
        <v>5.2</v>
      </c>
      <c r="Y16" s="4">
        <f>IF(AND((X16&gt;0),(X$5&gt;0)),(X16/X$5*100),"")</f>
        <v>25.242718446601941</v>
      </c>
      <c r="Z16" s="19">
        <v>5.3</v>
      </c>
      <c r="AA16" s="4">
        <f>IF(AND((Z16&gt;0),(Z$5&gt;0)),(Z16/Z$5*100),"")</f>
        <v>23.144104803493452</v>
      </c>
      <c r="AB16" s="19">
        <v>5.3</v>
      </c>
      <c r="AC16" s="4">
        <f>IF(AND((AB16&gt;0),(AB$5&gt;0)),(AB16/AB$5*100),"")</f>
        <v>21.285140562248998</v>
      </c>
      <c r="AD16" s="19">
        <v>6.4</v>
      </c>
      <c r="AE16" s="4">
        <f>IF(AND((AD16&gt;0),(AD$5&gt;0)),(AD16/AD$5*100),"")</f>
        <v>27.118644067796609</v>
      </c>
      <c r="AF16" s="19">
        <v>5.7</v>
      </c>
      <c r="AG16" s="4">
        <f>IF(AND((AF16&gt;0),(AF$5&gt;0)),(AF16/AF$5*100),"")</f>
        <v>23.75</v>
      </c>
      <c r="AH16" s="19">
        <v>5.3</v>
      </c>
      <c r="AI16" s="4">
        <f>IF(AND((AH16&gt;0),(AH$5&gt;0)),(AH16/AH$5*100),"")</f>
        <v>21.2</v>
      </c>
      <c r="AJ16" s="19">
        <v>4.7</v>
      </c>
      <c r="AK16" s="4">
        <f>IF(AND((AJ16&gt;0),(AJ$5&gt;0)),(AJ16/AJ$5*100),"")</f>
        <v>20.434782608695652</v>
      </c>
      <c r="AL16" s="19">
        <v>5.2</v>
      </c>
      <c r="AM16" s="4">
        <f t="shared" ref="AM16" si="109">IF(AND((AL16&gt;0),(AL$5&gt;0)),(AL16/AL$5*100),"")</f>
        <v>23.423423423423426</v>
      </c>
      <c r="AN16" s="19"/>
      <c r="AO16" s="4" t="str">
        <f t="shared" ref="AO16" si="110">IF(AND((AN16&gt;0),(AN$5&gt;0)),(AN16/AN$5*100),"")</f>
        <v/>
      </c>
      <c r="AP16" s="19"/>
      <c r="AQ16" s="4" t="str">
        <f t="shared" ref="AQ16" si="111">IF(AND((AP16&gt;0),(AP$5&gt;0)),(AP16/AP$5*100),"")</f>
        <v/>
      </c>
      <c r="AR16" s="19"/>
      <c r="AS16" s="4" t="str">
        <f t="shared" ref="AS16" si="112">IF(AND((AR16&gt;0),(AR$5&gt;0)),(AR16/AR$5*100),"")</f>
        <v/>
      </c>
      <c r="AT16" s="19"/>
      <c r="AU16" s="4" t="str">
        <f t="shared" ref="AU16" si="113">IF(AND((AT16&gt;0),(AT$5&gt;0)),(AT16/AT$5*100),"")</f>
        <v/>
      </c>
      <c r="AV16" s="19"/>
      <c r="AW16" s="4" t="str">
        <f t="shared" ref="AW16" si="114">IF(AND((AV16&gt;0),(AV$5&gt;0)),(AV16/AV$5*100),"")</f>
        <v/>
      </c>
      <c r="AX16" s="19"/>
      <c r="AY16" s="4" t="str">
        <f t="shared" ref="AY16" si="115">IF(AND((AX16&gt;0),(AX$5&gt;0)),(AX16/AX$5*100),"")</f>
        <v/>
      </c>
      <c r="AZ16" s="19"/>
      <c r="BA16" s="4" t="str">
        <f t="shared" ref="BA16" si="116">IF(AND((AZ16&gt;0),(AZ$5&gt;0)),(AZ16/AZ$5*100),"")</f>
        <v/>
      </c>
      <c r="BB16" s="19"/>
      <c r="BC16" s="4" t="str">
        <f t="shared" ref="BC16" si="117">IF(AND((BB16&gt;0),(BB$5&gt;0)),(BB16/BB$5*100),"")</f>
        <v/>
      </c>
      <c r="BD16" s="19"/>
      <c r="BE16" s="4" t="str">
        <f t="shared" ref="BE16" si="118">IF(AND((BD16&gt;0),(BD$5&gt;0)),(BD16/BD$5*100),"")</f>
        <v/>
      </c>
      <c r="BF16" s="19"/>
      <c r="BG16" s="4" t="str">
        <f t="shared" ref="BG16" si="119">IF(AND((BF16&gt;0),(BF$5&gt;0)),(BF16/BF$5*100),"")</f>
        <v/>
      </c>
      <c r="BH16" s="19"/>
      <c r="BI16" s="4" t="str">
        <f t="shared" ref="BI16" si="120">IF(AND((BH16&gt;0),(BH$5&gt;0)),(BH16/BH$5*100),"")</f>
        <v/>
      </c>
      <c r="BK16" s="57" t="s">
        <v>6</v>
      </c>
      <c r="BL16" s="30">
        <f t="shared" si="12"/>
        <v>17</v>
      </c>
      <c r="BM16" s="31">
        <f t="shared" si="13"/>
        <v>4.7</v>
      </c>
      <c r="BN16" s="32" t="str">
        <f t="shared" si="14"/>
        <v>–</v>
      </c>
      <c r="BO16" s="33">
        <f t="shared" si="15"/>
        <v>6.5</v>
      </c>
      <c r="BP16" s="34">
        <f t="shared" si="16"/>
        <v>20.434782608695652</v>
      </c>
      <c r="BQ16" s="35" t="str">
        <f t="shared" si="33"/>
        <v>–</v>
      </c>
      <c r="BR16" s="36">
        <f t="shared" si="17"/>
        <v>27.896995708154503</v>
      </c>
      <c r="BS16" s="37">
        <f t="shared" si="18"/>
        <v>5.3882352941176483</v>
      </c>
      <c r="BT16" s="38">
        <f t="shared" si="34"/>
        <v>23.308416177219282</v>
      </c>
      <c r="BU16" s="32">
        <f t="shared" si="19"/>
        <v>0.45673070969278018</v>
      </c>
      <c r="BV16" s="39">
        <f t="shared" si="35"/>
        <v>2.293035748479562</v>
      </c>
      <c r="BW16" s="32">
        <f t="shared" si="20"/>
        <v>5.4</v>
      </c>
      <c r="BX16" s="35">
        <f t="shared" si="36"/>
        <v>22.131147540983608</v>
      </c>
    </row>
    <row r="17" spans="1:76" ht="12.75" customHeight="1" x14ac:dyDescent="0.2">
      <c r="A17" s="15" t="s">
        <v>13</v>
      </c>
      <c r="B17" s="17"/>
      <c r="C17" s="3"/>
      <c r="D17" s="17"/>
      <c r="E17" s="3"/>
      <c r="F17" s="17"/>
      <c r="G17" s="3"/>
      <c r="H17" s="17"/>
      <c r="I17" s="3"/>
      <c r="J17" s="17"/>
      <c r="K17" s="3"/>
      <c r="L17" s="17"/>
      <c r="M17" s="3"/>
      <c r="N17" s="17"/>
      <c r="O17" s="3"/>
      <c r="P17" s="17"/>
      <c r="Q17" s="3"/>
      <c r="R17" s="17"/>
      <c r="S17" s="3"/>
      <c r="T17" s="17"/>
      <c r="U17" s="3"/>
      <c r="V17" s="17"/>
      <c r="W17" s="3"/>
      <c r="X17" s="17"/>
      <c r="Y17" s="3"/>
      <c r="Z17" s="17"/>
      <c r="AA17" s="3"/>
      <c r="AB17" s="17"/>
      <c r="AC17" s="3"/>
      <c r="AD17" s="17"/>
      <c r="AE17" s="3"/>
      <c r="AF17" s="17"/>
      <c r="AG17" s="3"/>
      <c r="AH17" s="17"/>
      <c r="AI17" s="3"/>
      <c r="AJ17" s="17"/>
      <c r="AK17" s="3"/>
      <c r="AL17" s="17"/>
      <c r="AM17" s="3"/>
      <c r="AN17" s="17"/>
      <c r="AO17" s="3"/>
      <c r="AP17" s="17"/>
      <c r="AQ17" s="3"/>
      <c r="AR17" s="17"/>
      <c r="AS17" s="3"/>
      <c r="AT17" s="17"/>
      <c r="AU17" s="3"/>
      <c r="AV17" s="17"/>
      <c r="AW17" s="3"/>
      <c r="AX17" s="17"/>
      <c r="AY17" s="3"/>
      <c r="AZ17" s="17"/>
      <c r="BA17" s="3"/>
      <c r="BB17" s="17"/>
      <c r="BC17" s="3"/>
      <c r="BD17" s="17"/>
      <c r="BE17" s="3"/>
      <c r="BF17" s="17"/>
      <c r="BG17" s="3"/>
      <c r="BH17" s="17"/>
      <c r="BI17" s="3"/>
      <c r="BK17" s="56" t="s">
        <v>13</v>
      </c>
      <c r="BL17" s="30">
        <f t="shared" si="12"/>
        <v>0</v>
      </c>
      <c r="BM17" s="31"/>
      <c r="BN17" s="32"/>
      <c r="BO17" s="33"/>
      <c r="BP17" s="34"/>
      <c r="BQ17" s="35"/>
      <c r="BR17" s="36"/>
      <c r="BS17" s="37"/>
      <c r="BT17" s="38"/>
      <c r="BU17" s="32"/>
      <c r="BV17" s="39"/>
      <c r="BW17" s="32"/>
      <c r="BX17" s="35"/>
    </row>
    <row r="18" spans="1:76" ht="12.75" customHeight="1" x14ac:dyDescent="0.2">
      <c r="A18" s="10" t="s">
        <v>25</v>
      </c>
      <c r="B18" s="19">
        <v>7.9</v>
      </c>
      <c r="C18" s="4">
        <f>IF(AND((B18&gt;0),(B$5&gt;0)),(B18/B$5*100),"")</f>
        <v>32.377049180327873</v>
      </c>
      <c r="D18" s="19">
        <v>7.3</v>
      </c>
      <c r="E18" s="4">
        <f>IF(AND((D18&gt;0),(D$5&gt;0)),(D18/D$5*100),"")</f>
        <v>31.877729257641924</v>
      </c>
      <c r="F18" s="19">
        <v>7.7</v>
      </c>
      <c r="G18" s="4">
        <f>IF(AND((F18&gt;0),(F$5&gt;0)),(F18/F$5*100),"")</f>
        <v>38.118811881188122</v>
      </c>
      <c r="H18" s="19">
        <v>8.1999999999999993</v>
      </c>
      <c r="I18" s="4">
        <f>IF(AND((H18&gt;0),(H$5&gt;0)),(H18/H$5*100),"")</f>
        <v>34.453781512605033</v>
      </c>
      <c r="J18" s="19">
        <v>8</v>
      </c>
      <c r="K18" s="4">
        <f>IF(AND((J18&gt;0),(J$5&gt;0)),(J18/J$5*100),"")</f>
        <v>34.188034188034187</v>
      </c>
      <c r="L18" s="19">
        <v>7.7</v>
      </c>
      <c r="M18" s="4">
        <f>IF(AND((L18&gt;0),(L$5&gt;0)),(L18/L$5*100),"")</f>
        <v>34.529147982062781</v>
      </c>
      <c r="N18" s="19"/>
      <c r="O18" s="4" t="str">
        <f>IF(AND((N18&gt;0),(N$5&gt;0)),(N18/N$5*100),"")</f>
        <v/>
      </c>
      <c r="P18" s="19">
        <v>7.6</v>
      </c>
      <c r="Q18" s="4">
        <f>IF(AND((P18&gt;0),(P$5&gt;0)),(P18/P$5*100),"")</f>
        <v>32.618025751072963</v>
      </c>
      <c r="R18" s="19">
        <v>7.3</v>
      </c>
      <c r="S18" s="4">
        <f>IF(AND((R18&gt;0),(R$5&gt;0)),(R18/R$5*100),"")</f>
        <v>29.554655870445345</v>
      </c>
      <c r="T18" s="19">
        <v>7.3</v>
      </c>
      <c r="U18" s="4">
        <f>IF(AND((T18&gt;0),(T$5&gt;0)),(T18/T$5*100),"")</f>
        <v>32.017543859649123</v>
      </c>
      <c r="V18" s="19">
        <v>8.1</v>
      </c>
      <c r="W18" s="4">
        <f>IF(AND((V18&gt;0),(V$5&gt;0)),(V18/V$5*100),"")</f>
        <v>34.468085106382979</v>
      </c>
      <c r="X18" s="19">
        <v>7.1</v>
      </c>
      <c r="Y18" s="4">
        <f>IF(AND((X18&gt;0),(X$5&gt;0)),(X18/X$5*100),"")</f>
        <v>34.466019417475721</v>
      </c>
      <c r="Z18" s="19">
        <v>6.9</v>
      </c>
      <c r="AA18" s="4">
        <f>IF(AND((Z18&gt;0),(Z$5&gt;0)),(Z18/Z$5*100),"")</f>
        <v>30.131004366812231</v>
      </c>
      <c r="AB18" s="19">
        <v>7.4</v>
      </c>
      <c r="AC18" s="4">
        <f>IF(AND((AB18&gt;0),(AB$5&gt;0)),(AB18/AB$5*100),"")</f>
        <v>29.718875502008036</v>
      </c>
      <c r="AD18" s="19"/>
      <c r="AE18" s="4" t="str">
        <f>IF(AND((AD18&gt;0),(AD$5&gt;0)),(AD18/AD$5*100),"")</f>
        <v/>
      </c>
      <c r="AF18" s="19">
        <v>6.8</v>
      </c>
      <c r="AG18" s="4">
        <f>IF(AND((AF18&gt;0),(AF$5&gt;0)),(AF18/AF$5*100),"")</f>
        <v>28.333333333333332</v>
      </c>
      <c r="AH18" s="19">
        <v>8.6</v>
      </c>
      <c r="AI18" s="4">
        <f>IF(AND((AH18&gt;0),(AH$5&gt;0)),(AH18/AH$5*100),"")</f>
        <v>34.4</v>
      </c>
      <c r="AJ18" s="19">
        <v>6.8</v>
      </c>
      <c r="AK18" s="4">
        <f>IF(AND((AJ18&gt;0),(AJ$5&gt;0)),(AJ18/AJ$5*100),"")</f>
        <v>29.565217391304348</v>
      </c>
      <c r="AL18" s="19">
        <v>7.7</v>
      </c>
      <c r="AM18" s="4">
        <f t="shared" ref="AM18" si="121">IF(AND((AL18&gt;0),(AL$5&gt;0)),(AL18/AL$5*100),"")</f>
        <v>34.684684684684683</v>
      </c>
      <c r="AN18" s="19">
        <v>7.7</v>
      </c>
      <c r="AO18" s="4">
        <f t="shared" ref="AO18" si="122">IF(AND((AN18&gt;0),(AN$5&gt;0)),(AN18/AN$5*100),"")</f>
        <v>32.352941176470587</v>
      </c>
      <c r="AP18" s="19"/>
      <c r="AQ18" s="4" t="str">
        <f t="shared" ref="AQ18" si="123">IF(AND((AP18&gt;0),(AP$5&gt;0)),(AP18/AP$5*100),"")</f>
        <v/>
      </c>
      <c r="AR18" s="19"/>
      <c r="AS18" s="4" t="str">
        <f t="shared" ref="AS18" si="124">IF(AND((AR18&gt;0),(AR$5&gt;0)),(AR18/AR$5*100),"")</f>
        <v/>
      </c>
      <c r="AT18" s="19"/>
      <c r="AU18" s="4" t="str">
        <f t="shared" ref="AU18" si="125">IF(AND((AT18&gt;0),(AT$5&gt;0)),(AT18/AT$5*100),"")</f>
        <v/>
      </c>
      <c r="AV18" s="19"/>
      <c r="AW18" s="4" t="str">
        <f t="shared" ref="AW18" si="126">IF(AND((AV18&gt;0),(AV$5&gt;0)),(AV18/AV$5*100),"")</f>
        <v/>
      </c>
      <c r="AX18" s="19"/>
      <c r="AY18" s="4" t="str">
        <f t="shared" ref="AY18" si="127">IF(AND((AX18&gt;0),(AX$5&gt;0)),(AX18/AX$5*100),"")</f>
        <v/>
      </c>
      <c r="AZ18" s="19"/>
      <c r="BA18" s="4" t="str">
        <f t="shared" ref="BA18" si="128">IF(AND((AZ18&gt;0),(AZ$5&gt;0)),(AZ18/AZ$5*100),"")</f>
        <v/>
      </c>
      <c r="BB18" s="19"/>
      <c r="BC18" s="4" t="str">
        <f t="shared" ref="BC18" si="129">IF(AND((BB18&gt;0),(BB$5&gt;0)),(BB18/BB$5*100),"")</f>
        <v/>
      </c>
      <c r="BD18" s="19"/>
      <c r="BE18" s="4" t="str">
        <f t="shared" ref="BE18" si="130">IF(AND((BD18&gt;0),(BD$5&gt;0)),(BD18/BD$5*100),"")</f>
        <v/>
      </c>
      <c r="BF18" s="19"/>
      <c r="BG18" s="4" t="str">
        <f t="shared" ref="BG18" si="131">IF(AND((BF18&gt;0),(BF$5&gt;0)),(BF18/BF$5*100),"")</f>
        <v/>
      </c>
      <c r="BH18" s="19"/>
      <c r="BI18" s="4" t="str">
        <f t="shared" ref="BI18" si="132">IF(AND((BH18&gt;0),(BH$5&gt;0)),(BH18/BH$5*100),"")</f>
        <v/>
      </c>
      <c r="BK18" s="57" t="s">
        <v>25</v>
      </c>
      <c r="BL18" s="30">
        <f t="shared" si="12"/>
        <v>18</v>
      </c>
      <c r="BM18" s="31">
        <f t="shared" si="13"/>
        <v>6.8</v>
      </c>
      <c r="BN18" s="32" t="str">
        <f t="shared" si="14"/>
        <v>–</v>
      </c>
      <c r="BO18" s="33">
        <f t="shared" si="15"/>
        <v>8.1999999999999993</v>
      </c>
      <c r="BP18" s="34">
        <f t="shared" si="16"/>
        <v>28.333333333333332</v>
      </c>
      <c r="BQ18" s="35" t="str">
        <f t="shared" si="33"/>
        <v>–</v>
      </c>
      <c r="BR18" s="36">
        <f t="shared" si="17"/>
        <v>38.118811881188122</v>
      </c>
      <c r="BS18" s="37">
        <f t="shared" si="18"/>
        <v>7.5611111111111091</v>
      </c>
      <c r="BT18" s="38">
        <f t="shared" si="34"/>
        <v>32.658607803416629</v>
      </c>
      <c r="BU18" s="32">
        <f t="shared" si="19"/>
        <v>0.49721446300587646</v>
      </c>
      <c r="BV18" s="39">
        <f t="shared" si="35"/>
        <v>2.5051757806136994</v>
      </c>
      <c r="BW18" s="32">
        <f t="shared" si="20"/>
        <v>7.9</v>
      </c>
      <c r="BX18" s="35">
        <f t="shared" si="36"/>
        <v>32.377049180327873</v>
      </c>
    </row>
    <row r="19" spans="1:76" ht="12.75" customHeight="1" x14ac:dyDescent="0.2">
      <c r="A19" s="10" t="s">
        <v>26</v>
      </c>
      <c r="B19" s="19">
        <v>1.3</v>
      </c>
      <c r="C19" s="4">
        <f>IF(AND((B19&gt;0),(B$5&gt;0)),(B19/B$5*100),"")</f>
        <v>5.3278688524590168</v>
      </c>
      <c r="D19" s="19">
        <v>1.1000000000000001</v>
      </c>
      <c r="E19" s="4">
        <f>IF(AND((D19&gt;0),(D$5&gt;0)),(D19/D$5*100),"")</f>
        <v>4.8034934497816604</v>
      </c>
      <c r="F19" s="19"/>
      <c r="G19" s="4" t="str">
        <f>IF(AND((F19&gt;0),(F$5&gt;0)),(F19/F$5*100),"")</f>
        <v/>
      </c>
      <c r="H19" s="19"/>
      <c r="I19" s="4" t="str">
        <f>IF(AND((H19&gt;0),(H$5&gt;0)),(H19/H$5*100),"")</f>
        <v/>
      </c>
      <c r="J19" s="19">
        <v>1.3</v>
      </c>
      <c r="K19" s="4">
        <f>IF(AND((J19&gt;0),(J$5&gt;0)),(J19/J$5*100),"")</f>
        <v>5.5555555555555562</v>
      </c>
      <c r="L19" s="19">
        <v>1.4</v>
      </c>
      <c r="M19" s="4">
        <f>IF(AND((L19&gt;0),(L$5&gt;0)),(L19/L$5*100),"")</f>
        <v>6.2780269058295968</v>
      </c>
      <c r="N19" s="19"/>
      <c r="O19" s="4" t="str">
        <f>IF(AND((N19&gt;0),(N$5&gt;0)),(N19/N$5*100),"")</f>
        <v/>
      </c>
      <c r="P19" s="19">
        <v>1.6</v>
      </c>
      <c r="Q19" s="4">
        <f>IF(AND((P19&gt;0),(P$5&gt;0)),(P19/P$5*100),"")</f>
        <v>6.866952789699571</v>
      </c>
      <c r="R19" s="19">
        <v>1.3</v>
      </c>
      <c r="S19" s="4">
        <f>IF(AND((R19&gt;0),(R$5&gt;0)),(R19/R$5*100),"")</f>
        <v>5.2631578947368425</v>
      </c>
      <c r="T19" s="19"/>
      <c r="U19" s="4" t="str">
        <f>IF(AND((T19&gt;0),(T$5&gt;0)),(T19/T$5*100),"")</f>
        <v/>
      </c>
      <c r="V19" s="19">
        <v>1.7</v>
      </c>
      <c r="W19" s="4">
        <f>IF(AND((V19&gt;0),(V$5&gt;0)),(V19/V$5*100),"")</f>
        <v>7.2340425531914887</v>
      </c>
      <c r="X19" s="19"/>
      <c r="Y19" s="4" t="str">
        <f>IF(AND((X19&gt;0),(X$5&gt;0)),(X19/X$5*100),"")</f>
        <v/>
      </c>
      <c r="Z19" s="19"/>
      <c r="AA19" s="4" t="str">
        <f>IF(AND((Z19&gt;0),(Z$5&gt;0)),(Z19/Z$5*100),"")</f>
        <v/>
      </c>
      <c r="AB19" s="19">
        <v>1.4</v>
      </c>
      <c r="AC19" s="4">
        <f>IF(AND((AB19&gt;0),(AB$5&gt;0)),(AB19/AB$5*100),"")</f>
        <v>5.6224899598393572</v>
      </c>
      <c r="AD19" s="19"/>
      <c r="AE19" s="4" t="str">
        <f>IF(AND((AD19&gt;0),(AD$5&gt;0)),(AD19/AD$5*100),"")</f>
        <v/>
      </c>
      <c r="AF19" s="19">
        <v>1</v>
      </c>
      <c r="AG19" s="4">
        <f>IF(AND((AF19&gt;0),(AF$5&gt;0)),(AF19/AF$5*100),"")</f>
        <v>4.1666666666666661</v>
      </c>
      <c r="AH19" s="19">
        <v>1.1000000000000001</v>
      </c>
      <c r="AI19" s="4">
        <f>IF(AND((AH19&gt;0),(AH$5&gt;0)),(AH19/AH$5*100),"")</f>
        <v>4.4000000000000004</v>
      </c>
      <c r="AJ19" s="19"/>
      <c r="AK19" s="4" t="str">
        <f>IF(AND((AJ19&gt;0),(AJ$5&gt;0)),(AJ19/AJ$5*100),"")</f>
        <v/>
      </c>
      <c r="AL19" s="19">
        <v>1</v>
      </c>
      <c r="AM19" s="4">
        <f t="shared" ref="AM19" si="133">IF(AND((AL19&gt;0),(AL$5&gt;0)),(AL19/AL$5*100),"")</f>
        <v>4.5045045045045047</v>
      </c>
      <c r="AN19" s="19"/>
      <c r="AO19" s="4" t="str">
        <f t="shared" ref="AO19" si="134">IF(AND((AN19&gt;0),(AN$5&gt;0)),(AN19/AN$5*100),"")</f>
        <v/>
      </c>
      <c r="AP19" s="19"/>
      <c r="AQ19" s="4" t="str">
        <f t="shared" ref="AQ19" si="135">IF(AND((AP19&gt;0),(AP$5&gt;0)),(AP19/AP$5*100),"")</f>
        <v/>
      </c>
      <c r="AR19" s="19"/>
      <c r="AS19" s="4" t="str">
        <f t="shared" ref="AS19" si="136">IF(AND((AR19&gt;0),(AR$5&gt;0)),(AR19/AR$5*100),"")</f>
        <v/>
      </c>
      <c r="AT19" s="19"/>
      <c r="AU19" s="4" t="str">
        <f t="shared" ref="AU19" si="137">IF(AND((AT19&gt;0),(AT$5&gt;0)),(AT19/AT$5*100),"")</f>
        <v/>
      </c>
      <c r="AV19" s="19"/>
      <c r="AW19" s="4" t="str">
        <f t="shared" ref="AW19" si="138">IF(AND((AV19&gt;0),(AV$5&gt;0)),(AV19/AV$5*100),"")</f>
        <v/>
      </c>
      <c r="AX19" s="19"/>
      <c r="AY19" s="4" t="str">
        <f t="shared" ref="AY19" si="139">IF(AND((AX19&gt;0),(AX$5&gt;0)),(AX19/AX$5*100),"")</f>
        <v/>
      </c>
      <c r="AZ19" s="19"/>
      <c r="BA19" s="4" t="str">
        <f t="shared" ref="BA19" si="140">IF(AND((AZ19&gt;0),(AZ$5&gt;0)),(AZ19/AZ$5*100),"")</f>
        <v/>
      </c>
      <c r="BB19" s="19"/>
      <c r="BC19" s="4" t="str">
        <f t="shared" ref="BC19" si="141">IF(AND((BB19&gt;0),(BB$5&gt;0)),(BB19/BB$5*100),"")</f>
        <v/>
      </c>
      <c r="BD19" s="19"/>
      <c r="BE19" s="4" t="str">
        <f t="shared" ref="BE19" si="142">IF(AND((BD19&gt;0),(BD$5&gt;0)),(BD19/BD$5*100),"")</f>
        <v/>
      </c>
      <c r="BF19" s="19"/>
      <c r="BG19" s="4" t="str">
        <f t="shared" ref="BG19" si="143">IF(AND((BF19&gt;0),(BF$5&gt;0)),(BF19/BF$5*100),"")</f>
        <v/>
      </c>
      <c r="BH19" s="19"/>
      <c r="BI19" s="4" t="str">
        <f t="shared" ref="BI19" si="144">IF(AND((BH19&gt;0),(BH$5&gt;0)),(BH19/BH$5*100),"")</f>
        <v/>
      </c>
      <c r="BK19" s="57" t="s">
        <v>26</v>
      </c>
      <c r="BL19" s="30">
        <f t="shared" si="12"/>
        <v>11</v>
      </c>
      <c r="BM19" s="31">
        <f t="shared" si="13"/>
        <v>1</v>
      </c>
      <c r="BN19" s="32" t="str">
        <f t="shared" si="14"/>
        <v>–</v>
      </c>
      <c r="BO19" s="33">
        <f t="shared" si="15"/>
        <v>1.7</v>
      </c>
      <c r="BP19" s="34">
        <f t="shared" si="16"/>
        <v>4.1666666666666661</v>
      </c>
      <c r="BQ19" s="35" t="str">
        <f t="shared" si="33"/>
        <v>–</v>
      </c>
      <c r="BR19" s="36">
        <f t="shared" si="17"/>
        <v>7.2340425531914887</v>
      </c>
      <c r="BS19" s="37">
        <f t="shared" si="18"/>
        <v>1.2909090909090908</v>
      </c>
      <c r="BT19" s="38">
        <f t="shared" si="34"/>
        <v>5.4566144665694774</v>
      </c>
      <c r="BU19" s="32">
        <f t="shared" si="19"/>
        <v>0.23001976199685781</v>
      </c>
      <c r="BV19" s="39">
        <f t="shared" si="35"/>
        <v>1.0013894337738978</v>
      </c>
      <c r="BW19" s="32">
        <f t="shared" si="20"/>
        <v>1.3</v>
      </c>
      <c r="BX19" s="35">
        <f t="shared" si="36"/>
        <v>5.3278688524590168</v>
      </c>
    </row>
    <row r="20" spans="1:76" ht="12.75" customHeight="1" x14ac:dyDescent="0.2">
      <c r="A20" s="10" t="s">
        <v>27</v>
      </c>
      <c r="B20" s="68">
        <f>IF(AND((B19&gt;0),(B18&gt;0)),(B19/B18),"")</f>
        <v>0.16455696202531644</v>
      </c>
      <c r="C20" s="4" t="s">
        <v>3</v>
      </c>
      <c r="D20" s="68">
        <f>IF(AND((D19&gt;0),(D18&gt;0)),(D19/D18),"")</f>
        <v>0.15068493150684933</v>
      </c>
      <c r="E20" s="4" t="s">
        <v>3</v>
      </c>
      <c r="F20" s="68" t="str">
        <f>IF(AND((F19&gt;0),(F18&gt;0)),(F19/F18),"")</f>
        <v/>
      </c>
      <c r="G20" s="4" t="s">
        <v>3</v>
      </c>
      <c r="H20" s="68" t="str">
        <f>IF(AND((H19&gt;0),(H18&gt;0)),(H19/H18),"")</f>
        <v/>
      </c>
      <c r="I20" s="4" t="s">
        <v>3</v>
      </c>
      <c r="J20" s="68">
        <f>IF(AND((J19&gt;0),(J18&gt;0)),(J19/J18),"")</f>
        <v>0.16250000000000001</v>
      </c>
      <c r="K20" s="4" t="s">
        <v>3</v>
      </c>
      <c r="L20" s="68">
        <f>IF(AND((L19&gt;0),(L18&gt;0)),(L19/L18),"")</f>
        <v>0.1818181818181818</v>
      </c>
      <c r="M20" s="4" t="s">
        <v>3</v>
      </c>
      <c r="N20" s="68" t="str">
        <f>IF(AND((N19&gt;0),(N18&gt;0)),(N19/N18),"")</f>
        <v/>
      </c>
      <c r="O20" s="4" t="s">
        <v>3</v>
      </c>
      <c r="P20" s="68">
        <f>IF(AND((P19&gt;0),(P18&gt;0)),(P19/P18),"")</f>
        <v>0.2105263157894737</v>
      </c>
      <c r="Q20" s="4" t="s">
        <v>3</v>
      </c>
      <c r="R20" s="68">
        <f>IF(AND((R19&gt;0),(R18&gt;0)),(R19/R18),"")</f>
        <v>0.17808219178082194</v>
      </c>
      <c r="S20" s="4" t="s">
        <v>3</v>
      </c>
      <c r="T20" s="68" t="str">
        <f>IF(AND((T19&gt;0),(T18&gt;0)),(T19/T18),"")</f>
        <v/>
      </c>
      <c r="U20" s="4" t="s">
        <v>3</v>
      </c>
      <c r="V20" s="68">
        <f>IF(AND((V19&gt;0),(V18&gt;0)),(V19/V18),"")</f>
        <v>0.20987654320987656</v>
      </c>
      <c r="W20" s="4" t="s">
        <v>3</v>
      </c>
      <c r="X20" s="68" t="str">
        <f>IF(AND((X19&gt;0),(X18&gt;0)),(X19/X18),"")</f>
        <v/>
      </c>
      <c r="Y20" s="4" t="s">
        <v>3</v>
      </c>
      <c r="Z20" s="68" t="str">
        <f>IF(AND((Z19&gt;0),(Z18&gt;0)),(Z19/Z18),"")</f>
        <v/>
      </c>
      <c r="AA20" s="4" t="s">
        <v>3</v>
      </c>
      <c r="AB20" s="68">
        <f>IF(AND((AB19&gt;0),(AB18&gt;0)),(AB19/AB18),"")</f>
        <v>0.18918918918918917</v>
      </c>
      <c r="AC20" s="4" t="s">
        <v>3</v>
      </c>
      <c r="AD20" s="68" t="str">
        <f>IF(AND((AD19&gt;0),(AD18&gt;0)),(AD19/AD18),"")</f>
        <v/>
      </c>
      <c r="AE20" s="4" t="s">
        <v>3</v>
      </c>
      <c r="AF20" s="68">
        <f>IF(AND((AF19&gt;0),(AF18&gt;0)),(AF19/AF18),"")</f>
        <v>0.14705882352941177</v>
      </c>
      <c r="AG20" s="4" t="s">
        <v>3</v>
      </c>
      <c r="AH20" s="68">
        <f>IF(AND((AH19&gt;0),(AH18&gt;0)),(AH19/AH18),"")</f>
        <v>0.12790697674418605</v>
      </c>
      <c r="AI20" s="4" t="s">
        <v>3</v>
      </c>
      <c r="AJ20" s="68" t="str">
        <f>IF(AND((AJ19&gt;0),(AJ18&gt;0)),(AJ19/AJ18),"")</f>
        <v/>
      </c>
      <c r="AK20" s="4" t="s">
        <v>3</v>
      </c>
      <c r="AL20" s="68">
        <f t="shared" ref="AL20" si="145">IF(AND((AL19&gt;0),(AL18&gt;0)),(AL19/AL18),"")</f>
        <v>0.12987012987012986</v>
      </c>
      <c r="AM20" s="4" t="s">
        <v>3</v>
      </c>
      <c r="AN20" s="68" t="str">
        <f t="shared" ref="AN20" si="146">IF(AND((AN19&gt;0),(AN18&gt;0)),(AN19/AN18),"")</f>
        <v/>
      </c>
      <c r="AO20" s="4" t="s">
        <v>3</v>
      </c>
      <c r="AP20" s="68" t="str">
        <f t="shared" ref="AP20" si="147">IF(AND((AP19&gt;0),(AP18&gt;0)),(AP19/AP18),"")</f>
        <v/>
      </c>
      <c r="AQ20" s="4" t="s">
        <v>3</v>
      </c>
      <c r="AR20" s="68" t="str">
        <f t="shared" ref="AR20" si="148">IF(AND((AR19&gt;0),(AR18&gt;0)),(AR19/AR18),"")</f>
        <v/>
      </c>
      <c r="AS20" s="4" t="s">
        <v>3</v>
      </c>
      <c r="AT20" s="68" t="str">
        <f t="shared" ref="AT20" si="149">IF(AND((AT19&gt;0),(AT18&gt;0)),(AT19/AT18),"")</f>
        <v/>
      </c>
      <c r="AU20" s="4" t="s">
        <v>3</v>
      </c>
      <c r="AV20" s="68" t="str">
        <f t="shared" ref="AV20" si="150">IF(AND((AV19&gt;0),(AV18&gt;0)),(AV19/AV18),"")</f>
        <v/>
      </c>
      <c r="AW20" s="4" t="s">
        <v>3</v>
      </c>
      <c r="AX20" s="68" t="str">
        <f t="shared" ref="AX20" si="151">IF(AND((AX19&gt;0),(AX18&gt;0)),(AX19/AX18),"")</f>
        <v/>
      </c>
      <c r="AY20" s="4" t="s">
        <v>3</v>
      </c>
      <c r="AZ20" s="68" t="str">
        <f t="shared" ref="AZ20" si="152">IF(AND((AZ19&gt;0),(AZ18&gt;0)),(AZ19/AZ18),"")</f>
        <v/>
      </c>
      <c r="BA20" s="4" t="s">
        <v>3</v>
      </c>
      <c r="BB20" s="68" t="str">
        <f t="shared" ref="BB20" si="153">IF(AND((BB19&gt;0),(BB18&gt;0)),(BB19/BB18),"")</f>
        <v/>
      </c>
      <c r="BC20" s="4" t="s">
        <v>3</v>
      </c>
      <c r="BD20" s="68" t="str">
        <f t="shared" ref="BD20" si="154">IF(AND((BD19&gt;0),(BD18&gt;0)),(BD19/BD18),"")</f>
        <v/>
      </c>
      <c r="BE20" s="4" t="s">
        <v>3</v>
      </c>
      <c r="BF20" s="68" t="str">
        <f t="shared" ref="BF20" si="155">IF(AND((BF19&gt;0),(BF18&gt;0)),(BF19/BF18),"")</f>
        <v/>
      </c>
      <c r="BG20" s="4" t="s">
        <v>3</v>
      </c>
      <c r="BH20" s="68" t="str">
        <f t="shared" ref="BH20" si="156">IF(AND((BH19&gt;0),(BH18&gt;0)),(BH19/BH18),"")</f>
        <v/>
      </c>
      <c r="BI20" s="4" t="s">
        <v>3</v>
      </c>
      <c r="BK20" s="57" t="s">
        <v>27</v>
      </c>
      <c r="BL20" s="30">
        <f t="shared" si="12"/>
        <v>11</v>
      </c>
      <c r="BM20" s="40">
        <f t="shared" si="13"/>
        <v>0.12790697674418605</v>
      </c>
      <c r="BN20" s="22" t="str">
        <f t="shared" si="14"/>
        <v>–</v>
      </c>
      <c r="BO20" s="41">
        <f t="shared" si="15"/>
        <v>0.2105263157894737</v>
      </c>
      <c r="BP20" s="24" t="str">
        <f t="shared" si="16"/>
        <v/>
      </c>
      <c r="BQ20" s="6" t="s">
        <v>3</v>
      </c>
      <c r="BR20" s="26" t="str">
        <f t="shared" si="17"/>
        <v/>
      </c>
      <c r="BS20" s="42">
        <f t="shared" si="18"/>
        <v>0.16837002231485787</v>
      </c>
      <c r="BT20" s="28" t="s">
        <v>3</v>
      </c>
      <c r="BU20" s="43">
        <f t="shared" si="19"/>
        <v>2.8537672105217356E-2</v>
      </c>
      <c r="BV20" s="29" t="s">
        <v>3</v>
      </c>
      <c r="BW20" s="22">
        <f t="shared" si="20"/>
        <v>0.16455696202531644</v>
      </c>
      <c r="BX20" s="25" t="s">
        <v>3</v>
      </c>
    </row>
    <row r="21" spans="1:76" ht="12.75" customHeight="1" x14ac:dyDescent="0.2">
      <c r="A21" s="15" t="s">
        <v>14</v>
      </c>
      <c r="B21" s="17"/>
      <c r="C21" s="3"/>
      <c r="D21" s="17"/>
      <c r="E21" s="3"/>
      <c r="F21" s="17"/>
      <c r="G21" s="3"/>
      <c r="H21" s="17"/>
      <c r="I21" s="3"/>
      <c r="J21" s="17"/>
      <c r="K21" s="3"/>
      <c r="L21" s="17"/>
      <c r="M21" s="3"/>
      <c r="N21" s="17"/>
      <c r="O21" s="3"/>
      <c r="P21" s="17"/>
      <c r="Q21" s="3"/>
      <c r="R21" s="17"/>
      <c r="S21" s="3"/>
      <c r="T21" s="17"/>
      <c r="U21" s="3"/>
      <c r="V21" s="17"/>
      <c r="W21" s="3"/>
      <c r="X21" s="17"/>
      <c r="Y21" s="3"/>
      <c r="Z21" s="17"/>
      <c r="AA21" s="3"/>
      <c r="AB21" s="17"/>
      <c r="AC21" s="3"/>
      <c r="AD21" s="17"/>
      <c r="AE21" s="3"/>
      <c r="AF21" s="17"/>
      <c r="AG21" s="3"/>
      <c r="AH21" s="17"/>
      <c r="AI21" s="3"/>
      <c r="AJ21" s="17"/>
      <c r="AK21" s="3"/>
      <c r="AL21" s="17"/>
      <c r="AM21" s="3"/>
      <c r="AN21" s="17"/>
      <c r="AO21" s="3"/>
      <c r="AP21" s="17"/>
      <c r="AQ21" s="3"/>
      <c r="AR21" s="17"/>
      <c r="AS21" s="3"/>
      <c r="AT21" s="17"/>
      <c r="AU21" s="3"/>
      <c r="AV21" s="17"/>
      <c r="AW21" s="3"/>
      <c r="AX21" s="17"/>
      <c r="AY21" s="3"/>
      <c r="AZ21" s="17"/>
      <c r="BA21" s="3"/>
      <c r="BB21" s="17"/>
      <c r="BC21" s="3"/>
      <c r="BD21" s="17"/>
      <c r="BE21" s="3"/>
      <c r="BF21" s="17"/>
      <c r="BG21" s="3"/>
      <c r="BH21" s="17"/>
      <c r="BI21" s="3"/>
      <c r="BK21" s="56" t="s">
        <v>14</v>
      </c>
      <c r="BL21" s="30">
        <f t="shared" si="12"/>
        <v>0</v>
      </c>
      <c r="BM21" s="21"/>
      <c r="BN21" s="22"/>
      <c r="BO21" s="23"/>
      <c r="BP21" s="24"/>
      <c r="BQ21" s="25"/>
      <c r="BR21" s="26"/>
      <c r="BS21" s="27"/>
      <c r="BT21" s="28"/>
      <c r="BU21" s="22"/>
      <c r="BV21" s="29"/>
      <c r="BW21" s="22"/>
      <c r="BX21" s="25"/>
    </row>
    <row r="22" spans="1:76" ht="12.75" customHeight="1" x14ac:dyDescent="0.2">
      <c r="A22" s="10" t="s">
        <v>25</v>
      </c>
      <c r="B22" s="19">
        <v>7.6</v>
      </c>
      <c r="C22" s="4">
        <f>IF(AND((B22&gt;0),(B$5&gt;0)),(B22/B$5*100),"")</f>
        <v>31.147540983606557</v>
      </c>
      <c r="D22" s="19">
        <v>7.1</v>
      </c>
      <c r="E22" s="4">
        <f>IF(AND((D22&gt;0),(D$5&gt;0)),(D22/D$5*100),"")</f>
        <v>31.004366812227076</v>
      </c>
      <c r="F22" s="19">
        <v>7.3</v>
      </c>
      <c r="G22" s="4">
        <f>IF(AND((F22&gt;0),(F$5&gt;0)),(F22/F$5*100),"")</f>
        <v>36.138613861386141</v>
      </c>
      <c r="H22" s="19">
        <v>7.9</v>
      </c>
      <c r="I22" s="4">
        <f>IF(AND((H22&gt;0),(H$5&gt;0)),(H22/H$5*100),"")</f>
        <v>33.193277310924366</v>
      </c>
      <c r="J22" s="19">
        <v>7.7</v>
      </c>
      <c r="K22" s="4">
        <f>IF(AND((J22&gt;0),(J$5&gt;0)),(J22/J$5*100),"")</f>
        <v>32.90598290598291</v>
      </c>
      <c r="L22" s="19"/>
      <c r="M22" s="4" t="str">
        <f>IF(AND((L22&gt;0),(L$5&gt;0)),(L22/L$5*100),"")</f>
        <v/>
      </c>
      <c r="N22" s="19">
        <v>7.3</v>
      </c>
      <c r="O22" s="4">
        <f>IF(AND((N22&gt;0),(N$5&gt;0)),(N22/N$5*100),"")</f>
        <v>30.416666666666664</v>
      </c>
      <c r="P22" s="19">
        <v>7.7</v>
      </c>
      <c r="Q22" s="4">
        <f>IF(AND((P22&gt;0),(P$5&gt;0)),(P22/P$5*100),"")</f>
        <v>33.047210300429185</v>
      </c>
      <c r="R22" s="19">
        <v>7.5</v>
      </c>
      <c r="S22" s="4">
        <f>IF(AND((R22&gt;0),(R$5&gt;0)),(R22/R$5*100),"")</f>
        <v>30.364372469635629</v>
      </c>
      <c r="T22" s="19">
        <v>7.4</v>
      </c>
      <c r="U22" s="4">
        <f>IF(AND((T22&gt;0),(T$5&gt;0)),(T22/T$5*100),"")</f>
        <v>32.456140350877192</v>
      </c>
      <c r="V22" s="19">
        <v>7.6</v>
      </c>
      <c r="W22" s="4">
        <f>IF(AND((V22&gt;0),(V$5&gt;0)),(V22/V$5*100),"")</f>
        <v>32.340425531914889</v>
      </c>
      <c r="X22" s="19">
        <v>7.1</v>
      </c>
      <c r="Y22" s="4">
        <f>IF(AND((X22&gt;0),(X$5&gt;0)),(X22/X$5*100),"")</f>
        <v>34.466019417475721</v>
      </c>
      <c r="Z22" s="19">
        <v>7.1</v>
      </c>
      <c r="AA22" s="4">
        <f>IF(AND((Z22&gt;0),(Z$5&gt;0)),(Z22/Z$5*100),"")</f>
        <v>31.004366812227076</v>
      </c>
      <c r="AB22" s="19">
        <v>7.2</v>
      </c>
      <c r="AC22" s="4">
        <f>IF(AND((AB22&gt;0),(AB$5&gt;0)),(AB22/AB$5*100),"")</f>
        <v>28.915662650602414</v>
      </c>
      <c r="AD22" s="19">
        <v>7.6</v>
      </c>
      <c r="AE22" s="4">
        <f>IF(AND((AD22&gt;0),(AD$5&gt;0)),(AD22/AD$5*100),"")</f>
        <v>32.20338983050847</v>
      </c>
      <c r="AF22" s="19"/>
      <c r="AG22" s="4" t="str">
        <f>IF(AND((AF22&gt;0),(AF$5&gt;0)),(AF22/AF$5*100),"")</f>
        <v/>
      </c>
      <c r="AH22" s="19">
        <v>8.1</v>
      </c>
      <c r="AI22" s="4">
        <f>IF(AND((AH22&gt;0),(AH$5&gt;0)),(AH22/AH$5*100),"")</f>
        <v>32.4</v>
      </c>
      <c r="AJ22" s="19"/>
      <c r="AK22" s="4" t="str">
        <f>IF(AND((AJ22&gt;0),(AJ$5&gt;0)),(AJ22/AJ$5*100),"")</f>
        <v/>
      </c>
      <c r="AL22" s="19">
        <v>7.2</v>
      </c>
      <c r="AM22" s="4">
        <f t="shared" ref="AM22" si="157">IF(AND((AL22&gt;0),(AL$5&gt;0)),(AL22/AL$5*100),"")</f>
        <v>32.432432432432435</v>
      </c>
      <c r="AN22" s="19">
        <v>7.5</v>
      </c>
      <c r="AO22" s="4">
        <f t="shared" ref="AO22" si="158">IF(AND((AN22&gt;0),(AN$5&gt;0)),(AN22/AN$5*100),"")</f>
        <v>31.512605042016805</v>
      </c>
      <c r="AP22" s="19"/>
      <c r="AQ22" s="4" t="str">
        <f t="shared" ref="AQ22" si="159">IF(AND((AP22&gt;0),(AP$5&gt;0)),(AP22/AP$5*100),"")</f>
        <v/>
      </c>
      <c r="AR22" s="19"/>
      <c r="AS22" s="4" t="str">
        <f t="shared" ref="AS22" si="160">IF(AND((AR22&gt;0),(AR$5&gt;0)),(AR22/AR$5*100),"")</f>
        <v/>
      </c>
      <c r="AT22" s="19"/>
      <c r="AU22" s="4" t="str">
        <f t="shared" ref="AU22" si="161">IF(AND((AT22&gt;0),(AT$5&gt;0)),(AT22/AT$5*100),"")</f>
        <v/>
      </c>
      <c r="AV22" s="19"/>
      <c r="AW22" s="4" t="str">
        <f t="shared" ref="AW22" si="162">IF(AND((AV22&gt;0),(AV$5&gt;0)),(AV22/AV$5*100),"")</f>
        <v/>
      </c>
      <c r="AX22" s="19"/>
      <c r="AY22" s="4" t="str">
        <f t="shared" ref="AY22" si="163">IF(AND((AX22&gt;0),(AX$5&gt;0)),(AX22/AX$5*100),"")</f>
        <v/>
      </c>
      <c r="AZ22" s="19"/>
      <c r="BA22" s="4" t="str">
        <f t="shared" ref="BA22" si="164">IF(AND((AZ22&gt;0),(AZ$5&gt;0)),(AZ22/AZ$5*100),"")</f>
        <v/>
      </c>
      <c r="BB22" s="19"/>
      <c r="BC22" s="4" t="str">
        <f t="shared" ref="BC22" si="165">IF(AND((BB22&gt;0),(BB$5&gt;0)),(BB22/BB$5*100),"")</f>
        <v/>
      </c>
      <c r="BD22" s="19"/>
      <c r="BE22" s="4" t="str">
        <f t="shared" ref="BE22" si="166">IF(AND((BD22&gt;0),(BD$5&gt;0)),(BD22/BD$5*100),"")</f>
        <v/>
      </c>
      <c r="BF22" s="19"/>
      <c r="BG22" s="4" t="str">
        <f t="shared" ref="BG22" si="167">IF(AND((BF22&gt;0),(BF$5&gt;0)),(BF22/BF$5*100),"")</f>
        <v/>
      </c>
      <c r="BH22" s="19"/>
      <c r="BI22" s="4" t="str">
        <f t="shared" ref="BI22" si="168">IF(AND((BH22&gt;0),(BH$5&gt;0)),(BH22/BH$5*100),"")</f>
        <v/>
      </c>
      <c r="BK22" s="57" t="s">
        <v>25</v>
      </c>
      <c r="BL22" s="30">
        <f t="shared" si="12"/>
        <v>17</v>
      </c>
      <c r="BM22" s="31">
        <f t="shared" si="13"/>
        <v>7.1</v>
      </c>
      <c r="BN22" s="32" t="str">
        <f t="shared" si="14"/>
        <v>–</v>
      </c>
      <c r="BO22" s="33">
        <f t="shared" si="15"/>
        <v>7.9</v>
      </c>
      <c r="BP22" s="34">
        <f t="shared" si="16"/>
        <v>28.915662650602414</v>
      </c>
      <c r="BQ22" s="35" t="str">
        <f t="shared" si="33"/>
        <v>–</v>
      </c>
      <c r="BR22" s="36">
        <f t="shared" si="17"/>
        <v>36.138613861386141</v>
      </c>
      <c r="BS22" s="37">
        <f t="shared" si="18"/>
        <v>7.4647058823529395</v>
      </c>
      <c r="BT22" s="38">
        <f t="shared" si="34"/>
        <v>32.11465137523021</v>
      </c>
      <c r="BU22" s="32">
        <f t="shared" si="19"/>
        <v>0.29142146555845078</v>
      </c>
      <c r="BV22" s="39">
        <f t="shared" si="35"/>
        <v>1.6711105279927509</v>
      </c>
      <c r="BW22" s="32">
        <f t="shared" si="20"/>
        <v>7.6</v>
      </c>
      <c r="BX22" s="35">
        <f t="shared" si="36"/>
        <v>31.147540983606557</v>
      </c>
    </row>
    <row r="23" spans="1:76" ht="12.75" customHeight="1" x14ac:dyDescent="0.2">
      <c r="A23" s="10" t="s">
        <v>26</v>
      </c>
      <c r="B23" s="19">
        <v>1.2</v>
      </c>
      <c r="C23" s="4">
        <f>IF(AND((B23&gt;0),(B$5&gt;0)),(B23/B$5*100),"")</f>
        <v>4.918032786885246</v>
      </c>
      <c r="D23" s="19"/>
      <c r="E23" s="4" t="str">
        <f>IF(AND((D23&gt;0),(D$5&gt;0)),(D23/D$5*100),"")</f>
        <v/>
      </c>
      <c r="F23" s="19"/>
      <c r="G23" s="4" t="str">
        <f>IF(AND((F23&gt;0),(F$5&gt;0)),(F23/F$5*100),"")</f>
        <v/>
      </c>
      <c r="H23" s="19"/>
      <c r="I23" s="4" t="str">
        <f>IF(AND((H23&gt;0),(H$5&gt;0)),(H23/H$5*100),"")</f>
        <v/>
      </c>
      <c r="J23" s="19"/>
      <c r="K23" s="4" t="str">
        <f>IF(AND((J23&gt;0),(J$5&gt;0)),(J23/J$5*100),"")</f>
        <v/>
      </c>
      <c r="L23" s="19"/>
      <c r="M23" s="4" t="str">
        <f>IF(AND((L23&gt;0),(L$5&gt;0)),(L23/L$5*100),"")</f>
        <v/>
      </c>
      <c r="N23" s="19"/>
      <c r="O23" s="4" t="str">
        <f>IF(AND((N23&gt;0),(N$5&gt;0)),(N23/N$5*100),"")</f>
        <v/>
      </c>
      <c r="P23" s="19"/>
      <c r="Q23" s="4" t="str">
        <f>IF(AND((P23&gt;0),(P$5&gt;0)),(P23/P$5*100),"")</f>
        <v/>
      </c>
      <c r="R23" s="19"/>
      <c r="S23" s="4" t="str">
        <f>IF(AND((R23&gt;0),(R$5&gt;0)),(R23/R$5*100),"")</f>
        <v/>
      </c>
      <c r="T23" s="19"/>
      <c r="U23" s="4" t="str">
        <f>IF(AND((T23&gt;0),(T$5&gt;0)),(T23/T$5*100),"")</f>
        <v/>
      </c>
      <c r="V23" s="19"/>
      <c r="W23" s="4" t="str">
        <f>IF(AND((V23&gt;0),(V$5&gt;0)),(V23/V$5*100),"")</f>
        <v/>
      </c>
      <c r="X23" s="19"/>
      <c r="Y23" s="4" t="str">
        <f>IF(AND((X23&gt;0),(X$5&gt;0)),(X23/X$5*100),"")</f>
        <v/>
      </c>
      <c r="Z23" s="19"/>
      <c r="AA23" s="4" t="str">
        <f>IF(AND((Z23&gt;0),(Z$5&gt;0)),(Z23/Z$5*100),"")</f>
        <v/>
      </c>
      <c r="AB23" s="19">
        <v>1.3</v>
      </c>
      <c r="AC23" s="4">
        <f>IF(AND((AB23&gt;0),(AB$5&gt;0)),(AB23/AB$5*100),"")</f>
        <v>5.2208835341365463</v>
      </c>
      <c r="AD23" s="19">
        <v>1.3</v>
      </c>
      <c r="AE23" s="4">
        <f>IF(AND((AD23&gt;0),(AD$5&gt;0)),(AD23/AD$5*100),"")</f>
        <v>5.508474576271186</v>
      </c>
      <c r="AF23" s="19"/>
      <c r="AG23" s="4" t="str">
        <f>IF(AND((AF23&gt;0),(AF$5&gt;0)),(AF23/AF$5*100),"")</f>
        <v/>
      </c>
      <c r="AH23" s="19">
        <v>1.2</v>
      </c>
      <c r="AI23" s="4">
        <f>IF(AND((AH23&gt;0),(AH$5&gt;0)),(AH23/AH$5*100),"")</f>
        <v>4.8</v>
      </c>
      <c r="AJ23" s="19"/>
      <c r="AK23" s="4" t="str">
        <f>IF(AND((AJ23&gt;0),(AJ$5&gt;0)),(AJ23/AJ$5*100),"")</f>
        <v/>
      </c>
      <c r="AL23" s="19">
        <v>1.2</v>
      </c>
      <c r="AM23" s="4">
        <f t="shared" ref="AM23" si="169">IF(AND((AL23&gt;0),(AL$5&gt;0)),(AL23/AL$5*100),"")</f>
        <v>5.4054054054054053</v>
      </c>
      <c r="AN23" s="19"/>
      <c r="AO23" s="4" t="str">
        <f t="shared" ref="AO23" si="170">IF(AND((AN23&gt;0),(AN$5&gt;0)),(AN23/AN$5*100),"")</f>
        <v/>
      </c>
      <c r="AP23" s="19"/>
      <c r="AQ23" s="4" t="str">
        <f t="shared" ref="AQ23" si="171">IF(AND((AP23&gt;0),(AP$5&gt;0)),(AP23/AP$5*100),"")</f>
        <v/>
      </c>
      <c r="AR23" s="19"/>
      <c r="AS23" s="4" t="str">
        <f t="shared" ref="AS23" si="172">IF(AND((AR23&gt;0),(AR$5&gt;0)),(AR23/AR$5*100),"")</f>
        <v/>
      </c>
      <c r="AT23" s="19"/>
      <c r="AU23" s="4" t="str">
        <f t="shared" ref="AU23" si="173">IF(AND((AT23&gt;0),(AT$5&gt;0)),(AT23/AT$5*100),"")</f>
        <v/>
      </c>
      <c r="AV23" s="19"/>
      <c r="AW23" s="4" t="str">
        <f t="shared" ref="AW23" si="174">IF(AND((AV23&gt;0),(AV$5&gt;0)),(AV23/AV$5*100),"")</f>
        <v/>
      </c>
      <c r="AX23" s="19"/>
      <c r="AY23" s="4" t="str">
        <f t="shared" ref="AY23" si="175">IF(AND((AX23&gt;0),(AX$5&gt;0)),(AX23/AX$5*100),"")</f>
        <v/>
      </c>
      <c r="AZ23" s="19"/>
      <c r="BA23" s="4" t="str">
        <f t="shared" ref="BA23" si="176">IF(AND((AZ23&gt;0),(AZ$5&gt;0)),(AZ23/AZ$5*100),"")</f>
        <v/>
      </c>
      <c r="BB23" s="19"/>
      <c r="BC23" s="4" t="str">
        <f t="shared" ref="BC23" si="177">IF(AND((BB23&gt;0),(BB$5&gt;0)),(BB23/BB$5*100),"")</f>
        <v/>
      </c>
      <c r="BD23" s="19"/>
      <c r="BE23" s="4" t="str">
        <f t="shared" ref="BE23" si="178">IF(AND((BD23&gt;0),(BD$5&gt;0)),(BD23/BD$5*100),"")</f>
        <v/>
      </c>
      <c r="BF23" s="19"/>
      <c r="BG23" s="4" t="str">
        <f t="shared" ref="BG23" si="179">IF(AND((BF23&gt;0),(BF$5&gt;0)),(BF23/BF$5*100),"")</f>
        <v/>
      </c>
      <c r="BH23" s="19"/>
      <c r="BI23" s="4" t="str">
        <f t="shared" ref="BI23" si="180">IF(AND((BH23&gt;0),(BH$5&gt;0)),(BH23/BH$5*100),"")</f>
        <v/>
      </c>
      <c r="BK23" s="57" t="s">
        <v>26</v>
      </c>
      <c r="BL23" s="30">
        <f t="shared" si="12"/>
        <v>5</v>
      </c>
      <c r="BM23" s="31">
        <f t="shared" si="13"/>
        <v>1.2</v>
      </c>
      <c r="BN23" s="32" t="str">
        <f t="shared" si="14"/>
        <v>–</v>
      </c>
      <c r="BO23" s="33">
        <f t="shared" si="15"/>
        <v>1.3</v>
      </c>
      <c r="BP23" s="34">
        <f t="shared" si="16"/>
        <v>4.8</v>
      </c>
      <c r="BQ23" s="35" t="str">
        <f t="shared" si="33"/>
        <v>–</v>
      </c>
      <c r="BR23" s="36">
        <f t="shared" si="17"/>
        <v>5.508474576271186</v>
      </c>
      <c r="BS23" s="37">
        <f t="shared" si="18"/>
        <v>1.24</v>
      </c>
      <c r="BT23" s="38">
        <f t="shared" si="34"/>
        <v>5.1705592605396777</v>
      </c>
      <c r="BU23" s="32">
        <f t="shared" si="19"/>
        <v>5.4772255750516662E-2</v>
      </c>
      <c r="BV23" s="39">
        <f t="shared" si="35"/>
        <v>0.30535053231709247</v>
      </c>
      <c r="BW23" s="32">
        <f t="shared" si="20"/>
        <v>1.2</v>
      </c>
      <c r="BX23" s="35">
        <f t="shared" si="36"/>
        <v>4.918032786885246</v>
      </c>
    </row>
    <row r="24" spans="1:76" ht="12.75" customHeight="1" x14ac:dyDescent="0.2">
      <c r="A24" s="10" t="s">
        <v>27</v>
      </c>
      <c r="B24" s="68">
        <f>IF(AND((B23&gt;0),(B22&gt;0)),(B23/B22),"")</f>
        <v>0.15789473684210525</v>
      </c>
      <c r="C24" s="4" t="s">
        <v>3</v>
      </c>
      <c r="D24" s="68" t="str">
        <f>IF(AND((D23&gt;0),(D22&gt;0)),(D23/D22),"")</f>
        <v/>
      </c>
      <c r="E24" s="4" t="s">
        <v>3</v>
      </c>
      <c r="F24" s="68" t="str">
        <f>IF(AND((F23&gt;0),(F22&gt;0)),(F23/F22),"")</f>
        <v/>
      </c>
      <c r="G24" s="4" t="s">
        <v>3</v>
      </c>
      <c r="H24" s="68" t="str">
        <f>IF(AND((H23&gt;0),(H22&gt;0)),(H23/H22),"")</f>
        <v/>
      </c>
      <c r="I24" s="4" t="s">
        <v>3</v>
      </c>
      <c r="J24" s="68" t="str">
        <f>IF(AND((J23&gt;0),(J22&gt;0)),(J23/J22),"")</f>
        <v/>
      </c>
      <c r="K24" s="4" t="s">
        <v>3</v>
      </c>
      <c r="L24" s="68" t="str">
        <f>IF(AND((L23&gt;0),(L22&gt;0)),(L23/L22),"")</f>
        <v/>
      </c>
      <c r="M24" s="4" t="s">
        <v>3</v>
      </c>
      <c r="N24" s="68" t="str">
        <f>IF(AND((N23&gt;0),(N22&gt;0)),(N23/N22),"")</f>
        <v/>
      </c>
      <c r="O24" s="4" t="s">
        <v>3</v>
      </c>
      <c r="P24" s="68" t="str">
        <f>IF(AND((P23&gt;0),(P22&gt;0)),(P23/P22),"")</f>
        <v/>
      </c>
      <c r="Q24" s="4" t="s">
        <v>3</v>
      </c>
      <c r="R24" s="68" t="str">
        <f>IF(AND((R23&gt;0),(R22&gt;0)),(R23/R22),"")</f>
        <v/>
      </c>
      <c r="S24" s="4" t="s">
        <v>3</v>
      </c>
      <c r="T24" s="68" t="str">
        <f>IF(AND((T23&gt;0),(T22&gt;0)),(T23/T22),"")</f>
        <v/>
      </c>
      <c r="U24" s="4" t="s">
        <v>3</v>
      </c>
      <c r="V24" s="68" t="str">
        <f>IF(AND((V23&gt;0),(V22&gt;0)),(V23/V22),"")</f>
        <v/>
      </c>
      <c r="W24" s="4" t="s">
        <v>3</v>
      </c>
      <c r="X24" s="68" t="str">
        <f>IF(AND((X23&gt;0),(X22&gt;0)),(X23/X22),"")</f>
        <v/>
      </c>
      <c r="Y24" s="4" t="s">
        <v>3</v>
      </c>
      <c r="Z24" s="68" t="str">
        <f>IF(AND((Z23&gt;0),(Z22&gt;0)),(Z23/Z22),"")</f>
        <v/>
      </c>
      <c r="AA24" s="4" t="s">
        <v>3</v>
      </c>
      <c r="AB24" s="68">
        <f>IF(AND((AB23&gt;0),(AB22&gt;0)),(AB23/AB22),"")</f>
        <v>0.18055555555555555</v>
      </c>
      <c r="AC24" s="4" t="s">
        <v>3</v>
      </c>
      <c r="AD24" s="68">
        <f>IF(AND((AD23&gt;0),(AD22&gt;0)),(AD23/AD22),"")</f>
        <v>0.17105263157894737</v>
      </c>
      <c r="AE24" s="4" t="s">
        <v>3</v>
      </c>
      <c r="AF24" s="68" t="str">
        <f>IF(AND((AF23&gt;0),(AF22&gt;0)),(AF23/AF22),"")</f>
        <v/>
      </c>
      <c r="AG24" s="4" t="s">
        <v>3</v>
      </c>
      <c r="AH24" s="68">
        <f>IF(AND((AH23&gt;0),(AH22&gt;0)),(AH23/AH22),"")</f>
        <v>0.14814814814814814</v>
      </c>
      <c r="AI24" s="4" t="s">
        <v>3</v>
      </c>
      <c r="AJ24" s="68" t="str">
        <f>IF(AND((AJ23&gt;0),(AJ22&gt;0)),(AJ23/AJ22),"")</f>
        <v/>
      </c>
      <c r="AK24" s="4" t="s">
        <v>3</v>
      </c>
      <c r="AL24" s="68">
        <f t="shared" ref="AL24" si="181">IF(AND((AL23&gt;0),(AL22&gt;0)),(AL23/AL22),"")</f>
        <v>0.16666666666666666</v>
      </c>
      <c r="AM24" s="4" t="s">
        <v>3</v>
      </c>
      <c r="AN24" s="68" t="str">
        <f t="shared" ref="AN24" si="182">IF(AND((AN23&gt;0),(AN22&gt;0)),(AN23/AN22),"")</f>
        <v/>
      </c>
      <c r="AO24" s="4" t="s">
        <v>3</v>
      </c>
      <c r="AP24" s="68" t="str">
        <f t="shared" ref="AP24" si="183">IF(AND((AP23&gt;0),(AP22&gt;0)),(AP23/AP22),"")</f>
        <v/>
      </c>
      <c r="AQ24" s="4" t="s">
        <v>3</v>
      </c>
      <c r="AR24" s="68" t="str">
        <f t="shared" ref="AR24" si="184">IF(AND((AR23&gt;0),(AR22&gt;0)),(AR23/AR22),"")</f>
        <v/>
      </c>
      <c r="AS24" s="4" t="s">
        <v>3</v>
      </c>
      <c r="AT24" s="68" t="str">
        <f t="shared" ref="AT24" si="185">IF(AND((AT23&gt;0),(AT22&gt;0)),(AT23/AT22),"")</f>
        <v/>
      </c>
      <c r="AU24" s="4" t="s">
        <v>3</v>
      </c>
      <c r="AV24" s="68" t="str">
        <f t="shared" ref="AV24" si="186">IF(AND((AV23&gt;0),(AV22&gt;0)),(AV23/AV22),"")</f>
        <v/>
      </c>
      <c r="AW24" s="4" t="s">
        <v>3</v>
      </c>
      <c r="AX24" s="68" t="str">
        <f t="shared" ref="AX24" si="187">IF(AND((AX23&gt;0),(AX22&gt;0)),(AX23/AX22),"")</f>
        <v/>
      </c>
      <c r="AY24" s="4" t="s">
        <v>3</v>
      </c>
      <c r="AZ24" s="68" t="str">
        <f t="shared" ref="AZ24" si="188">IF(AND((AZ23&gt;0),(AZ22&gt;0)),(AZ23/AZ22),"")</f>
        <v/>
      </c>
      <c r="BA24" s="4" t="s">
        <v>3</v>
      </c>
      <c r="BB24" s="68" t="str">
        <f t="shared" ref="BB24" si="189">IF(AND((BB23&gt;0),(BB22&gt;0)),(BB23/BB22),"")</f>
        <v/>
      </c>
      <c r="BC24" s="4" t="s">
        <v>3</v>
      </c>
      <c r="BD24" s="68" t="str">
        <f t="shared" ref="BD24" si="190">IF(AND((BD23&gt;0),(BD22&gt;0)),(BD23/BD22),"")</f>
        <v/>
      </c>
      <c r="BE24" s="4" t="s">
        <v>3</v>
      </c>
      <c r="BF24" s="68" t="str">
        <f t="shared" ref="BF24" si="191">IF(AND((BF23&gt;0),(BF22&gt;0)),(BF23/BF22),"")</f>
        <v/>
      </c>
      <c r="BG24" s="4" t="s">
        <v>3</v>
      </c>
      <c r="BH24" s="68" t="str">
        <f t="shared" ref="BH24" si="192">IF(AND((BH23&gt;0),(BH22&gt;0)),(BH23/BH22),"")</f>
        <v/>
      </c>
      <c r="BI24" s="4" t="s">
        <v>3</v>
      </c>
      <c r="BK24" s="57" t="s">
        <v>27</v>
      </c>
      <c r="BL24" s="30">
        <f t="shared" si="12"/>
        <v>5</v>
      </c>
      <c r="BM24" s="40">
        <f t="shared" si="13"/>
        <v>0.14814814814814814</v>
      </c>
      <c r="BN24" s="22" t="str">
        <f t="shared" si="14"/>
        <v>–</v>
      </c>
      <c r="BO24" s="41">
        <f t="shared" si="15"/>
        <v>0.18055555555555555</v>
      </c>
      <c r="BP24" s="24" t="str">
        <f t="shared" si="16"/>
        <v/>
      </c>
      <c r="BQ24" s="6" t="s">
        <v>3</v>
      </c>
      <c r="BR24" s="26" t="str">
        <f t="shared" si="17"/>
        <v/>
      </c>
      <c r="BS24" s="42">
        <f t="shared" si="18"/>
        <v>0.16486354775828457</v>
      </c>
      <c r="BT24" s="28" t="s">
        <v>3</v>
      </c>
      <c r="BU24" s="43">
        <f t="shared" si="19"/>
        <v>1.2407296389207617E-2</v>
      </c>
      <c r="BV24" s="29" t="s">
        <v>3</v>
      </c>
      <c r="BW24" s="22">
        <f t="shared" si="20"/>
        <v>0.15789473684210525</v>
      </c>
      <c r="BX24" s="25" t="s">
        <v>3</v>
      </c>
    </row>
    <row r="25" spans="1:76" ht="12.75" customHeight="1" x14ac:dyDescent="0.2">
      <c r="A25" s="15" t="s">
        <v>15</v>
      </c>
      <c r="B25" s="17"/>
      <c r="C25" s="3"/>
      <c r="D25" s="17"/>
      <c r="E25" s="3"/>
      <c r="F25" s="17"/>
      <c r="G25" s="3"/>
      <c r="H25" s="17"/>
      <c r="I25" s="3"/>
      <c r="J25" s="17"/>
      <c r="K25" s="3"/>
      <c r="L25" s="17"/>
      <c r="M25" s="3"/>
      <c r="N25" s="17"/>
      <c r="O25" s="3"/>
      <c r="P25" s="17"/>
      <c r="Q25" s="3"/>
      <c r="R25" s="17"/>
      <c r="S25" s="3"/>
      <c r="T25" s="17"/>
      <c r="U25" s="3"/>
      <c r="V25" s="17"/>
      <c r="W25" s="3"/>
      <c r="X25" s="17"/>
      <c r="Y25" s="3"/>
      <c r="Z25" s="17"/>
      <c r="AA25" s="3"/>
      <c r="AB25" s="17"/>
      <c r="AC25" s="3"/>
      <c r="AD25" s="17"/>
      <c r="AE25" s="3"/>
      <c r="AF25" s="17"/>
      <c r="AG25" s="3"/>
      <c r="AH25" s="17"/>
      <c r="AI25" s="3"/>
      <c r="AJ25" s="17"/>
      <c r="AK25" s="3"/>
      <c r="AL25" s="17"/>
      <c r="AM25" s="3"/>
      <c r="AN25" s="17"/>
      <c r="AO25" s="3"/>
      <c r="AP25" s="17"/>
      <c r="AQ25" s="3"/>
      <c r="AR25" s="17"/>
      <c r="AS25" s="3"/>
      <c r="AT25" s="17"/>
      <c r="AU25" s="3"/>
      <c r="AV25" s="17"/>
      <c r="AW25" s="3"/>
      <c r="AX25" s="17"/>
      <c r="AY25" s="3"/>
      <c r="AZ25" s="17"/>
      <c r="BA25" s="3"/>
      <c r="BB25" s="17"/>
      <c r="BC25" s="3"/>
      <c r="BD25" s="17"/>
      <c r="BE25" s="3"/>
      <c r="BF25" s="17"/>
      <c r="BG25" s="3"/>
      <c r="BH25" s="17"/>
      <c r="BI25" s="3"/>
      <c r="BK25" s="56" t="s">
        <v>15</v>
      </c>
      <c r="BL25" s="30">
        <f t="shared" si="12"/>
        <v>0</v>
      </c>
      <c r="BM25" s="21"/>
      <c r="BN25" s="22"/>
      <c r="BO25" s="23"/>
      <c r="BP25" s="24"/>
      <c r="BQ25" s="25"/>
      <c r="BR25" s="26"/>
      <c r="BS25" s="27"/>
      <c r="BT25" s="28"/>
      <c r="BU25" s="22"/>
      <c r="BV25" s="29"/>
      <c r="BW25" s="22"/>
      <c r="BX25" s="25"/>
    </row>
    <row r="26" spans="1:76" ht="12.75" customHeight="1" x14ac:dyDescent="0.2">
      <c r="A26" s="10" t="s">
        <v>25</v>
      </c>
      <c r="B26" s="19">
        <v>7.3</v>
      </c>
      <c r="C26" s="4">
        <f>IF(AND((B26&gt;0),(B$5&gt;0)),(B26/B$5*100),"")</f>
        <v>29.918032786885245</v>
      </c>
      <c r="D26" s="19">
        <v>7.1</v>
      </c>
      <c r="E26" s="4">
        <f>IF(AND((D26&gt;0),(D$5&gt;0)),(D26/D$5*100),"")</f>
        <v>31.004366812227076</v>
      </c>
      <c r="F26" s="19"/>
      <c r="G26" s="4" t="str">
        <f>IF(AND((F26&gt;0),(F$5&gt;0)),(F26/F$5*100),"")</f>
        <v/>
      </c>
      <c r="H26" s="19"/>
      <c r="I26" s="4" t="str">
        <f>IF(AND((H26&gt;0),(H$5&gt;0)),(H26/H$5*100),"")</f>
        <v/>
      </c>
      <c r="J26" s="19"/>
      <c r="K26" s="4" t="str">
        <f>IF(AND((J26&gt;0),(J$5&gt;0)),(J26/J$5*100),"")</f>
        <v/>
      </c>
      <c r="L26" s="19">
        <v>7.2</v>
      </c>
      <c r="M26" s="4">
        <f>IF(AND((L26&gt;0),(L$5&gt;0)),(L26/L$5*100),"")</f>
        <v>32.286995515695068</v>
      </c>
      <c r="N26" s="19">
        <v>7.8</v>
      </c>
      <c r="O26" s="4">
        <f>IF(AND((N26&gt;0),(N$5&gt;0)),(N26/N$5*100),"")</f>
        <v>32.5</v>
      </c>
      <c r="P26" s="19">
        <v>7</v>
      </c>
      <c r="Q26" s="4">
        <f>IF(AND((P26&gt;0),(P$5&gt;0)),(P26/P$5*100),"")</f>
        <v>30.04291845493562</v>
      </c>
      <c r="R26" s="19">
        <v>7.6</v>
      </c>
      <c r="S26" s="4">
        <f>IF(AND((R26&gt;0),(R$5&gt;0)),(R26/R$5*100),"")</f>
        <v>30.76923076923077</v>
      </c>
      <c r="T26" s="19">
        <v>7.1</v>
      </c>
      <c r="U26" s="4">
        <f>IF(AND((T26&gt;0),(T$5&gt;0)),(T26/T$5*100),"")</f>
        <v>31.140350877192979</v>
      </c>
      <c r="V26" s="19">
        <v>7.7</v>
      </c>
      <c r="W26" s="4">
        <f>IF(AND((V26&gt;0),(V$5&gt;0)),(V26/V$5*100),"")</f>
        <v>32.765957446808514</v>
      </c>
      <c r="X26" s="19">
        <v>7.1</v>
      </c>
      <c r="Y26" s="4">
        <f>IF(AND((X26&gt;0),(X$5&gt;0)),(X26/X$5*100),"")</f>
        <v>34.466019417475721</v>
      </c>
      <c r="Z26" s="19">
        <v>7.1</v>
      </c>
      <c r="AA26" s="4">
        <f>IF(AND((Z26&gt;0),(Z$5&gt;0)),(Z26/Z$5*100),"")</f>
        <v>31.004366812227076</v>
      </c>
      <c r="AB26" s="19">
        <v>8.1</v>
      </c>
      <c r="AC26" s="4">
        <f>IF(AND((AB26&gt;0),(AB$5&gt;0)),(AB26/AB$5*100),"")</f>
        <v>32.53012048192771</v>
      </c>
      <c r="AD26" s="19">
        <v>7.5</v>
      </c>
      <c r="AE26" s="4">
        <f>IF(AND((AD26&gt;0),(AD$5&gt;0)),(AD26/AD$5*100),"")</f>
        <v>31.779661016949152</v>
      </c>
      <c r="AF26" s="19"/>
      <c r="AG26" s="4" t="str">
        <f>IF(AND((AF26&gt;0),(AF$5&gt;0)),(AF26/AF$5*100),"")</f>
        <v/>
      </c>
      <c r="AH26" s="19">
        <v>8.1999999999999993</v>
      </c>
      <c r="AI26" s="4">
        <f>IF(AND((AH26&gt;0),(AH$5&gt;0)),(AH26/AH$5*100),"")</f>
        <v>32.799999999999997</v>
      </c>
      <c r="AJ26" s="19">
        <v>7.3</v>
      </c>
      <c r="AK26" s="4">
        <f>IF(AND((AJ26&gt;0),(AJ$5&gt;0)),(AJ26/AJ$5*100),"")</f>
        <v>31.739130434782609</v>
      </c>
      <c r="AL26" s="19">
        <v>7.6</v>
      </c>
      <c r="AM26" s="4">
        <f t="shared" ref="AM26" si="193">IF(AND((AL26&gt;0),(AL$5&gt;0)),(AL26/AL$5*100),"")</f>
        <v>34.234234234234236</v>
      </c>
      <c r="AN26" s="19"/>
      <c r="AO26" s="4" t="str">
        <f t="shared" ref="AO26" si="194">IF(AND((AN26&gt;0),(AN$5&gt;0)),(AN26/AN$5*100),"")</f>
        <v/>
      </c>
      <c r="AP26" s="19"/>
      <c r="AQ26" s="4" t="str">
        <f t="shared" ref="AQ26" si="195">IF(AND((AP26&gt;0),(AP$5&gt;0)),(AP26/AP$5*100),"")</f>
        <v/>
      </c>
      <c r="AR26" s="19"/>
      <c r="AS26" s="4" t="str">
        <f t="shared" ref="AS26" si="196">IF(AND((AR26&gt;0),(AR$5&gt;0)),(AR26/AR$5*100),"")</f>
        <v/>
      </c>
      <c r="AT26" s="19"/>
      <c r="AU26" s="4" t="str">
        <f t="shared" ref="AU26" si="197">IF(AND((AT26&gt;0),(AT$5&gt;0)),(AT26/AT$5*100),"")</f>
        <v/>
      </c>
      <c r="AV26" s="19"/>
      <c r="AW26" s="4" t="str">
        <f t="shared" ref="AW26" si="198">IF(AND((AV26&gt;0),(AV$5&gt;0)),(AV26/AV$5*100),"")</f>
        <v/>
      </c>
      <c r="AX26" s="19"/>
      <c r="AY26" s="4" t="str">
        <f t="shared" ref="AY26" si="199">IF(AND((AX26&gt;0),(AX$5&gt;0)),(AX26/AX$5*100),"")</f>
        <v/>
      </c>
      <c r="AZ26" s="19"/>
      <c r="BA26" s="4" t="str">
        <f t="shared" ref="BA26" si="200">IF(AND((AZ26&gt;0),(AZ$5&gt;0)),(AZ26/AZ$5*100),"")</f>
        <v/>
      </c>
      <c r="BB26" s="19"/>
      <c r="BC26" s="4" t="str">
        <f t="shared" ref="BC26" si="201">IF(AND((BB26&gt;0),(BB$5&gt;0)),(BB26/BB$5*100),"")</f>
        <v/>
      </c>
      <c r="BD26" s="19"/>
      <c r="BE26" s="4" t="str">
        <f t="shared" ref="BE26" si="202">IF(AND((BD26&gt;0),(BD$5&gt;0)),(BD26/BD$5*100),"")</f>
        <v/>
      </c>
      <c r="BF26" s="19"/>
      <c r="BG26" s="4" t="str">
        <f t="shared" ref="BG26" si="203">IF(AND((BF26&gt;0),(BF$5&gt;0)),(BF26/BF$5*100),"")</f>
        <v/>
      </c>
      <c r="BH26" s="19"/>
      <c r="BI26" s="4" t="str">
        <f t="shared" ref="BI26" si="204">IF(AND((BH26&gt;0),(BH$5&gt;0)),(BH26/BH$5*100),"")</f>
        <v/>
      </c>
      <c r="BK26" s="57" t="s">
        <v>25</v>
      </c>
      <c r="BL26" s="30">
        <f t="shared" si="12"/>
        <v>15</v>
      </c>
      <c r="BM26" s="31">
        <f t="shared" si="13"/>
        <v>7</v>
      </c>
      <c r="BN26" s="32" t="str">
        <f t="shared" si="14"/>
        <v>–</v>
      </c>
      <c r="BO26" s="33">
        <f t="shared" si="15"/>
        <v>8.1</v>
      </c>
      <c r="BP26" s="34">
        <f t="shared" si="16"/>
        <v>29.918032786885245</v>
      </c>
      <c r="BQ26" s="35" t="str">
        <f t="shared" si="33"/>
        <v>–</v>
      </c>
      <c r="BR26" s="36">
        <f t="shared" si="17"/>
        <v>34.466019417475721</v>
      </c>
      <c r="BS26" s="37">
        <f t="shared" si="18"/>
        <v>7.4466666666666663</v>
      </c>
      <c r="BT26" s="38">
        <f t="shared" si="34"/>
        <v>31.932092337371454</v>
      </c>
      <c r="BU26" s="32">
        <f t="shared" si="19"/>
        <v>0.37959878568725436</v>
      </c>
      <c r="BV26" s="39">
        <f t="shared" si="35"/>
        <v>1.3459379584993643</v>
      </c>
      <c r="BW26" s="32">
        <f t="shared" si="20"/>
        <v>7.3</v>
      </c>
      <c r="BX26" s="35">
        <f t="shared" si="36"/>
        <v>29.918032786885245</v>
      </c>
    </row>
    <row r="27" spans="1:76" ht="12.75" customHeight="1" x14ac:dyDescent="0.2">
      <c r="A27" s="10" t="s">
        <v>26</v>
      </c>
      <c r="B27" s="19"/>
      <c r="C27" s="4" t="str">
        <f>IF(AND((B27&gt;0),(B$5&gt;0)),(B27/B$5*100),"")</f>
        <v/>
      </c>
      <c r="D27" s="19"/>
      <c r="E27" s="4" t="str">
        <f>IF(AND((D27&gt;0),(D$5&gt;0)),(D27/D$5*100),"")</f>
        <v/>
      </c>
      <c r="F27" s="19"/>
      <c r="G27" s="4" t="str">
        <f>IF(AND((F27&gt;0),(F$5&gt;0)),(F27/F$5*100),"")</f>
        <v/>
      </c>
      <c r="H27" s="19"/>
      <c r="I27" s="4" t="str">
        <f>IF(AND((H27&gt;0),(H$5&gt;0)),(H27/H$5*100),"")</f>
        <v/>
      </c>
      <c r="J27" s="19"/>
      <c r="K27" s="4" t="str">
        <f>IF(AND((J27&gt;0),(J$5&gt;0)),(J27/J$5*100),"")</f>
        <v/>
      </c>
      <c r="L27" s="19"/>
      <c r="M27" s="4" t="str">
        <f>IF(AND((L27&gt;0),(L$5&gt;0)),(L27/L$5*100),"")</f>
        <v/>
      </c>
      <c r="N27" s="19">
        <v>1.5</v>
      </c>
      <c r="O27" s="4">
        <f>IF(AND((N27&gt;0),(N$5&gt;0)),(N27/N$5*100),"")</f>
        <v>6.25</v>
      </c>
      <c r="P27" s="19"/>
      <c r="Q27" s="4" t="str">
        <f>IF(AND((P27&gt;0),(P$5&gt;0)),(P27/P$5*100),"")</f>
        <v/>
      </c>
      <c r="R27" s="19"/>
      <c r="S27" s="4" t="str">
        <f>IF(AND((R27&gt;0),(R$5&gt;0)),(R27/R$5*100),"")</f>
        <v/>
      </c>
      <c r="T27" s="19"/>
      <c r="U27" s="4" t="str">
        <f>IF(AND((T27&gt;0),(T$5&gt;0)),(T27/T$5*100),"")</f>
        <v/>
      </c>
      <c r="V27" s="19"/>
      <c r="W27" s="4" t="str">
        <f>IF(AND((V27&gt;0),(V$5&gt;0)),(V27/V$5*100),"")</f>
        <v/>
      </c>
      <c r="X27" s="19"/>
      <c r="Y27" s="4" t="str">
        <f>IF(AND((X27&gt;0),(X$5&gt;0)),(X27/X$5*100),"")</f>
        <v/>
      </c>
      <c r="Z27" s="19"/>
      <c r="AA27" s="4" t="str">
        <f>IF(AND((Z27&gt;0),(Z$5&gt;0)),(Z27/Z$5*100),"")</f>
        <v/>
      </c>
      <c r="AB27" s="19"/>
      <c r="AC27" s="4" t="str">
        <f>IF(AND((AB27&gt;0),(AB$5&gt;0)),(AB27/AB$5*100),"")</f>
        <v/>
      </c>
      <c r="AD27" s="19"/>
      <c r="AE27" s="4" t="str">
        <f>IF(AND((AD27&gt;0),(AD$5&gt;0)),(AD27/AD$5*100),"")</f>
        <v/>
      </c>
      <c r="AF27" s="19"/>
      <c r="AG27" s="4" t="str">
        <f>IF(AND((AF27&gt;0),(AF$5&gt;0)),(AF27/AF$5*100),"")</f>
        <v/>
      </c>
      <c r="AH27" s="19"/>
      <c r="AI27" s="4" t="str">
        <f>IF(AND((AH27&gt;0),(AH$5&gt;0)),(AH27/AH$5*100),"")</f>
        <v/>
      </c>
      <c r="AJ27" s="19"/>
      <c r="AK27" s="4" t="str">
        <f>IF(AND((AJ27&gt;0),(AJ$5&gt;0)),(AJ27/AJ$5*100),"")</f>
        <v/>
      </c>
      <c r="AL27" s="19">
        <v>1.2</v>
      </c>
      <c r="AM27" s="4">
        <f t="shared" ref="AM27" si="205">IF(AND((AL27&gt;0),(AL$5&gt;0)),(AL27/AL$5*100),"")</f>
        <v>5.4054054054054053</v>
      </c>
      <c r="AN27" s="19"/>
      <c r="AO27" s="4" t="str">
        <f t="shared" ref="AO27" si="206">IF(AND((AN27&gt;0),(AN$5&gt;0)),(AN27/AN$5*100),"")</f>
        <v/>
      </c>
      <c r="AP27" s="19"/>
      <c r="AQ27" s="4" t="str">
        <f t="shared" ref="AQ27" si="207">IF(AND((AP27&gt;0),(AP$5&gt;0)),(AP27/AP$5*100),"")</f>
        <v/>
      </c>
      <c r="AR27" s="19"/>
      <c r="AS27" s="4" t="str">
        <f t="shared" ref="AS27" si="208">IF(AND((AR27&gt;0),(AR$5&gt;0)),(AR27/AR$5*100),"")</f>
        <v/>
      </c>
      <c r="AT27" s="19"/>
      <c r="AU27" s="4" t="str">
        <f t="shared" ref="AU27" si="209">IF(AND((AT27&gt;0),(AT$5&gt;0)),(AT27/AT$5*100),"")</f>
        <v/>
      </c>
      <c r="AV27" s="19"/>
      <c r="AW27" s="4" t="str">
        <f t="shared" ref="AW27" si="210">IF(AND((AV27&gt;0),(AV$5&gt;0)),(AV27/AV$5*100),"")</f>
        <v/>
      </c>
      <c r="AX27" s="19"/>
      <c r="AY27" s="4" t="str">
        <f t="shared" ref="AY27" si="211">IF(AND((AX27&gt;0),(AX$5&gt;0)),(AX27/AX$5*100),"")</f>
        <v/>
      </c>
      <c r="AZ27" s="19"/>
      <c r="BA27" s="4" t="str">
        <f t="shared" ref="BA27" si="212">IF(AND((AZ27&gt;0),(AZ$5&gt;0)),(AZ27/AZ$5*100),"")</f>
        <v/>
      </c>
      <c r="BB27" s="19"/>
      <c r="BC27" s="4" t="str">
        <f t="shared" ref="BC27" si="213">IF(AND((BB27&gt;0),(BB$5&gt;0)),(BB27/BB$5*100),"")</f>
        <v/>
      </c>
      <c r="BD27" s="19"/>
      <c r="BE27" s="4" t="str">
        <f t="shared" ref="BE27" si="214">IF(AND((BD27&gt;0),(BD$5&gt;0)),(BD27/BD$5*100),"")</f>
        <v/>
      </c>
      <c r="BF27" s="19"/>
      <c r="BG27" s="4" t="str">
        <f t="shared" ref="BG27" si="215">IF(AND((BF27&gt;0),(BF$5&gt;0)),(BF27/BF$5*100),"")</f>
        <v/>
      </c>
      <c r="BH27" s="19"/>
      <c r="BI27" s="4" t="str">
        <f t="shared" ref="BI27" si="216">IF(AND((BH27&gt;0),(BH$5&gt;0)),(BH27/BH$5*100),"")</f>
        <v/>
      </c>
      <c r="BK27" s="57" t="s">
        <v>26</v>
      </c>
      <c r="BL27" s="30">
        <f t="shared" si="12"/>
        <v>2</v>
      </c>
      <c r="BM27" s="31">
        <f t="shared" si="13"/>
        <v>1.2</v>
      </c>
      <c r="BN27" s="32" t="str">
        <f t="shared" si="14"/>
        <v>–</v>
      </c>
      <c r="BO27" s="33">
        <f t="shared" si="15"/>
        <v>1.5</v>
      </c>
      <c r="BP27" s="34">
        <f t="shared" si="16"/>
        <v>5.4054054054054053</v>
      </c>
      <c r="BQ27" s="35" t="str">
        <f t="shared" si="33"/>
        <v>–</v>
      </c>
      <c r="BR27" s="36">
        <f t="shared" si="17"/>
        <v>6.25</v>
      </c>
      <c r="BS27" s="37">
        <f t="shared" si="18"/>
        <v>1.35</v>
      </c>
      <c r="BT27" s="38">
        <f t="shared" si="34"/>
        <v>5.8277027027027026</v>
      </c>
      <c r="BU27" s="32">
        <f t="shared" si="19"/>
        <v>0.21213203435596303</v>
      </c>
      <c r="BV27" s="39">
        <f t="shared" si="35"/>
        <v>0.59721856519134098</v>
      </c>
      <c r="BW27" s="32" t="str">
        <f t="shared" si="20"/>
        <v>?</v>
      </c>
      <c r="BX27" s="35" t="str">
        <f t="shared" si="36"/>
        <v>?</v>
      </c>
    </row>
    <row r="28" spans="1:76" ht="12.75" customHeight="1" x14ac:dyDescent="0.2">
      <c r="A28" s="10" t="s">
        <v>27</v>
      </c>
      <c r="B28" s="68" t="str">
        <f>IF(AND((B27&gt;0),(B26&gt;0)),(B27/B26),"")</f>
        <v/>
      </c>
      <c r="C28" s="4" t="s">
        <v>3</v>
      </c>
      <c r="D28" s="68" t="str">
        <f>IF(AND((D27&gt;0),(D26&gt;0)),(D27/D26),"")</f>
        <v/>
      </c>
      <c r="E28" s="4" t="s">
        <v>3</v>
      </c>
      <c r="F28" s="68" t="str">
        <f>IF(AND((F27&gt;0),(F26&gt;0)),(F27/F26),"")</f>
        <v/>
      </c>
      <c r="G28" s="4" t="s">
        <v>3</v>
      </c>
      <c r="H28" s="68" t="str">
        <f>IF(AND((H27&gt;0),(H26&gt;0)),(H27/H26),"")</f>
        <v/>
      </c>
      <c r="I28" s="4" t="s">
        <v>3</v>
      </c>
      <c r="J28" s="68" t="str">
        <f>IF(AND((J27&gt;0),(J26&gt;0)),(J27/J26),"")</f>
        <v/>
      </c>
      <c r="K28" s="4" t="s">
        <v>3</v>
      </c>
      <c r="L28" s="68" t="str">
        <f>IF(AND((L27&gt;0),(L26&gt;0)),(L27/L26),"")</f>
        <v/>
      </c>
      <c r="M28" s="4" t="s">
        <v>3</v>
      </c>
      <c r="N28" s="68">
        <f>IF(AND((N27&gt;0),(N26&gt;0)),(N27/N26),"")</f>
        <v>0.19230769230769232</v>
      </c>
      <c r="O28" s="4" t="s">
        <v>3</v>
      </c>
      <c r="P28" s="68" t="str">
        <f>IF(AND((P27&gt;0),(P26&gt;0)),(P27/P26),"")</f>
        <v/>
      </c>
      <c r="Q28" s="4" t="s">
        <v>3</v>
      </c>
      <c r="R28" s="68" t="str">
        <f>IF(AND((R27&gt;0),(R26&gt;0)),(R27/R26),"")</f>
        <v/>
      </c>
      <c r="S28" s="4" t="s">
        <v>3</v>
      </c>
      <c r="T28" s="68" t="str">
        <f>IF(AND((T27&gt;0),(T26&gt;0)),(T27/T26),"")</f>
        <v/>
      </c>
      <c r="U28" s="4" t="s">
        <v>3</v>
      </c>
      <c r="V28" s="68" t="str">
        <f>IF(AND((V27&gt;0),(V26&gt;0)),(V27/V26),"")</f>
        <v/>
      </c>
      <c r="W28" s="4" t="s">
        <v>3</v>
      </c>
      <c r="X28" s="68" t="str">
        <f>IF(AND((X27&gt;0),(X26&gt;0)),(X27/X26),"")</f>
        <v/>
      </c>
      <c r="Y28" s="4" t="s">
        <v>3</v>
      </c>
      <c r="Z28" s="68" t="str">
        <f>IF(AND((Z27&gt;0),(Z26&gt;0)),(Z27/Z26),"")</f>
        <v/>
      </c>
      <c r="AA28" s="4" t="s">
        <v>3</v>
      </c>
      <c r="AB28" s="68" t="str">
        <f>IF(AND((AB27&gt;0),(AB26&gt;0)),(AB27/AB26),"")</f>
        <v/>
      </c>
      <c r="AC28" s="4" t="s">
        <v>3</v>
      </c>
      <c r="AD28" s="68" t="str">
        <f>IF(AND((AD27&gt;0),(AD26&gt;0)),(AD27/AD26),"")</f>
        <v/>
      </c>
      <c r="AE28" s="4" t="s">
        <v>3</v>
      </c>
      <c r="AF28" s="68" t="str">
        <f>IF(AND((AF27&gt;0),(AF26&gt;0)),(AF27/AF26),"")</f>
        <v/>
      </c>
      <c r="AG28" s="4" t="s">
        <v>3</v>
      </c>
      <c r="AH28" s="68" t="str">
        <f>IF(AND((AH27&gt;0),(AH26&gt;0)),(AH27/AH26),"")</f>
        <v/>
      </c>
      <c r="AI28" s="4" t="s">
        <v>3</v>
      </c>
      <c r="AJ28" s="68" t="str">
        <f>IF(AND((AJ27&gt;0),(AJ26&gt;0)),(AJ27/AJ26),"")</f>
        <v/>
      </c>
      <c r="AK28" s="4" t="s">
        <v>3</v>
      </c>
      <c r="AL28" s="68">
        <f t="shared" ref="AL28" si="217">IF(AND((AL27&gt;0),(AL26&gt;0)),(AL27/AL26),"")</f>
        <v>0.15789473684210525</v>
      </c>
      <c r="AM28" s="4" t="s">
        <v>3</v>
      </c>
      <c r="AN28" s="68" t="str">
        <f t="shared" ref="AN28" si="218">IF(AND((AN27&gt;0),(AN26&gt;0)),(AN27/AN26),"")</f>
        <v/>
      </c>
      <c r="AO28" s="4" t="s">
        <v>3</v>
      </c>
      <c r="AP28" s="68" t="str">
        <f t="shared" ref="AP28" si="219">IF(AND((AP27&gt;0),(AP26&gt;0)),(AP27/AP26),"")</f>
        <v/>
      </c>
      <c r="AQ28" s="4" t="s">
        <v>3</v>
      </c>
      <c r="AR28" s="68" t="str">
        <f t="shared" ref="AR28" si="220">IF(AND((AR27&gt;0),(AR26&gt;0)),(AR27/AR26),"")</f>
        <v/>
      </c>
      <c r="AS28" s="4" t="s">
        <v>3</v>
      </c>
      <c r="AT28" s="68" t="str">
        <f t="shared" ref="AT28" si="221">IF(AND((AT27&gt;0),(AT26&gt;0)),(AT27/AT26),"")</f>
        <v/>
      </c>
      <c r="AU28" s="4" t="s">
        <v>3</v>
      </c>
      <c r="AV28" s="68" t="str">
        <f t="shared" ref="AV28" si="222">IF(AND((AV27&gt;0),(AV26&gt;0)),(AV27/AV26),"")</f>
        <v/>
      </c>
      <c r="AW28" s="4" t="s">
        <v>3</v>
      </c>
      <c r="AX28" s="68" t="str">
        <f t="shared" ref="AX28" si="223">IF(AND((AX27&gt;0),(AX26&gt;0)),(AX27/AX26),"")</f>
        <v/>
      </c>
      <c r="AY28" s="4" t="s">
        <v>3</v>
      </c>
      <c r="AZ28" s="68" t="str">
        <f t="shared" ref="AZ28" si="224">IF(AND((AZ27&gt;0),(AZ26&gt;0)),(AZ27/AZ26),"")</f>
        <v/>
      </c>
      <c r="BA28" s="4" t="s">
        <v>3</v>
      </c>
      <c r="BB28" s="68" t="str">
        <f t="shared" ref="BB28" si="225">IF(AND((BB27&gt;0),(BB26&gt;0)),(BB27/BB26),"")</f>
        <v/>
      </c>
      <c r="BC28" s="4" t="s">
        <v>3</v>
      </c>
      <c r="BD28" s="68" t="str">
        <f t="shared" ref="BD28" si="226">IF(AND((BD27&gt;0),(BD26&gt;0)),(BD27/BD26),"")</f>
        <v/>
      </c>
      <c r="BE28" s="4" t="s">
        <v>3</v>
      </c>
      <c r="BF28" s="68" t="str">
        <f t="shared" ref="BF28" si="227">IF(AND((BF27&gt;0),(BF26&gt;0)),(BF27/BF26),"")</f>
        <v/>
      </c>
      <c r="BG28" s="4" t="s">
        <v>3</v>
      </c>
      <c r="BH28" s="68" t="str">
        <f t="shared" ref="BH28" si="228">IF(AND((BH27&gt;0),(BH26&gt;0)),(BH27/BH26),"")</f>
        <v/>
      </c>
      <c r="BI28" s="4" t="s">
        <v>3</v>
      </c>
      <c r="BK28" s="57" t="s">
        <v>27</v>
      </c>
      <c r="BL28" s="30">
        <f t="shared" si="12"/>
        <v>2</v>
      </c>
      <c r="BM28" s="40">
        <f t="shared" si="13"/>
        <v>0.15789473684210525</v>
      </c>
      <c r="BN28" s="22" t="str">
        <f t="shared" si="14"/>
        <v>–</v>
      </c>
      <c r="BO28" s="41">
        <f t="shared" si="15"/>
        <v>0.19230769230769232</v>
      </c>
      <c r="BP28" s="24" t="str">
        <f t="shared" si="16"/>
        <v/>
      </c>
      <c r="BQ28" s="6" t="s">
        <v>3</v>
      </c>
      <c r="BR28" s="26" t="str">
        <f t="shared" si="17"/>
        <v/>
      </c>
      <c r="BS28" s="42">
        <f t="shared" si="18"/>
        <v>0.1751012145748988</v>
      </c>
      <c r="BT28" s="28" t="s">
        <v>3</v>
      </c>
      <c r="BU28" s="43">
        <f t="shared" si="19"/>
        <v>2.4333634170387277E-2</v>
      </c>
      <c r="BV28" s="29" t="s">
        <v>3</v>
      </c>
      <c r="BW28" s="22" t="str">
        <f t="shared" si="20"/>
        <v>?</v>
      </c>
      <c r="BX28" s="25" t="s">
        <v>3</v>
      </c>
    </row>
    <row r="29" spans="1:76" ht="12.75" customHeight="1" x14ac:dyDescent="0.2">
      <c r="A29" s="15" t="s">
        <v>16</v>
      </c>
      <c r="B29" s="17"/>
      <c r="C29" s="3"/>
      <c r="D29" s="17"/>
      <c r="E29" s="3"/>
      <c r="F29" s="17"/>
      <c r="G29" s="3"/>
      <c r="H29" s="17"/>
      <c r="I29" s="3"/>
      <c r="J29" s="17"/>
      <c r="K29" s="3"/>
      <c r="L29" s="17"/>
      <c r="M29" s="3"/>
      <c r="N29" s="17"/>
      <c r="O29" s="3"/>
      <c r="P29" s="17"/>
      <c r="Q29" s="3"/>
      <c r="R29" s="17"/>
      <c r="S29" s="3"/>
      <c r="T29" s="17"/>
      <c r="U29" s="3"/>
      <c r="V29" s="17"/>
      <c r="W29" s="3"/>
      <c r="X29" s="17"/>
      <c r="Y29" s="3"/>
      <c r="Z29" s="17"/>
      <c r="AA29" s="3"/>
      <c r="AB29" s="17"/>
      <c r="AC29" s="3"/>
      <c r="AD29" s="17"/>
      <c r="AE29" s="3"/>
      <c r="AF29" s="17"/>
      <c r="AG29" s="3"/>
      <c r="AH29" s="17"/>
      <c r="AI29" s="3"/>
      <c r="AJ29" s="17"/>
      <c r="AK29" s="3"/>
      <c r="AL29" s="17"/>
      <c r="AM29" s="3"/>
      <c r="AN29" s="17"/>
      <c r="AO29" s="3"/>
      <c r="AP29" s="17"/>
      <c r="AQ29" s="3"/>
      <c r="AR29" s="17"/>
      <c r="AS29" s="3"/>
      <c r="AT29" s="17"/>
      <c r="AU29" s="3"/>
      <c r="AV29" s="17"/>
      <c r="AW29" s="3"/>
      <c r="AX29" s="17"/>
      <c r="AY29" s="3"/>
      <c r="AZ29" s="17"/>
      <c r="BA29" s="3"/>
      <c r="BB29" s="17"/>
      <c r="BC29" s="3"/>
      <c r="BD29" s="17"/>
      <c r="BE29" s="3"/>
      <c r="BF29" s="17"/>
      <c r="BG29" s="3"/>
      <c r="BH29" s="17"/>
      <c r="BI29" s="3"/>
      <c r="BK29" s="56" t="s">
        <v>16</v>
      </c>
      <c r="BL29" s="30">
        <f t="shared" si="12"/>
        <v>0</v>
      </c>
      <c r="BM29" s="21"/>
      <c r="BN29" s="22"/>
      <c r="BO29" s="23"/>
      <c r="BP29" s="24"/>
      <c r="BQ29" s="25"/>
      <c r="BR29" s="26"/>
      <c r="BS29" s="27"/>
      <c r="BT29" s="28"/>
      <c r="BU29" s="22"/>
      <c r="BV29" s="29"/>
      <c r="BW29" s="22"/>
      <c r="BX29" s="25"/>
    </row>
    <row r="30" spans="1:76" ht="12.75" customHeight="1" x14ac:dyDescent="0.2">
      <c r="A30" s="10" t="s">
        <v>25</v>
      </c>
      <c r="B30" s="19"/>
      <c r="C30" s="4" t="str">
        <f>IF(AND((B30&gt;0),(B$5&gt;0)),(B30/B$5*100),"")</f>
        <v/>
      </c>
      <c r="D30" s="19"/>
      <c r="E30" s="4" t="str">
        <f>IF(AND((D30&gt;0),(D$5&gt;0)),(D30/D$5*100),"")</f>
        <v/>
      </c>
      <c r="F30" s="19">
        <v>7.7</v>
      </c>
      <c r="G30" s="4">
        <f>IF(AND((F30&gt;0),(F$5&gt;0)),(F30/F$5*100),"")</f>
        <v>38.118811881188122</v>
      </c>
      <c r="H30" s="19"/>
      <c r="I30" s="4" t="str">
        <f>IF(AND((H30&gt;0),(H$5&gt;0)),(H30/H$5*100),"")</f>
        <v/>
      </c>
      <c r="J30" s="19">
        <v>8.6999999999999993</v>
      </c>
      <c r="K30" s="4">
        <f>IF(AND((J30&gt;0),(J$5&gt;0)),(J30/J$5*100),"")</f>
        <v>37.179487179487182</v>
      </c>
      <c r="L30" s="19">
        <v>8</v>
      </c>
      <c r="M30" s="4">
        <f>IF(AND((L30&gt;0),(L$5&gt;0)),(L30/L$5*100),"")</f>
        <v>35.874439461883405</v>
      </c>
      <c r="N30" s="19">
        <v>8.1</v>
      </c>
      <c r="O30" s="4">
        <f>IF(AND((N30&gt;0),(N$5&gt;0)),(N30/N$5*100),"")</f>
        <v>33.75</v>
      </c>
      <c r="P30" s="19">
        <v>8.4</v>
      </c>
      <c r="Q30" s="4">
        <f>IF(AND((P30&gt;0),(P$5&gt;0)),(P30/P$5*100),"")</f>
        <v>36.051502145922747</v>
      </c>
      <c r="R30" s="19">
        <v>8.6999999999999993</v>
      </c>
      <c r="S30" s="4">
        <f>IF(AND((R30&gt;0),(R$5&gt;0)),(R30/R$5*100),"")</f>
        <v>35.222672064777328</v>
      </c>
      <c r="T30" s="19">
        <v>7.8</v>
      </c>
      <c r="U30" s="4">
        <f>IF(AND((T30&gt;0),(T$5&gt;0)),(T30/T$5*100),"")</f>
        <v>34.210526315789473</v>
      </c>
      <c r="V30" s="19"/>
      <c r="W30" s="4" t="str">
        <f>IF(AND((V30&gt;0),(V$5&gt;0)),(V30/V$5*100),"")</f>
        <v/>
      </c>
      <c r="X30" s="19"/>
      <c r="Y30" s="4" t="str">
        <f>IF(AND((X30&gt;0),(X$5&gt;0)),(X30/X$5*100),"")</f>
        <v/>
      </c>
      <c r="Z30" s="19">
        <v>7.8</v>
      </c>
      <c r="AA30" s="4">
        <f>IF(AND((Z30&gt;0),(Z$5&gt;0)),(Z30/Z$5*100),"")</f>
        <v>34.061135371179041</v>
      </c>
      <c r="AB30" s="19"/>
      <c r="AC30" s="4" t="str">
        <f>IF(AND((AB30&gt;0),(AB$5&gt;0)),(AB30/AB$5*100),"")</f>
        <v/>
      </c>
      <c r="AD30" s="19"/>
      <c r="AE30" s="4" t="str">
        <f>IF(AND((AD30&gt;0),(AD$5&gt;0)),(AD30/AD$5*100),"")</f>
        <v/>
      </c>
      <c r="AF30" s="19">
        <v>7.6</v>
      </c>
      <c r="AG30" s="4">
        <f>IF(AND((AF30&gt;0),(AF$5&gt;0)),(AF30/AF$5*100),"")</f>
        <v>31.666666666666664</v>
      </c>
      <c r="AH30" s="19"/>
      <c r="AI30" s="4" t="str">
        <f>IF(AND((AH30&gt;0),(AH$5&gt;0)),(AH30/AH$5*100),"")</f>
        <v/>
      </c>
      <c r="AJ30" s="19">
        <v>7.5</v>
      </c>
      <c r="AK30" s="4">
        <f>IF(AND((AJ30&gt;0),(AJ$5&gt;0)),(AJ30/AJ$5*100),"")</f>
        <v>32.608695652173914</v>
      </c>
      <c r="AL30" s="19">
        <v>8.3000000000000007</v>
      </c>
      <c r="AM30" s="4">
        <f t="shared" ref="AM30" si="229">IF(AND((AL30&gt;0),(AL$5&gt;0)),(AL30/AL$5*100),"")</f>
        <v>37.387387387387392</v>
      </c>
      <c r="AN30" s="19">
        <v>8.4</v>
      </c>
      <c r="AO30" s="4">
        <f t="shared" ref="AO30" si="230">IF(AND((AN30&gt;0),(AN$5&gt;0)),(AN30/AN$5*100),"")</f>
        <v>35.294117647058826</v>
      </c>
      <c r="AP30" s="19"/>
      <c r="AQ30" s="4" t="str">
        <f t="shared" ref="AQ30" si="231">IF(AND((AP30&gt;0),(AP$5&gt;0)),(AP30/AP$5*100),"")</f>
        <v/>
      </c>
      <c r="AR30" s="19"/>
      <c r="AS30" s="4" t="str">
        <f t="shared" ref="AS30" si="232">IF(AND((AR30&gt;0),(AR$5&gt;0)),(AR30/AR$5*100),"")</f>
        <v/>
      </c>
      <c r="AT30" s="19"/>
      <c r="AU30" s="4" t="str">
        <f t="shared" ref="AU30" si="233">IF(AND((AT30&gt;0),(AT$5&gt;0)),(AT30/AT$5*100),"")</f>
        <v/>
      </c>
      <c r="AV30" s="19"/>
      <c r="AW30" s="4" t="str">
        <f t="shared" ref="AW30" si="234">IF(AND((AV30&gt;0),(AV$5&gt;0)),(AV30/AV$5*100),"")</f>
        <v/>
      </c>
      <c r="AX30" s="19"/>
      <c r="AY30" s="4" t="str">
        <f t="shared" ref="AY30" si="235">IF(AND((AX30&gt;0),(AX$5&gt;0)),(AX30/AX$5*100),"")</f>
        <v/>
      </c>
      <c r="AZ30" s="19"/>
      <c r="BA30" s="4" t="str">
        <f t="shared" ref="BA30" si="236">IF(AND((AZ30&gt;0),(AZ$5&gt;0)),(AZ30/AZ$5*100),"")</f>
        <v/>
      </c>
      <c r="BB30" s="19"/>
      <c r="BC30" s="4" t="str">
        <f t="shared" ref="BC30" si="237">IF(AND((BB30&gt;0),(BB$5&gt;0)),(BB30/BB$5*100),"")</f>
        <v/>
      </c>
      <c r="BD30" s="19"/>
      <c r="BE30" s="4" t="str">
        <f t="shared" ref="BE30" si="238">IF(AND((BD30&gt;0),(BD$5&gt;0)),(BD30/BD$5*100),"")</f>
        <v/>
      </c>
      <c r="BF30" s="19"/>
      <c r="BG30" s="4" t="str">
        <f t="shared" ref="BG30" si="239">IF(AND((BF30&gt;0),(BF$5&gt;0)),(BF30/BF$5*100),"")</f>
        <v/>
      </c>
      <c r="BH30" s="19"/>
      <c r="BI30" s="4" t="str">
        <f t="shared" ref="BI30" si="240">IF(AND((BH30&gt;0),(BH$5&gt;0)),(BH30/BH$5*100),"")</f>
        <v/>
      </c>
      <c r="BK30" s="57" t="s">
        <v>25</v>
      </c>
      <c r="BL30" s="30">
        <f t="shared" si="12"/>
        <v>12</v>
      </c>
      <c r="BM30" s="31">
        <f t="shared" si="13"/>
        <v>7.5</v>
      </c>
      <c r="BN30" s="32" t="str">
        <f t="shared" si="14"/>
        <v>–</v>
      </c>
      <c r="BO30" s="33">
        <f t="shared" si="15"/>
        <v>8.6999999999999993</v>
      </c>
      <c r="BP30" s="34">
        <f t="shared" si="16"/>
        <v>31.666666666666664</v>
      </c>
      <c r="BQ30" s="35" t="str">
        <f t="shared" si="33"/>
        <v>–</v>
      </c>
      <c r="BR30" s="36">
        <f t="shared" si="17"/>
        <v>38.118811881188122</v>
      </c>
      <c r="BS30" s="37">
        <f t="shared" si="18"/>
        <v>8.0833333333333321</v>
      </c>
      <c r="BT30" s="38">
        <f t="shared" si="34"/>
        <v>35.118786814459511</v>
      </c>
      <c r="BU30" s="32">
        <f t="shared" si="19"/>
        <v>0.4152399817265221</v>
      </c>
      <c r="BV30" s="39">
        <f t="shared" si="35"/>
        <v>1.9519342161104563</v>
      </c>
      <c r="BW30" s="32" t="str">
        <f t="shared" si="20"/>
        <v>?</v>
      </c>
      <c r="BX30" s="35" t="str">
        <f t="shared" si="36"/>
        <v>?</v>
      </c>
    </row>
    <row r="31" spans="1:76" ht="12.75" customHeight="1" x14ac:dyDescent="0.2">
      <c r="A31" s="10" t="s">
        <v>26</v>
      </c>
      <c r="B31" s="19"/>
      <c r="C31" s="4" t="str">
        <f>IF(AND((B31&gt;0),(B$5&gt;0)),(B31/B$5*100),"")</f>
        <v/>
      </c>
      <c r="D31" s="19"/>
      <c r="E31" s="4" t="str">
        <f>IF(AND((D31&gt;0),(D$5&gt;0)),(D31/D$5*100),"")</f>
        <v/>
      </c>
      <c r="F31" s="19"/>
      <c r="G31" s="4" t="str">
        <f>IF(AND((F31&gt;0),(F$5&gt;0)),(F31/F$5*100),"")</f>
        <v/>
      </c>
      <c r="H31" s="19"/>
      <c r="I31" s="4" t="str">
        <f>IF(AND((H31&gt;0),(H$5&gt;0)),(H31/H$5*100),"")</f>
        <v/>
      </c>
      <c r="J31" s="19"/>
      <c r="K31" s="4" t="str">
        <f>IF(AND((J31&gt;0),(J$5&gt;0)),(J31/J$5*100),"")</f>
        <v/>
      </c>
      <c r="L31" s="19"/>
      <c r="M31" s="4" t="str">
        <f>IF(AND((L31&gt;0),(L$5&gt;0)),(L31/L$5*100),"")</f>
        <v/>
      </c>
      <c r="N31" s="19"/>
      <c r="O31" s="4" t="str">
        <f>IF(AND((N31&gt;0),(N$5&gt;0)),(N31/N$5*100),"")</f>
        <v/>
      </c>
      <c r="P31" s="19">
        <v>1.7</v>
      </c>
      <c r="Q31" s="4">
        <f>IF(AND((P31&gt;0),(P$5&gt;0)),(P31/P$5*100),"")</f>
        <v>7.2961373390557931</v>
      </c>
      <c r="R31" s="19"/>
      <c r="S31" s="4" t="str">
        <f>IF(AND((R31&gt;0),(R$5&gt;0)),(R31/R$5*100),"")</f>
        <v/>
      </c>
      <c r="T31" s="19"/>
      <c r="U31" s="4" t="str">
        <f>IF(AND((T31&gt;0),(T$5&gt;0)),(T31/T$5*100),"")</f>
        <v/>
      </c>
      <c r="V31" s="19"/>
      <c r="W31" s="4" t="str">
        <f>IF(AND((V31&gt;0),(V$5&gt;0)),(V31/V$5*100),"")</f>
        <v/>
      </c>
      <c r="X31" s="19"/>
      <c r="Y31" s="4" t="str">
        <f>IF(AND((X31&gt;0),(X$5&gt;0)),(X31/X$5*100),"")</f>
        <v/>
      </c>
      <c r="Z31" s="19"/>
      <c r="AA31" s="4" t="str">
        <f>IF(AND((Z31&gt;0),(Z$5&gt;0)),(Z31/Z$5*100),"")</f>
        <v/>
      </c>
      <c r="AB31" s="19"/>
      <c r="AC31" s="4" t="str">
        <f>IF(AND((AB31&gt;0),(AB$5&gt;0)),(AB31/AB$5*100),"")</f>
        <v/>
      </c>
      <c r="AD31" s="19"/>
      <c r="AE31" s="4" t="str">
        <f>IF(AND((AD31&gt;0),(AD$5&gt;0)),(AD31/AD$5*100),"")</f>
        <v/>
      </c>
      <c r="AF31" s="19"/>
      <c r="AG31" s="4" t="str">
        <f>IF(AND((AF31&gt;0),(AF$5&gt;0)),(AF31/AF$5*100),"")</f>
        <v/>
      </c>
      <c r="AH31" s="19"/>
      <c r="AI31" s="4" t="str">
        <f>IF(AND((AH31&gt;0),(AH$5&gt;0)),(AH31/AH$5*100),"")</f>
        <v/>
      </c>
      <c r="AJ31" s="19"/>
      <c r="AK31" s="4" t="str">
        <f>IF(AND((AJ31&gt;0),(AJ$5&gt;0)),(AJ31/AJ$5*100),"")</f>
        <v/>
      </c>
      <c r="AL31" s="19"/>
      <c r="AM31" s="4" t="str">
        <f t="shared" ref="AM31" si="241">IF(AND((AL31&gt;0),(AL$5&gt;0)),(AL31/AL$5*100),"")</f>
        <v/>
      </c>
      <c r="AN31" s="19">
        <v>1.2</v>
      </c>
      <c r="AO31" s="4">
        <f t="shared" ref="AO31" si="242">IF(AND((AN31&gt;0),(AN$5&gt;0)),(AN31/AN$5*100),"")</f>
        <v>5.0420168067226889</v>
      </c>
      <c r="AP31" s="19"/>
      <c r="AQ31" s="4" t="str">
        <f t="shared" ref="AQ31" si="243">IF(AND((AP31&gt;0),(AP$5&gt;0)),(AP31/AP$5*100),"")</f>
        <v/>
      </c>
      <c r="AR31" s="19"/>
      <c r="AS31" s="4" t="str">
        <f t="shared" ref="AS31" si="244">IF(AND((AR31&gt;0),(AR$5&gt;0)),(AR31/AR$5*100),"")</f>
        <v/>
      </c>
      <c r="AT31" s="19"/>
      <c r="AU31" s="4" t="str">
        <f t="shared" ref="AU31" si="245">IF(AND((AT31&gt;0),(AT$5&gt;0)),(AT31/AT$5*100),"")</f>
        <v/>
      </c>
      <c r="AV31" s="19"/>
      <c r="AW31" s="4" t="str">
        <f t="shared" ref="AW31" si="246">IF(AND((AV31&gt;0),(AV$5&gt;0)),(AV31/AV$5*100),"")</f>
        <v/>
      </c>
      <c r="AX31" s="19"/>
      <c r="AY31" s="4" t="str">
        <f t="shared" ref="AY31" si="247">IF(AND((AX31&gt;0),(AX$5&gt;0)),(AX31/AX$5*100),"")</f>
        <v/>
      </c>
      <c r="AZ31" s="19"/>
      <c r="BA31" s="4" t="str">
        <f t="shared" ref="BA31" si="248">IF(AND((AZ31&gt;0),(AZ$5&gt;0)),(AZ31/AZ$5*100),"")</f>
        <v/>
      </c>
      <c r="BB31" s="19"/>
      <c r="BC31" s="4" t="str">
        <f t="shared" ref="BC31" si="249">IF(AND((BB31&gt;0),(BB$5&gt;0)),(BB31/BB$5*100),"")</f>
        <v/>
      </c>
      <c r="BD31" s="19"/>
      <c r="BE31" s="4" t="str">
        <f t="shared" ref="BE31" si="250">IF(AND((BD31&gt;0),(BD$5&gt;0)),(BD31/BD$5*100),"")</f>
        <v/>
      </c>
      <c r="BF31" s="19"/>
      <c r="BG31" s="4" t="str">
        <f t="shared" ref="BG31" si="251">IF(AND((BF31&gt;0),(BF$5&gt;0)),(BF31/BF$5*100),"")</f>
        <v/>
      </c>
      <c r="BH31" s="19"/>
      <c r="BI31" s="4" t="str">
        <f t="shared" ref="BI31" si="252">IF(AND((BH31&gt;0),(BH$5&gt;0)),(BH31/BH$5*100),"")</f>
        <v/>
      </c>
      <c r="BK31" s="57" t="s">
        <v>26</v>
      </c>
      <c r="BL31" s="30">
        <f t="shared" si="12"/>
        <v>2</v>
      </c>
      <c r="BM31" s="31">
        <f t="shared" si="13"/>
        <v>1.2</v>
      </c>
      <c r="BN31" s="32" t="str">
        <f t="shared" si="14"/>
        <v>–</v>
      </c>
      <c r="BO31" s="33">
        <f t="shared" si="15"/>
        <v>1.7</v>
      </c>
      <c r="BP31" s="34">
        <f t="shared" si="16"/>
        <v>5.0420168067226889</v>
      </c>
      <c r="BQ31" s="35" t="str">
        <f t="shared" si="33"/>
        <v>–</v>
      </c>
      <c r="BR31" s="36">
        <f t="shared" si="17"/>
        <v>7.2961373390557931</v>
      </c>
      <c r="BS31" s="37">
        <f t="shared" si="18"/>
        <v>1.45</v>
      </c>
      <c r="BT31" s="38">
        <f t="shared" si="34"/>
        <v>6.169077072889241</v>
      </c>
      <c r="BU31" s="32">
        <f t="shared" si="19"/>
        <v>0.35355339059327379</v>
      </c>
      <c r="BV31" s="39">
        <f t="shared" si="35"/>
        <v>1.5939039140245632</v>
      </c>
      <c r="BW31" s="32" t="str">
        <f t="shared" si="20"/>
        <v>?</v>
      </c>
      <c r="BX31" s="35" t="str">
        <f t="shared" si="36"/>
        <v>?</v>
      </c>
    </row>
    <row r="32" spans="1:76" ht="12.75" customHeight="1" thickBot="1" x14ac:dyDescent="0.25">
      <c r="A32" s="10" t="s">
        <v>27</v>
      </c>
      <c r="B32" s="68" t="str">
        <f>IF(AND((B31&gt;0),(B30&gt;0)),(B31/B30),"")</f>
        <v/>
      </c>
      <c r="C32" s="4" t="s">
        <v>3</v>
      </c>
      <c r="D32" s="68" t="str">
        <f>IF(AND((D31&gt;0),(D30&gt;0)),(D31/D30),"")</f>
        <v/>
      </c>
      <c r="E32" s="4" t="s">
        <v>3</v>
      </c>
      <c r="F32" s="68" t="str">
        <f>IF(AND((F31&gt;0),(F30&gt;0)),(F31/F30),"")</f>
        <v/>
      </c>
      <c r="G32" s="4" t="s">
        <v>3</v>
      </c>
      <c r="H32" s="68" t="str">
        <f>IF(AND((H31&gt;0),(H30&gt;0)),(H31/H30),"")</f>
        <v/>
      </c>
      <c r="I32" s="4" t="s">
        <v>3</v>
      </c>
      <c r="J32" s="68" t="str">
        <f>IF(AND((J31&gt;0),(J30&gt;0)),(J31/J30),"")</f>
        <v/>
      </c>
      <c r="K32" s="4" t="s">
        <v>3</v>
      </c>
      <c r="L32" s="68" t="str">
        <f>IF(AND((L31&gt;0),(L30&gt;0)),(L31/L30),"")</f>
        <v/>
      </c>
      <c r="M32" s="4" t="s">
        <v>3</v>
      </c>
      <c r="N32" s="68" t="str">
        <f>IF(AND((N31&gt;0),(N30&gt;0)),(N31/N30),"")</f>
        <v/>
      </c>
      <c r="O32" s="4" t="s">
        <v>3</v>
      </c>
      <c r="P32" s="68">
        <f>IF(AND((P31&gt;0),(P30&gt;0)),(P31/P30),"")</f>
        <v>0.20238095238095236</v>
      </c>
      <c r="Q32" s="4" t="s">
        <v>3</v>
      </c>
      <c r="R32" s="68" t="str">
        <f>IF(AND((R31&gt;0),(R30&gt;0)),(R31/R30),"")</f>
        <v/>
      </c>
      <c r="S32" s="4" t="s">
        <v>3</v>
      </c>
      <c r="T32" s="68" t="str">
        <f>IF(AND((T31&gt;0),(T30&gt;0)),(T31/T30),"")</f>
        <v/>
      </c>
      <c r="U32" s="4" t="s">
        <v>3</v>
      </c>
      <c r="V32" s="68" t="str">
        <f>IF(AND((V31&gt;0),(V30&gt;0)),(V31/V30),"")</f>
        <v/>
      </c>
      <c r="W32" s="4" t="s">
        <v>3</v>
      </c>
      <c r="X32" s="68" t="str">
        <f>IF(AND((X31&gt;0),(X30&gt;0)),(X31/X30),"")</f>
        <v/>
      </c>
      <c r="Y32" s="4" t="s">
        <v>3</v>
      </c>
      <c r="Z32" s="68" t="str">
        <f>IF(AND((Z31&gt;0),(Z30&gt;0)),(Z31/Z30),"")</f>
        <v/>
      </c>
      <c r="AA32" s="4" t="s">
        <v>3</v>
      </c>
      <c r="AB32" s="68" t="str">
        <f>IF(AND((AB31&gt;0),(AB30&gt;0)),(AB31/AB30),"")</f>
        <v/>
      </c>
      <c r="AC32" s="4" t="s">
        <v>3</v>
      </c>
      <c r="AD32" s="68" t="str">
        <f>IF(AND((AD31&gt;0),(AD30&gt;0)),(AD31/AD30),"")</f>
        <v/>
      </c>
      <c r="AE32" s="4" t="s">
        <v>3</v>
      </c>
      <c r="AF32" s="68" t="str">
        <f>IF(AND((AF31&gt;0),(AF30&gt;0)),(AF31/AF30),"")</f>
        <v/>
      </c>
      <c r="AG32" s="4" t="s">
        <v>3</v>
      </c>
      <c r="AH32" s="68" t="str">
        <f>IF(AND((AH31&gt;0),(AH30&gt;0)),(AH31/AH30),"")</f>
        <v/>
      </c>
      <c r="AI32" s="4" t="s">
        <v>3</v>
      </c>
      <c r="AJ32" s="68" t="str">
        <f>IF(AND((AJ31&gt;0),(AJ30&gt;0)),(AJ31/AJ30),"")</f>
        <v/>
      </c>
      <c r="AK32" s="4" t="s">
        <v>3</v>
      </c>
      <c r="AL32" s="68" t="str">
        <f t="shared" ref="AL32" si="253">IF(AND((AL31&gt;0),(AL30&gt;0)),(AL31/AL30),"")</f>
        <v/>
      </c>
      <c r="AM32" s="4" t="s">
        <v>3</v>
      </c>
      <c r="AN32" s="68">
        <f t="shared" ref="AN32" si="254">IF(AND((AN31&gt;0),(AN30&gt;0)),(AN31/AN30),"")</f>
        <v>0.14285714285714285</v>
      </c>
      <c r="AO32" s="4" t="s">
        <v>3</v>
      </c>
      <c r="AP32" s="68" t="str">
        <f t="shared" ref="AP32" si="255">IF(AND((AP31&gt;0),(AP30&gt;0)),(AP31/AP30),"")</f>
        <v/>
      </c>
      <c r="AQ32" s="4" t="s">
        <v>3</v>
      </c>
      <c r="AR32" s="68" t="str">
        <f t="shared" ref="AR32" si="256">IF(AND((AR31&gt;0),(AR30&gt;0)),(AR31/AR30),"")</f>
        <v/>
      </c>
      <c r="AS32" s="4" t="s">
        <v>3</v>
      </c>
      <c r="AT32" s="68" t="str">
        <f t="shared" ref="AT32" si="257">IF(AND((AT31&gt;0),(AT30&gt;0)),(AT31/AT30),"")</f>
        <v/>
      </c>
      <c r="AU32" s="4" t="s">
        <v>3</v>
      </c>
      <c r="AV32" s="68" t="str">
        <f t="shared" ref="AV32" si="258">IF(AND((AV31&gt;0),(AV30&gt;0)),(AV31/AV30),"")</f>
        <v/>
      </c>
      <c r="AW32" s="4" t="s">
        <v>3</v>
      </c>
      <c r="AX32" s="68" t="str">
        <f t="shared" ref="AX32" si="259">IF(AND((AX31&gt;0),(AX30&gt;0)),(AX31/AX30),"")</f>
        <v/>
      </c>
      <c r="AY32" s="4" t="s">
        <v>3</v>
      </c>
      <c r="AZ32" s="68" t="str">
        <f t="shared" ref="AZ32" si="260">IF(AND((AZ31&gt;0),(AZ30&gt;0)),(AZ31/AZ30),"")</f>
        <v/>
      </c>
      <c r="BA32" s="4" t="s">
        <v>3</v>
      </c>
      <c r="BB32" s="68" t="str">
        <f t="shared" ref="BB32" si="261">IF(AND((BB31&gt;0),(BB30&gt;0)),(BB31/BB30),"")</f>
        <v/>
      </c>
      <c r="BC32" s="4" t="s">
        <v>3</v>
      </c>
      <c r="BD32" s="68" t="str">
        <f t="shared" ref="BD32" si="262">IF(AND((BD31&gt;0),(BD30&gt;0)),(BD31/BD30),"")</f>
        <v/>
      </c>
      <c r="BE32" s="4" t="s">
        <v>3</v>
      </c>
      <c r="BF32" s="68" t="str">
        <f t="shared" ref="BF32" si="263">IF(AND((BF31&gt;0),(BF30&gt;0)),(BF31/BF30),"")</f>
        <v/>
      </c>
      <c r="BG32" s="4" t="s">
        <v>3</v>
      </c>
      <c r="BH32" s="68" t="str">
        <f t="shared" ref="BH32" si="264">IF(AND((BH31&gt;0),(BH30&gt;0)),(BH31/BH30),"")</f>
        <v/>
      </c>
      <c r="BI32" s="4" t="s">
        <v>3</v>
      </c>
      <c r="BK32" s="58" t="s">
        <v>27</v>
      </c>
      <c r="BL32" s="44">
        <f t="shared" si="12"/>
        <v>2</v>
      </c>
      <c r="BM32" s="45">
        <f t="shared" si="13"/>
        <v>0.14285714285714285</v>
      </c>
      <c r="BN32" s="46" t="str">
        <f t="shared" si="14"/>
        <v>–</v>
      </c>
      <c r="BO32" s="47">
        <f t="shared" si="15"/>
        <v>0.20238095238095236</v>
      </c>
      <c r="BP32" s="48" t="str">
        <f t="shared" si="16"/>
        <v/>
      </c>
      <c r="BQ32" s="49" t="s">
        <v>3</v>
      </c>
      <c r="BR32" s="50" t="str">
        <f t="shared" si="17"/>
        <v/>
      </c>
      <c r="BS32" s="51">
        <f t="shared" si="18"/>
        <v>0.17261904761904762</v>
      </c>
      <c r="BT32" s="52" t="s">
        <v>3</v>
      </c>
      <c r="BU32" s="53">
        <f t="shared" si="19"/>
        <v>4.2089689356342025E-2</v>
      </c>
      <c r="BV32" s="54" t="s">
        <v>3</v>
      </c>
      <c r="BW32" s="46" t="str">
        <f t="shared" si="20"/>
        <v>?</v>
      </c>
      <c r="BX32" s="49" t="s">
        <v>3</v>
      </c>
    </row>
    <row r="33" spans="1:76" s="80" customFormat="1" ht="12.75" customHeight="1" x14ac:dyDescent="0.2">
      <c r="A33" s="75"/>
      <c r="B33" s="76"/>
      <c r="C33" s="77"/>
      <c r="D33" s="78"/>
      <c r="E33" s="79"/>
      <c r="F33" s="78"/>
      <c r="G33" s="79"/>
      <c r="H33" s="78"/>
      <c r="I33" s="79"/>
      <c r="J33" s="78"/>
      <c r="K33" s="79"/>
      <c r="L33" s="78"/>
      <c r="M33" s="79"/>
      <c r="N33" s="78"/>
      <c r="O33" s="79"/>
      <c r="P33" s="78"/>
      <c r="Q33" s="79"/>
      <c r="R33" s="78"/>
      <c r="S33" s="79"/>
      <c r="T33" s="78"/>
      <c r="U33" s="79"/>
      <c r="V33" s="78"/>
      <c r="W33" s="79"/>
      <c r="X33" s="78"/>
      <c r="Y33" s="79"/>
      <c r="Z33" s="78"/>
      <c r="AA33" s="79"/>
      <c r="AB33" s="78"/>
      <c r="AC33" s="79"/>
      <c r="AD33" s="78"/>
      <c r="AE33" s="79"/>
      <c r="AF33" s="78"/>
      <c r="AG33" s="79"/>
      <c r="AH33" s="78"/>
      <c r="AI33" s="79"/>
      <c r="AJ33" s="78"/>
      <c r="AK33" s="79"/>
      <c r="AL33" s="78"/>
      <c r="AM33" s="79"/>
      <c r="AN33" s="78"/>
      <c r="AO33" s="79"/>
      <c r="AP33" s="78"/>
      <c r="AQ33" s="79"/>
      <c r="AR33" s="78"/>
      <c r="AS33" s="79"/>
      <c r="AT33" s="78"/>
      <c r="AU33" s="79"/>
      <c r="AV33" s="78"/>
      <c r="AW33" s="79"/>
      <c r="AX33" s="78"/>
      <c r="AY33" s="79"/>
      <c r="AZ33" s="78"/>
      <c r="BA33" s="79"/>
      <c r="BB33" s="78"/>
      <c r="BC33" s="79"/>
      <c r="BD33" s="78"/>
      <c r="BE33" s="79"/>
      <c r="BF33" s="78"/>
      <c r="BG33" s="79"/>
      <c r="BH33" s="78"/>
      <c r="BI33" s="79"/>
      <c r="BK33" s="81"/>
      <c r="BL33" s="82"/>
      <c r="BM33" s="83"/>
      <c r="BN33" s="74"/>
      <c r="BO33" s="84"/>
      <c r="BP33" s="85"/>
      <c r="BQ33" s="86"/>
      <c r="BR33" s="87"/>
      <c r="BS33" s="88"/>
      <c r="BT33" s="86"/>
      <c r="BU33" s="88"/>
      <c r="BV33" s="86"/>
      <c r="BW33" s="88"/>
      <c r="BX33" s="86"/>
    </row>
  </sheetData>
  <sheetProtection formatCells="0" formatColumns="0" formatRows="0" insertColumns="0" insertRows="0" deleteColumns="0" deleteRows="0"/>
  <mergeCells count="48">
    <mergeCell ref="L2:M2"/>
    <mergeCell ref="N2:O2"/>
    <mergeCell ref="P2:Q2"/>
    <mergeCell ref="R2:S2"/>
    <mergeCell ref="T2:U2"/>
    <mergeCell ref="B2:C2"/>
    <mergeCell ref="D2:E2"/>
    <mergeCell ref="F2:G2"/>
    <mergeCell ref="H2:I2"/>
    <mergeCell ref="J2:K2"/>
    <mergeCell ref="BD1:BE1"/>
    <mergeCell ref="Z1:AA1"/>
    <mergeCell ref="AB1:AC1"/>
    <mergeCell ref="AZ1:BA1"/>
    <mergeCell ref="X1:Y1"/>
    <mergeCell ref="V1:W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BK1:BK3"/>
    <mergeCell ref="BL1:BL3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BF1:BG1"/>
    <mergeCell ref="BH1:BI1"/>
    <mergeCell ref="BB1:BC1"/>
    <mergeCell ref="BS1:BT1"/>
    <mergeCell ref="BU1:BV1"/>
    <mergeCell ref="BW1:BX1"/>
    <mergeCell ref="BM3:BO3"/>
    <mergeCell ref="BP3:BR3"/>
    <mergeCell ref="BM1:BR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00"/>
  </sheetPr>
  <dimension ref="A1:BX32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35.42578125" style="6" bestFit="1" customWidth="1"/>
    <col min="2" max="61" width="6.7109375" style="6" customWidth="1"/>
    <col min="62" max="62" width="2.85546875" style="6" customWidth="1"/>
    <col min="63" max="63" width="35.5703125" style="6" bestFit="1" customWidth="1"/>
    <col min="64" max="64" width="3.140625" style="6" bestFit="1" customWidth="1"/>
    <col min="65" max="65" width="6.140625" style="6" customWidth="1"/>
    <col min="66" max="66" width="2.42578125" style="6" customWidth="1"/>
    <col min="67" max="67" width="6.140625" style="6" customWidth="1"/>
    <col min="68" max="68" width="7.5703125" style="6" bestFit="1" customWidth="1"/>
    <col min="69" max="69" width="2.42578125" style="6" customWidth="1"/>
    <col min="70" max="70" width="7.5703125" style="6" bestFit="1" customWidth="1"/>
    <col min="71" max="71" width="7.85546875" style="6" bestFit="1" customWidth="1"/>
    <col min="72" max="72" width="7.5703125" style="6" bestFit="1" customWidth="1"/>
    <col min="73" max="73" width="7.85546875" style="6" bestFit="1" customWidth="1"/>
    <col min="74" max="74" width="7.28515625" style="6" bestFit="1" customWidth="1"/>
    <col min="75" max="75" width="6.85546875" style="6" bestFit="1" customWidth="1"/>
    <col min="76" max="76" width="7.5703125" style="6" bestFit="1" customWidth="1"/>
    <col min="77" max="16384" width="9.140625" style="6"/>
  </cols>
  <sheetData>
    <row r="1" spans="1:76" ht="12.75" customHeight="1" x14ac:dyDescent="0.2">
      <c r="A1" s="5" t="s">
        <v>11</v>
      </c>
      <c r="B1" s="125">
        <v>1</v>
      </c>
      <c r="C1" s="125"/>
      <c r="D1" s="125">
        <v>2</v>
      </c>
      <c r="E1" s="125"/>
      <c r="F1" s="125">
        <v>3</v>
      </c>
      <c r="G1" s="125"/>
      <c r="H1" s="125">
        <v>4</v>
      </c>
      <c r="I1" s="125"/>
      <c r="J1" s="125">
        <v>5</v>
      </c>
      <c r="K1" s="125"/>
      <c r="L1" s="125">
        <v>6</v>
      </c>
      <c r="M1" s="125"/>
      <c r="N1" s="125">
        <v>7</v>
      </c>
      <c r="O1" s="125"/>
      <c r="P1" s="125">
        <v>8</v>
      </c>
      <c r="Q1" s="125"/>
      <c r="R1" s="125">
        <v>9</v>
      </c>
      <c r="S1" s="125"/>
      <c r="T1" s="125">
        <v>10</v>
      </c>
      <c r="U1" s="125"/>
      <c r="V1" s="125">
        <v>11</v>
      </c>
      <c r="W1" s="125"/>
      <c r="X1" s="124">
        <v>12</v>
      </c>
      <c r="Y1" s="124"/>
      <c r="Z1" s="124">
        <v>13</v>
      </c>
      <c r="AA1" s="124"/>
      <c r="AB1" s="124">
        <v>14</v>
      </c>
      <c r="AC1" s="124"/>
      <c r="AD1" s="124">
        <v>15</v>
      </c>
      <c r="AE1" s="124"/>
      <c r="AF1" s="124">
        <v>16</v>
      </c>
      <c r="AG1" s="124"/>
      <c r="AH1" s="124">
        <v>17</v>
      </c>
      <c r="AI1" s="124"/>
      <c r="AJ1" s="124">
        <v>18</v>
      </c>
      <c r="AK1" s="124"/>
      <c r="AL1" s="124">
        <v>19</v>
      </c>
      <c r="AM1" s="124"/>
      <c r="AN1" s="124">
        <v>20</v>
      </c>
      <c r="AO1" s="124"/>
      <c r="AP1" s="124">
        <v>21</v>
      </c>
      <c r="AQ1" s="124"/>
      <c r="AR1" s="124">
        <v>22</v>
      </c>
      <c r="AS1" s="124"/>
      <c r="AT1" s="124">
        <v>23</v>
      </c>
      <c r="AU1" s="124"/>
      <c r="AV1" s="124">
        <v>24</v>
      </c>
      <c r="AW1" s="124"/>
      <c r="AX1" s="124">
        <v>25</v>
      </c>
      <c r="AY1" s="124"/>
      <c r="AZ1" s="124">
        <v>26</v>
      </c>
      <c r="BA1" s="124"/>
      <c r="BB1" s="124">
        <v>27</v>
      </c>
      <c r="BC1" s="124"/>
      <c r="BD1" s="124">
        <v>28</v>
      </c>
      <c r="BE1" s="124"/>
      <c r="BF1" s="124">
        <v>29</v>
      </c>
      <c r="BG1" s="124"/>
      <c r="BH1" s="124">
        <v>30</v>
      </c>
      <c r="BI1" s="124"/>
      <c r="BK1" s="118" t="s">
        <v>9</v>
      </c>
      <c r="BL1" s="121" t="s">
        <v>2</v>
      </c>
      <c r="BM1" s="112" t="s">
        <v>10</v>
      </c>
      <c r="BN1" s="112"/>
      <c r="BO1" s="112"/>
      <c r="BP1" s="112"/>
      <c r="BQ1" s="112"/>
      <c r="BR1" s="113"/>
      <c r="BS1" s="112" t="s">
        <v>0</v>
      </c>
      <c r="BT1" s="113"/>
      <c r="BU1" s="112" t="s">
        <v>1</v>
      </c>
      <c r="BV1" s="114"/>
      <c r="BW1" s="112" t="s">
        <v>7</v>
      </c>
      <c r="BX1" s="112"/>
    </row>
    <row r="2" spans="1:76" ht="12.75" customHeight="1" x14ac:dyDescent="0.2">
      <c r="A2" s="7" t="s">
        <v>9</v>
      </c>
      <c r="B2" s="8" t="s">
        <v>12</v>
      </c>
      <c r="C2" s="9" t="s">
        <v>30</v>
      </c>
      <c r="D2" s="8" t="s">
        <v>12</v>
      </c>
      <c r="E2" s="9" t="s">
        <v>30</v>
      </c>
      <c r="F2" s="8" t="s">
        <v>12</v>
      </c>
      <c r="G2" s="9" t="s">
        <v>30</v>
      </c>
      <c r="H2" s="8" t="s">
        <v>12</v>
      </c>
      <c r="I2" s="9" t="s">
        <v>30</v>
      </c>
      <c r="J2" s="8" t="s">
        <v>12</v>
      </c>
      <c r="K2" s="9" t="s">
        <v>30</v>
      </c>
      <c r="L2" s="8" t="s">
        <v>12</v>
      </c>
      <c r="M2" s="9" t="s">
        <v>30</v>
      </c>
      <c r="N2" s="8" t="s">
        <v>12</v>
      </c>
      <c r="O2" s="9" t="s">
        <v>30</v>
      </c>
      <c r="P2" s="8" t="s">
        <v>12</v>
      </c>
      <c r="Q2" s="9" t="s">
        <v>30</v>
      </c>
      <c r="R2" s="8" t="s">
        <v>12</v>
      </c>
      <c r="S2" s="9" t="s">
        <v>30</v>
      </c>
      <c r="T2" s="8" t="s">
        <v>12</v>
      </c>
      <c r="U2" s="9" t="s">
        <v>30</v>
      </c>
      <c r="V2" s="8" t="s">
        <v>12</v>
      </c>
      <c r="W2" s="9" t="s">
        <v>30</v>
      </c>
      <c r="X2" s="8" t="s">
        <v>12</v>
      </c>
      <c r="Y2" s="9" t="s">
        <v>30</v>
      </c>
      <c r="Z2" s="8" t="s">
        <v>12</v>
      </c>
      <c r="AA2" s="9" t="s">
        <v>30</v>
      </c>
      <c r="AB2" s="8" t="s">
        <v>12</v>
      </c>
      <c r="AC2" s="9" t="s">
        <v>30</v>
      </c>
      <c r="AD2" s="8" t="s">
        <v>12</v>
      </c>
      <c r="AE2" s="9" t="s">
        <v>30</v>
      </c>
      <c r="AF2" s="8" t="s">
        <v>12</v>
      </c>
      <c r="AG2" s="9" t="s">
        <v>30</v>
      </c>
      <c r="AH2" s="8" t="s">
        <v>12</v>
      </c>
      <c r="AI2" s="9" t="s">
        <v>30</v>
      </c>
      <c r="AJ2" s="8" t="s">
        <v>12</v>
      </c>
      <c r="AK2" s="9" t="s">
        <v>30</v>
      </c>
      <c r="AL2" s="8" t="s">
        <v>12</v>
      </c>
      <c r="AM2" s="9" t="s">
        <v>30</v>
      </c>
      <c r="AN2" s="8" t="s">
        <v>12</v>
      </c>
      <c r="AO2" s="9" t="s">
        <v>30</v>
      </c>
      <c r="AP2" s="8" t="s">
        <v>12</v>
      </c>
      <c r="AQ2" s="9" t="s">
        <v>30</v>
      </c>
      <c r="AR2" s="8" t="s">
        <v>12</v>
      </c>
      <c r="AS2" s="9" t="s">
        <v>30</v>
      </c>
      <c r="AT2" s="8" t="s">
        <v>12</v>
      </c>
      <c r="AU2" s="9" t="s">
        <v>30</v>
      </c>
      <c r="AV2" s="8" t="s">
        <v>12</v>
      </c>
      <c r="AW2" s="9" t="s">
        <v>30</v>
      </c>
      <c r="AX2" s="8" t="s">
        <v>12</v>
      </c>
      <c r="AY2" s="9" t="s">
        <v>30</v>
      </c>
      <c r="AZ2" s="8" t="s">
        <v>12</v>
      </c>
      <c r="BA2" s="9" t="s">
        <v>30</v>
      </c>
      <c r="BB2" s="8" t="s">
        <v>12</v>
      </c>
      <c r="BC2" s="9" t="s">
        <v>30</v>
      </c>
      <c r="BD2" s="8" t="s">
        <v>12</v>
      </c>
      <c r="BE2" s="9" t="s">
        <v>30</v>
      </c>
      <c r="BF2" s="8" t="s">
        <v>12</v>
      </c>
      <c r="BG2" s="9" t="s">
        <v>30</v>
      </c>
      <c r="BH2" s="8" t="s">
        <v>12</v>
      </c>
      <c r="BI2" s="9" t="s">
        <v>30</v>
      </c>
      <c r="BK2" s="120"/>
      <c r="BL2" s="123"/>
      <c r="BM2" s="115" t="s">
        <v>12</v>
      </c>
      <c r="BN2" s="115"/>
      <c r="BO2" s="115"/>
      <c r="BP2" s="116" t="s">
        <v>30</v>
      </c>
      <c r="BQ2" s="116"/>
      <c r="BR2" s="117"/>
      <c r="BS2" s="92" t="s">
        <v>12</v>
      </c>
      <c r="BT2" s="94" t="s">
        <v>30</v>
      </c>
      <c r="BU2" s="92" t="s">
        <v>12</v>
      </c>
      <c r="BV2" s="61" t="s">
        <v>30</v>
      </c>
      <c r="BW2" s="92" t="s">
        <v>12</v>
      </c>
      <c r="BX2" s="93" t="s">
        <v>30</v>
      </c>
    </row>
    <row r="3" spans="1:76" ht="12.75" customHeight="1" x14ac:dyDescent="0.2">
      <c r="A3" s="10" t="s">
        <v>4</v>
      </c>
      <c r="B3" s="11">
        <v>128</v>
      </c>
      <c r="C3" s="1">
        <f>IF(AND((B3&gt;0),(B$4&gt;0)),(B3/B$4*100),"")</f>
        <v>581.81818181818187</v>
      </c>
      <c r="D3" s="11">
        <v>126</v>
      </c>
      <c r="E3" s="1">
        <f>IF(AND((D3&gt;0),(D$4&gt;0)),(D3/D$4*100),"")</f>
        <v>583.33333333333326</v>
      </c>
      <c r="F3" s="11">
        <v>128</v>
      </c>
      <c r="G3" s="1">
        <f>IF(AND((F3&gt;0),(F$4&gt;0)),(F3/F$4*100),"")</f>
        <v>646.46464646464642</v>
      </c>
      <c r="H3" s="11">
        <v>142</v>
      </c>
      <c r="I3" s="1">
        <f>IF(AND((H3&gt;0),(H$4&gt;0)),(H3/H$4*100),"")</f>
        <v>628.31858407079642</v>
      </c>
      <c r="J3" s="11">
        <v>139</v>
      </c>
      <c r="K3" s="1">
        <f>IF(AND((J3&gt;0),(J$4&gt;0)),(J3/J$4*100),"")</f>
        <v>572.01646090534973</v>
      </c>
      <c r="L3" s="11">
        <v>154</v>
      </c>
      <c r="M3" s="1">
        <f>IF(AND((L3&gt;0),(L$4&gt;0)),(L3/L$4*100),"")</f>
        <v>802.08333333333337</v>
      </c>
      <c r="N3" s="11">
        <v>151</v>
      </c>
      <c r="O3" s="1">
        <f>IF(AND((N3&gt;0),(N$4&gt;0)),(N3/N$4*100),"")</f>
        <v>631.79916317991638</v>
      </c>
      <c r="P3" s="11">
        <v>114</v>
      </c>
      <c r="Q3" s="1">
        <f>IF(AND((P3&gt;0),(P$4&gt;0)),(P3/P$4*100),"")</f>
        <v>662.79069767441865</v>
      </c>
      <c r="R3" s="11">
        <v>156</v>
      </c>
      <c r="S3" s="1">
        <f>IF(AND((R3&gt;0),(R$4&gt;0)),(R3/R$4*100),"")</f>
        <v>652.71966527196662</v>
      </c>
      <c r="T3" s="11">
        <v>157</v>
      </c>
      <c r="U3" s="1">
        <f>IF(AND((T3&gt;0),(T$4&gt;0)),(T3/T$4*100),"")</f>
        <v>747.61904761904759</v>
      </c>
      <c r="V3" s="11">
        <v>119</v>
      </c>
      <c r="W3" s="1">
        <f>IF(AND((V3&gt;0),(V$4&gt;0)),(V3/V$4*100),"")</f>
        <v>572.11538461538453</v>
      </c>
      <c r="X3" s="11">
        <v>128</v>
      </c>
      <c r="Y3" s="1">
        <f>IF(AND((X3&gt;0),(X$4&gt;0)),(X3/X$4*100),"")</f>
        <v>589.86175115207379</v>
      </c>
      <c r="Z3" s="11">
        <v>173</v>
      </c>
      <c r="AA3" s="1">
        <f>IF(AND((Z3&gt;0),(Z$4&gt;0)),(Z3/Z$4*100),"")</f>
        <v>839.80582524271836</v>
      </c>
      <c r="AB3" s="11">
        <v>148</v>
      </c>
      <c r="AC3" s="1">
        <f>IF(AND((AB3&gt;0),(AB$4&gt;0)),(AB3/AB$4*100),"")</f>
        <v>694.83568075117375</v>
      </c>
      <c r="AD3" s="11"/>
      <c r="AE3" s="1" t="str">
        <f t="shared" ref="AE3" si="0">IF(AND((AD3&gt;0),(AD$4&gt;0)),(AD3/AD$4*100),"")</f>
        <v/>
      </c>
      <c r="AF3" s="11"/>
      <c r="AG3" s="1" t="str">
        <f t="shared" ref="AG3" si="1">IF(AND((AF3&gt;0),(AF$4&gt;0)),(AF3/AF$4*100),"")</f>
        <v/>
      </c>
      <c r="AH3" s="11"/>
      <c r="AI3" s="1" t="str">
        <f t="shared" ref="AI3" si="2">IF(AND((AH3&gt;0),(AH$4&gt;0)),(AH3/AH$4*100),"")</f>
        <v/>
      </c>
      <c r="AJ3" s="11"/>
      <c r="AK3" s="1" t="str">
        <f t="shared" ref="AK3" si="3">IF(AND((AJ3&gt;0),(AJ$4&gt;0)),(AJ3/AJ$4*100),"")</f>
        <v/>
      </c>
      <c r="AL3" s="11"/>
      <c r="AM3" s="1" t="str">
        <f t="shared" ref="AM3" si="4">IF(AND((AL3&gt;0),(AL$4&gt;0)),(AL3/AL$4*100),"")</f>
        <v/>
      </c>
      <c r="AN3" s="11"/>
      <c r="AO3" s="1" t="str">
        <f t="shared" ref="AO3" si="5">IF(AND((AN3&gt;0),(AN$4&gt;0)),(AN3/AN$4*100),"")</f>
        <v/>
      </c>
      <c r="AP3" s="11"/>
      <c r="AQ3" s="1" t="str">
        <f t="shared" ref="AQ3" si="6">IF(AND((AP3&gt;0),(AP$4&gt;0)),(AP3/AP$4*100),"")</f>
        <v/>
      </c>
      <c r="AR3" s="11"/>
      <c r="AS3" s="1" t="str">
        <f t="shared" ref="AS3" si="7">IF(AND((AR3&gt;0),(AR$4&gt;0)),(AR3/AR$4*100),"")</f>
        <v/>
      </c>
      <c r="AT3" s="11"/>
      <c r="AU3" s="1" t="str">
        <f t="shared" ref="AU3" si="8">IF(AND((AT3&gt;0),(AT$4&gt;0)),(AT3/AT$4*100),"")</f>
        <v/>
      </c>
      <c r="AV3" s="11"/>
      <c r="AW3" s="1" t="str">
        <f t="shared" ref="AW3" si="9">IF(AND((AV3&gt;0),(AV$4&gt;0)),(AV3/AV$4*100),"")</f>
        <v/>
      </c>
      <c r="AX3" s="11"/>
      <c r="AY3" s="1" t="str">
        <f t="shared" ref="AY3" si="10">IF(AND((AX3&gt;0),(AX$4&gt;0)),(AX3/AX$4*100),"")</f>
        <v/>
      </c>
      <c r="AZ3" s="11"/>
      <c r="BA3" s="1" t="str">
        <f t="shared" ref="BA3" si="11">IF(AND((AZ3&gt;0),(AZ$4&gt;0)),(AZ3/AZ$4*100),"")</f>
        <v/>
      </c>
      <c r="BB3" s="11"/>
      <c r="BC3" s="1" t="str">
        <f t="shared" ref="BC3" si="12">IF(AND((BB3&gt;0),(BB$4&gt;0)),(BB3/BB$4*100),"")</f>
        <v/>
      </c>
      <c r="BD3" s="11"/>
      <c r="BE3" s="1" t="str">
        <f t="shared" ref="BE3" si="13">IF(AND((BD3&gt;0),(BD$4&gt;0)),(BD3/BD$4*100),"")</f>
        <v/>
      </c>
      <c r="BF3" s="11"/>
      <c r="BG3" s="1" t="str">
        <f t="shared" ref="BG3" si="14">IF(AND((BF3&gt;0),(BF$4&gt;0)),(BF3/BF$4*100),"")</f>
        <v/>
      </c>
      <c r="BH3" s="11"/>
      <c r="BI3" s="1" t="str">
        <f t="shared" ref="BI3" si="15">IF(AND((BH3&gt;0),(BH$4&gt;0)),(BH3/BH$4*100),"")</f>
        <v/>
      </c>
      <c r="BJ3" s="12"/>
      <c r="BK3" s="55" t="s">
        <v>4</v>
      </c>
      <c r="BL3" s="20">
        <f>COUNT(B3,D3,F3,H3,J3,L3,N3,P3,R3,T3,V3,X3,Z3,AB3,AD3,AF3,AH3,AJ3,AL3,AN3,AP3,AR3,AT3,AV3,AX3,AZ3,BB3,BD3,BF3,BH3)</f>
        <v>14</v>
      </c>
      <c r="BM3" s="21">
        <f>IF(SUM(B3,D3,F3,H3,J3,L3,N3,P3,R3,T3,V3,X3,Z3,AB3,AD3,AF3,AH3,AJ3,AL3,AN3,AP3,AR3,AT3,AV3,AX3,AZ3,BB3,BD3,BF3,BH3)&gt;0,MIN(B3,D3,F3,H3,J3,L3,N3,P3,R3,T3,V3,X3,Z3,AB3,AD3,AF3,AH3,AJ3,AL3,AN3,AP3,AR3,AT3,AV3,AX3,AZ3,BB3,BD3,BF3,BH3),"")</f>
        <v>114</v>
      </c>
      <c r="BN3" s="22" t="str">
        <f>IF(COUNT(BM3)&gt;0,"–","?")</f>
        <v>–</v>
      </c>
      <c r="BO3" s="23">
        <f>IF(SUM(B3,D3,F3,H3,J3,L3,N3,P3,R3,T3,V3,X3,Z3,AB3,AD3)&gt;0,MAX(B3,D3,F3,H3,J3,L3,N3,P3,R3,T3,V3,X3,Z3,AB3,AD3),"")</f>
        <v>173</v>
      </c>
      <c r="BP3" s="24">
        <f>IF(SUM(C3,E3,G3,I3,K3,M3,O3,Q3,S3,U3,W3,Y3,AA3,AC3,AE3,AG3,AI3,AK3,AM3,AO3,AQ3,AS3,AU3,AW3,AY3,BA3,BC3,BE3,BG3,BI3)&gt;0,MIN(C3,E3,G3,I3,K3,M3,O3,Q3,S3,U3,W3,Y3,AA3,AC3,AE3,AG3,AI3,AK3,AM3,AO3,AQ3,AS3,AU3,AW3,AY3,BA3,BC3,BE3,BG3,BI3),"")</f>
        <v>572.01646090534973</v>
      </c>
      <c r="BQ3" s="25" t="str">
        <f>IF(COUNT(BP3)&gt;0,"–","?")</f>
        <v>–</v>
      </c>
      <c r="BR3" s="26">
        <f>IF(SUM(C3,E3,G3,I3,K3,M3,O3,Q3,S3,U3,W3,Y3,AA3,AC3,AE3,AG3,AI3,AK3,AM3,AO3,AQ3,AS3,AU3,AW3,AY3,BA3,BC3,BE3,BG3,BI3)&gt;0,MAX(C3,E3,G3,I3,K3,M3,O3,Q3,S3,U3,W3,Y3,AA3,AC3,AE3,AG3,AI3,AK3,AM3,AO3,AQ3,AS3,AU3,AW3,AY3,BA3,BC3,BE3,BG3,BI3),"")</f>
        <v>839.80582524271836</v>
      </c>
      <c r="BS3" s="27">
        <f>IF(SUM(B3,D3,F3,H3,J3,L3,N3,P3,R3,T3,V3,X3,Z3,AB3,AD3,AF3,AH3,AJ3,AL3,AN3,AP3,AR3,AT3,AV3,AX3,AZ3,BB3,BD3,BF3,BH3)&gt;0,AVERAGE(B3,D3,F3,H3,J3,L3,N3,P3,R3,T3,V3,X3,Z3,AB3,AD3,AF3,AH3,AJ3,AL3,AN3,AP3,AR3,AT3,AV3,AX3,AZ3,BB3,BD3,BF3,BH3),"?")</f>
        <v>140.21428571428572</v>
      </c>
      <c r="BT3" s="28">
        <f>IF(SUM(C3,E3,G3,I3,K3,M3,O3,Q3,S3,U3,W3,Y3,AA3,AC3,AE3,AG3,AI3,AK3,AM3,AO3,AQ3,AS3,AU3,AW3,AY3,BA3,BC3,BE3,BG3,BI3)&gt;0,AVERAGE(C3,E3,G3,I3,K3,M3,O3,Q3,S3,U3,W3,Y3,AA3,AC3,AE3,AG3,AI3,AK3,AM3,AO3,AQ3,AS3,AU3,AW3,AY3,BA3,BC3,BE3,BG3,BI3),"?")</f>
        <v>657.54155395945293</v>
      </c>
      <c r="BU3" s="22">
        <f>IF(COUNT(B3,D3,F3,H3,J3,L3,N3,P3,R3,T3,V3,X3,Z3,AB3,AD3,AF3,AH3,AJ3,AL3,AN3,AP3,AR3,AT3,AV3,AX3,AZ3,BB3,BD3,BF3,BH3)&gt;1,STDEV(B3,D3,F3,H3,J3,L3,N3,P3,R3,T3,V3,X3,Z3,AB3,AD3,AF3,AH3,AJ3,AL3,AN3,AP3,AR3,AT3,AV3,AX3,AZ3,BB3,BD3,BF3,BH3),"?")</f>
        <v>17.01663697873159</v>
      </c>
      <c r="BV3" s="29">
        <f>IF(COUNT(C3,E3,G3,I3,K3,M3,O3,Q3,S3,U3,W3,Y3,AA3,AC3,AE3,AG3,AI3,AK3,AM3,AO3,AQ3,AS3,AU3,AW3,AY3,BA3,BC3,BE3,BG3,BI3)&gt;1,STDEV(C3,E3,G3,I3,K3,M3,O3,Q3,S3,U3,W3,Y3,AA3,AC3,AE3,AG3,AI3,AK3,AM3,AO3,AQ3,AS3,AU3,AW3,AY3,BA3,BC3,BE3,BG3,BI3),"?")</f>
        <v>85.81786112096357</v>
      </c>
      <c r="BW3" s="22">
        <f>IF(COUNT(B3)&gt;0,B3,"?")</f>
        <v>128</v>
      </c>
      <c r="BX3" s="25">
        <f>IF(COUNT(C3)&gt;0,C3,"?")</f>
        <v>581.81818181818187</v>
      </c>
    </row>
    <row r="4" spans="1:76" ht="12.75" customHeight="1" x14ac:dyDescent="0.2">
      <c r="A4" s="13" t="s">
        <v>24</v>
      </c>
      <c r="B4" s="14">
        <v>22</v>
      </c>
      <c r="C4" s="2" t="s">
        <v>3</v>
      </c>
      <c r="D4" s="14">
        <v>21.6</v>
      </c>
      <c r="E4" s="2" t="s">
        <v>3</v>
      </c>
      <c r="F4" s="14">
        <v>19.8</v>
      </c>
      <c r="G4" s="2" t="s">
        <v>3</v>
      </c>
      <c r="H4" s="14">
        <v>22.6</v>
      </c>
      <c r="I4" s="2" t="s">
        <v>3</v>
      </c>
      <c r="J4" s="14">
        <v>24.3</v>
      </c>
      <c r="K4" s="2" t="s">
        <v>3</v>
      </c>
      <c r="L4" s="14">
        <v>19.2</v>
      </c>
      <c r="M4" s="2" t="s">
        <v>3</v>
      </c>
      <c r="N4" s="14">
        <v>23.9</v>
      </c>
      <c r="O4" s="2" t="s">
        <v>3</v>
      </c>
      <c r="P4" s="14">
        <v>17.2</v>
      </c>
      <c r="Q4" s="2" t="s">
        <v>3</v>
      </c>
      <c r="R4" s="14">
        <v>23.9</v>
      </c>
      <c r="S4" s="2" t="s">
        <v>3</v>
      </c>
      <c r="T4" s="14">
        <v>21</v>
      </c>
      <c r="U4" s="2" t="s">
        <v>3</v>
      </c>
      <c r="V4" s="14">
        <v>20.8</v>
      </c>
      <c r="W4" s="2" t="s">
        <v>3</v>
      </c>
      <c r="X4" s="14">
        <v>21.7</v>
      </c>
      <c r="Y4" s="2" t="s">
        <v>3</v>
      </c>
      <c r="Z4" s="14">
        <v>20.6</v>
      </c>
      <c r="AA4" s="2" t="s">
        <v>3</v>
      </c>
      <c r="AB4" s="14">
        <v>21.3</v>
      </c>
      <c r="AC4" s="2" t="s">
        <v>3</v>
      </c>
      <c r="AD4" s="14"/>
      <c r="AE4" s="2" t="s">
        <v>3</v>
      </c>
      <c r="AF4" s="14"/>
      <c r="AG4" s="2" t="s">
        <v>3</v>
      </c>
      <c r="AH4" s="14"/>
      <c r="AI4" s="2" t="s">
        <v>3</v>
      </c>
      <c r="AJ4" s="14"/>
      <c r="AK4" s="2" t="s">
        <v>3</v>
      </c>
      <c r="AL4" s="14"/>
      <c r="AM4" s="2" t="s">
        <v>3</v>
      </c>
      <c r="AN4" s="14"/>
      <c r="AO4" s="2" t="s">
        <v>3</v>
      </c>
      <c r="AP4" s="14"/>
      <c r="AQ4" s="2" t="s">
        <v>3</v>
      </c>
      <c r="AR4" s="14"/>
      <c r="AS4" s="2" t="s">
        <v>3</v>
      </c>
      <c r="AT4" s="14"/>
      <c r="AU4" s="2" t="s">
        <v>3</v>
      </c>
      <c r="AV4" s="14"/>
      <c r="AW4" s="2" t="s">
        <v>3</v>
      </c>
      <c r="AX4" s="14"/>
      <c r="AY4" s="2" t="s">
        <v>3</v>
      </c>
      <c r="AZ4" s="14"/>
      <c r="BA4" s="2" t="s">
        <v>3</v>
      </c>
      <c r="BB4" s="14"/>
      <c r="BC4" s="2" t="s">
        <v>3</v>
      </c>
      <c r="BD4" s="14"/>
      <c r="BE4" s="2" t="s">
        <v>3</v>
      </c>
      <c r="BF4" s="14"/>
      <c r="BG4" s="2" t="s">
        <v>3</v>
      </c>
      <c r="BH4" s="14"/>
      <c r="BI4" s="2" t="s">
        <v>3</v>
      </c>
      <c r="BK4" s="56" t="s">
        <v>24</v>
      </c>
      <c r="BL4" s="30">
        <f t="shared" ref="BL4:BL31" si="16">COUNT(B4,D4,F4,H4,J4,L4,N4,P4,R4,T4,V4,X4,Z4,AB4,AD4,AF4,AH4,AJ4,AL4,AN4,AP4,AR4,AT4,AV4,AX4,AZ4,BB4,BD4,BF4,BH4)</f>
        <v>14</v>
      </c>
      <c r="BM4" s="31">
        <f t="shared" ref="BM4:BM31" si="17">IF(SUM(B4,D4,F4,H4,J4,L4,N4,P4,R4,T4,V4,X4,Z4,AB4,AD4,AF4,AH4,AJ4,AL4,AN4,AP4,AR4,AT4,AV4,AX4,AZ4,BB4,BD4,BF4,BH4)&gt;0,MIN(B4,D4,F4,H4,J4,L4,N4,P4,R4,T4,V4,X4,Z4,AB4,AD4,AF4,AH4,AJ4,AL4,AN4,AP4,AR4,AT4,AV4,AX4,AZ4,BB4,BD4,BF4,BH4),"")</f>
        <v>17.2</v>
      </c>
      <c r="BN4" s="32" t="str">
        <f t="shared" ref="BN4:BN31" si="18">IF(COUNT(BM4)&gt;0,"–","?")</f>
        <v>–</v>
      </c>
      <c r="BO4" s="33">
        <f t="shared" ref="BO4:BO31" si="19">IF(SUM(B4,D4,F4,H4,J4,L4,N4,P4,R4,T4,V4,X4,Z4,AB4,AD4)&gt;0,MAX(B4,D4,F4,H4,J4,L4,N4,P4,R4,T4,V4,X4,Z4,AB4,AD4),"")</f>
        <v>24.3</v>
      </c>
      <c r="BP4" s="34" t="str">
        <f t="shared" ref="BP4:BP31" si="20">IF(SUM(C4,E4,G4,I4,K4,M4,O4,Q4,S4,U4,W4,Y4,AA4,AC4,AE4,AG4,AI4,AK4,AM4,AO4,AQ4,AS4,AU4,AW4,AY4,BA4,BC4,BE4,BG4,BI4)&gt;0,MIN(C4,E4,G4,I4,K4,M4,O4,Q4,S4,U4,W4,Y4,AA4,AC4,AE4,AG4,AI4,AK4,AM4,AO4,AQ4,AS4,AU4,AW4,AY4,BA4,BC4,BE4,BG4,BI4),"")</f>
        <v/>
      </c>
      <c r="BQ4" s="6" t="s">
        <v>3</v>
      </c>
      <c r="BR4" s="36" t="str">
        <f t="shared" ref="BR4:BR31" si="21">IF(SUM(C4,E4,G4,I4,K4,M4,O4,Q4,S4,U4,W4,Y4,AA4,AC4,AE4,AG4,AI4,AK4,AM4,AO4,AQ4,AS4,AU4,AW4,AY4,BA4,BC4,BE4,BG4,BI4)&gt;0,MAX(C4,E4,G4,I4,K4,M4,O4,Q4,S4,U4,W4,Y4,AA4,AC4,AE4,AG4,AI4,AK4,AM4,AO4,AQ4,AS4,AU4,AW4,AY4,BA4,BC4,BE4,BG4,BI4),"")</f>
        <v/>
      </c>
      <c r="BS4" s="37">
        <f t="shared" ref="BS4:BT31" si="22">IF(SUM(B4,D4,F4,H4,J4,L4,N4,P4,R4,T4,V4,X4,Z4,AB4,AD4,AF4,AH4,AJ4,AL4,AN4,AP4,AR4,AT4,AV4,AX4,AZ4,BB4,BD4,BF4,BH4)&gt;0,AVERAGE(B4,D4,F4,H4,J4,L4,N4,P4,R4,T4,V4,X4,Z4,AB4,AD4,AF4,AH4,AJ4,AL4,AN4,AP4,AR4,AT4,AV4,AX4,AZ4,BB4,BD4,BF4,BH4),"?")</f>
        <v>21.421428571428574</v>
      </c>
      <c r="BT4" s="38" t="s">
        <v>3</v>
      </c>
      <c r="BU4" s="32">
        <f t="shared" ref="BU4:BV31" si="23">IF(COUNT(B4,D4,F4,H4,J4,L4,N4,P4,R4,T4,V4,X4,Z4,AB4,AD4,AF4,AH4,AJ4,AL4,AN4,AP4,AR4,AT4,AV4,AX4,AZ4,BB4,BD4,BF4,BH4)&gt;1,STDEV(B4,D4,F4,H4,J4,L4,N4,P4,R4,T4,V4,X4,Z4,AB4,AD4,AF4,AH4,AJ4,AL4,AN4,AP4,AR4,AT4,AV4,AX4,AZ4,BB4,BD4,BF4,BH4),"?")</f>
        <v>1.9423136764133691</v>
      </c>
      <c r="BV4" s="39" t="s">
        <v>3</v>
      </c>
      <c r="BW4" s="32">
        <f t="shared" ref="BW4:BX31" si="24">IF(COUNT(B4)&gt;0,B4,"?")</f>
        <v>22</v>
      </c>
      <c r="BX4" s="35" t="s">
        <v>3</v>
      </c>
    </row>
    <row r="5" spans="1:76" ht="12.75" customHeight="1" x14ac:dyDescent="0.2">
      <c r="A5" s="16" t="s">
        <v>17</v>
      </c>
      <c r="B5" s="17"/>
      <c r="C5" s="3"/>
      <c r="D5" s="17"/>
      <c r="E5" s="3"/>
      <c r="F5" s="17"/>
      <c r="G5" s="3"/>
      <c r="H5" s="17"/>
      <c r="I5" s="3"/>
      <c r="J5" s="17"/>
      <c r="K5" s="3"/>
      <c r="L5" s="17"/>
      <c r="M5" s="3"/>
      <c r="N5" s="17"/>
      <c r="O5" s="3"/>
      <c r="P5" s="17"/>
      <c r="Q5" s="3"/>
      <c r="R5" s="17"/>
      <c r="S5" s="3"/>
      <c r="T5" s="17"/>
      <c r="U5" s="3"/>
      <c r="V5" s="17"/>
      <c r="W5" s="3"/>
      <c r="X5" s="17"/>
      <c r="Y5" s="3"/>
      <c r="Z5" s="17"/>
      <c r="AA5" s="3"/>
      <c r="AB5" s="17"/>
      <c r="AC5" s="3"/>
      <c r="AD5" s="17"/>
      <c r="AE5" s="3"/>
      <c r="AF5" s="17"/>
      <c r="AG5" s="3"/>
      <c r="AH5" s="17"/>
      <c r="AI5" s="3"/>
      <c r="AJ5" s="17"/>
      <c r="AK5" s="3"/>
      <c r="AL5" s="17"/>
      <c r="AM5" s="3"/>
      <c r="AN5" s="17"/>
      <c r="AO5" s="3"/>
      <c r="AP5" s="17"/>
      <c r="AQ5" s="3"/>
      <c r="AR5" s="17"/>
      <c r="AS5" s="3"/>
      <c r="AT5" s="17"/>
      <c r="AU5" s="3"/>
      <c r="AV5" s="17"/>
      <c r="AW5" s="3"/>
      <c r="AX5" s="17"/>
      <c r="AY5" s="3"/>
      <c r="AZ5" s="17"/>
      <c r="BA5" s="3"/>
      <c r="BB5" s="17"/>
      <c r="BC5" s="3"/>
      <c r="BD5" s="17"/>
      <c r="BE5" s="3"/>
      <c r="BF5" s="17"/>
      <c r="BG5" s="3"/>
      <c r="BH5" s="17"/>
      <c r="BI5" s="3"/>
      <c r="BK5" s="56" t="s">
        <v>17</v>
      </c>
      <c r="BL5" s="30">
        <f t="shared" si="16"/>
        <v>0</v>
      </c>
      <c r="BM5" s="31"/>
      <c r="BN5" s="32"/>
      <c r="BO5" s="33"/>
      <c r="BP5" s="34"/>
      <c r="BQ5" s="35"/>
      <c r="BR5" s="36"/>
      <c r="BS5" s="37"/>
      <c r="BT5" s="38"/>
      <c r="BU5" s="32"/>
      <c r="BV5" s="39"/>
      <c r="BW5" s="32"/>
      <c r="BX5" s="35"/>
    </row>
    <row r="6" spans="1:76" ht="12.75" customHeight="1" x14ac:dyDescent="0.2">
      <c r="A6" s="10" t="s">
        <v>18</v>
      </c>
      <c r="B6" s="18">
        <v>5</v>
      </c>
      <c r="C6" s="4">
        <f>IF(AND((B6&gt;0),(B$4&gt;0)),(B6/B$4*100),"")</f>
        <v>22.727272727272727</v>
      </c>
      <c r="D6" s="18">
        <v>5.8</v>
      </c>
      <c r="E6" s="4">
        <f>IF(AND((D6&gt;0),(D$4&gt;0)),(D6/D$4*100),"")</f>
        <v>26.851851851851848</v>
      </c>
      <c r="F6" s="18"/>
      <c r="G6" s="4" t="str">
        <f>IF(AND((F6&gt;0),(F$4&gt;0)),(F6/F$4*100),"")</f>
        <v/>
      </c>
      <c r="H6" s="18">
        <v>6.3</v>
      </c>
      <c r="I6" s="4">
        <f>IF(AND((H6&gt;0),(H$4&gt;0)),(H6/H$4*100),"")</f>
        <v>27.876106194690266</v>
      </c>
      <c r="J6" s="18">
        <v>5.2</v>
      </c>
      <c r="K6" s="4">
        <f>IF(AND((J6&gt;0),(J$4&gt;0)),(J6/J$4*100),"")</f>
        <v>21.399176954732511</v>
      </c>
      <c r="L6" s="18">
        <v>5.5</v>
      </c>
      <c r="M6" s="4">
        <f>IF(AND((L6&gt;0),(L$4&gt;0)),(L6/L$4*100),"")</f>
        <v>28.645833333333336</v>
      </c>
      <c r="N6" s="18">
        <v>6.4</v>
      </c>
      <c r="O6" s="4">
        <f>IF(AND((N6&gt;0),(N$4&gt;0)),(N6/N$4*100),"")</f>
        <v>26.77824267782427</v>
      </c>
      <c r="P6" s="18">
        <v>4.7</v>
      </c>
      <c r="Q6" s="4">
        <f>IF(AND((P6&gt;0),(P$4&gt;0)),(P6/P$4*100),"")</f>
        <v>27.325581395348841</v>
      </c>
      <c r="R6" s="18">
        <v>5.2</v>
      </c>
      <c r="S6" s="4">
        <f>IF(AND((R6&gt;0),(R$4&gt;0)),(R6/R$4*100),"")</f>
        <v>21.75732217573222</v>
      </c>
      <c r="T6" s="18">
        <v>5.6</v>
      </c>
      <c r="U6" s="4">
        <f>IF(AND((T6&gt;0),(T$4&gt;0)),(T6/T$4*100),"")</f>
        <v>26.666666666666668</v>
      </c>
      <c r="V6" s="18">
        <v>4.7</v>
      </c>
      <c r="W6" s="4">
        <f>IF(AND((V6&gt;0),(V$4&gt;0)),(V6/V$4*100),"")</f>
        <v>22.596153846153847</v>
      </c>
      <c r="X6" s="18">
        <v>5</v>
      </c>
      <c r="Y6" s="4">
        <f>IF(AND((X6&gt;0),(X$4&gt;0)),(X6/X$4*100),"")</f>
        <v>23.041474654377879</v>
      </c>
      <c r="Z6" s="18"/>
      <c r="AA6" s="4" t="str">
        <f>IF(AND((Z6&gt;0),(Z$4&gt;0)),(Z6/Z$4*100),"")</f>
        <v/>
      </c>
      <c r="AB6" s="18">
        <v>6.3</v>
      </c>
      <c r="AC6" s="4">
        <f>IF(AND((AB6&gt;0),(AB$4&gt;0)),(AB6/AB$4*100),"")</f>
        <v>29.577464788732392</v>
      </c>
      <c r="AD6" s="18"/>
      <c r="AE6" s="4" t="str">
        <f t="shared" ref="AE6:AE10" si="25">IF(AND((AD6&gt;0),(AD$4&gt;0)),(AD6/AD$4*100),"")</f>
        <v/>
      </c>
      <c r="AF6" s="18"/>
      <c r="AG6" s="4" t="str">
        <f t="shared" ref="AG6:AG10" si="26">IF(AND((AF6&gt;0),(AF$4&gt;0)),(AF6/AF$4*100),"")</f>
        <v/>
      </c>
      <c r="AH6" s="18"/>
      <c r="AI6" s="4" t="str">
        <f t="shared" ref="AI6:AI10" si="27">IF(AND((AH6&gt;0),(AH$4&gt;0)),(AH6/AH$4*100),"")</f>
        <v/>
      </c>
      <c r="AJ6" s="18"/>
      <c r="AK6" s="4" t="str">
        <f t="shared" ref="AK6:AK10" si="28">IF(AND((AJ6&gt;0),(AJ$4&gt;0)),(AJ6/AJ$4*100),"")</f>
        <v/>
      </c>
      <c r="AL6" s="18"/>
      <c r="AM6" s="4" t="str">
        <f t="shared" ref="AM6:AM10" si="29">IF(AND((AL6&gt;0),(AL$4&gt;0)),(AL6/AL$4*100),"")</f>
        <v/>
      </c>
      <c r="AN6" s="18"/>
      <c r="AO6" s="4" t="str">
        <f t="shared" ref="AO6:AO10" si="30">IF(AND((AN6&gt;0),(AN$4&gt;0)),(AN6/AN$4*100),"")</f>
        <v/>
      </c>
      <c r="AP6" s="18"/>
      <c r="AQ6" s="4" t="str">
        <f t="shared" ref="AQ6:AQ10" si="31">IF(AND((AP6&gt;0),(AP$4&gt;0)),(AP6/AP$4*100),"")</f>
        <v/>
      </c>
      <c r="AR6" s="18"/>
      <c r="AS6" s="4" t="str">
        <f t="shared" ref="AS6:AS10" si="32">IF(AND((AR6&gt;0),(AR$4&gt;0)),(AR6/AR$4*100),"")</f>
        <v/>
      </c>
      <c r="AT6" s="18"/>
      <c r="AU6" s="4" t="str">
        <f t="shared" ref="AU6:AU10" si="33">IF(AND((AT6&gt;0),(AT$4&gt;0)),(AT6/AT$4*100),"")</f>
        <v/>
      </c>
      <c r="AV6" s="18"/>
      <c r="AW6" s="4" t="str">
        <f t="shared" ref="AW6:AW10" si="34">IF(AND((AV6&gt;0),(AV$4&gt;0)),(AV6/AV$4*100),"")</f>
        <v/>
      </c>
      <c r="AX6" s="18"/>
      <c r="AY6" s="4" t="str">
        <f t="shared" ref="AY6:AY10" si="35">IF(AND((AX6&gt;0),(AX$4&gt;0)),(AX6/AX$4*100),"")</f>
        <v/>
      </c>
      <c r="AZ6" s="18"/>
      <c r="BA6" s="4" t="str">
        <f t="shared" ref="BA6:BA10" si="36">IF(AND((AZ6&gt;0),(AZ$4&gt;0)),(AZ6/AZ$4*100),"")</f>
        <v/>
      </c>
      <c r="BB6" s="18"/>
      <c r="BC6" s="4" t="str">
        <f t="shared" ref="BC6:BC10" si="37">IF(AND((BB6&gt;0),(BB$4&gt;0)),(BB6/BB$4*100),"")</f>
        <v/>
      </c>
      <c r="BD6" s="18"/>
      <c r="BE6" s="4" t="str">
        <f t="shared" ref="BE6:BE10" si="38">IF(AND((BD6&gt;0),(BD$4&gt;0)),(BD6/BD$4*100),"")</f>
        <v/>
      </c>
      <c r="BF6" s="18"/>
      <c r="BG6" s="4" t="str">
        <f t="shared" ref="BG6:BG10" si="39">IF(AND((BF6&gt;0),(BF$4&gt;0)),(BF6/BF$4*100),"")</f>
        <v/>
      </c>
      <c r="BH6" s="18"/>
      <c r="BI6" s="4" t="str">
        <f t="shared" ref="BI6:BI10" si="40">IF(AND((BH6&gt;0),(BH$4&gt;0)),(BH6/BH$4*100),"")</f>
        <v/>
      </c>
      <c r="BK6" s="57" t="s">
        <v>18</v>
      </c>
      <c r="BL6" s="30">
        <f t="shared" si="16"/>
        <v>12</v>
      </c>
      <c r="BM6" s="31">
        <f t="shared" si="17"/>
        <v>4.7</v>
      </c>
      <c r="BN6" s="32" t="str">
        <f t="shared" si="18"/>
        <v>–</v>
      </c>
      <c r="BO6" s="33">
        <f t="shared" si="19"/>
        <v>6.4</v>
      </c>
      <c r="BP6" s="34">
        <f t="shared" si="20"/>
        <v>21.399176954732511</v>
      </c>
      <c r="BQ6" s="35" t="str">
        <f t="shared" ref="BQ6:BQ30" si="41">IF(COUNT(BP6)&gt;0,"–","?")</f>
        <v>–</v>
      </c>
      <c r="BR6" s="36">
        <f t="shared" si="21"/>
        <v>29.577464788732392</v>
      </c>
      <c r="BS6" s="37">
        <f t="shared" si="22"/>
        <v>5.4750000000000014</v>
      </c>
      <c r="BT6" s="38">
        <f t="shared" si="22"/>
        <v>25.436928938893065</v>
      </c>
      <c r="BU6" s="32">
        <f t="shared" si="23"/>
        <v>0.61367003274633425</v>
      </c>
      <c r="BV6" s="39">
        <f t="shared" si="23"/>
        <v>2.9118015472603322</v>
      </c>
      <c r="BW6" s="32">
        <f t="shared" si="24"/>
        <v>5</v>
      </c>
      <c r="BX6" s="35">
        <f t="shared" si="24"/>
        <v>22.727272727272727</v>
      </c>
    </row>
    <row r="7" spans="1:76" ht="12.75" customHeight="1" x14ac:dyDescent="0.2">
      <c r="A7" s="10" t="s">
        <v>19</v>
      </c>
      <c r="B7" s="19">
        <v>3.6</v>
      </c>
      <c r="C7" s="4">
        <f>IF(AND((B7&gt;0),(B$4&gt;0)),(B7/B$4*100),"")</f>
        <v>16.363636363636363</v>
      </c>
      <c r="D7" s="19"/>
      <c r="E7" s="4" t="str">
        <f>IF(AND((D7&gt;0),(D$4&gt;0)),(D7/D$4*100),"")</f>
        <v/>
      </c>
      <c r="F7" s="19">
        <v>3.6</v>
      </c>
      <c r="G7" s="4">
        <f>IF(AND((F7&gt;0),(F$4&gt;0)),(F7/F$4*100),"")</f>
        <v>18.181818181818183</v>
      </c>
      <c r="H7" s="19">
        <v>5</v>
      </c>
      <c r="I7" s="4">
        <f>IF(AND((H7&gt;0),(H$4&gt;0)),(H7/H$4*100),"")</f>
        <v>22.123893805309734</v>
      </c>
      <c r="J7" s="19"/>
      <c r="K7" s="4" t="str">
        <f>IF(AND((J7&gt;0),(J$4&gt;0)),(J7/J$4*100),"")</f>
        <v/>
      </c>
      <c r="L7" s="19">
        <v>3.6</v>
      </c>
      <c r="M7" s="4">
        <f>IF(AND((L7&gt;0),(L$4&gt;0)),(L7/L$4*100),"")</f>
        <v>18.75</v>
      </c>
      <c r="N7" s="19">
        <v>3.5</v>
      </c>
      <c r="O7" s="4">
        <f>IF(AND((N7&gt;0),(N$4&gt;0)),(N7/N$4*100),"")</f>
        <v>14.644351464435148</v>
      </c>
      <c r="P7" s="19">
        <v>3.1</v>
      </c>
      <c r="Q7" s="4">
        <f>IF(AND((P7&gt;0),(P$4&gt;0)),(P7/P$4*100),"")</f>
        <v>18.02325581395349</v>
      </c>
      <c r="R7" s="19">
        <v>3.9</v>
      </c>
      <c r="S7" s="4">
        <f>IF(AND((R7&gt;0),(R$4&gt;0)),(R7/R$4*100),"")</f>
        <v>16.317991631799163</v>
      </c>
      <c r="T7" s="19">
        <v>5.6</v>
      </c>
      <c r="U7" s="4">
        <f>IF(AND((T7&gt;0),(T$4&gt;0)),(T7/T$4*100),"")</f>
        <v>26.666666666666668</v>
      </c>
      <c r="V7" s="19">
        <v>3</v>
      </c>
      <c r="W7" s="4">
        <f>IF(AND((V7&gt;0),(V$4&gt;0)),(V7/V$4*100),"")</f>
        <v>14.423076923076922</v>
      </c>
      <c r="X7" s="19">
        <v>3.3</v>
      </c>
      <c r="Y7" s="4">
        <f>IF(AND((X7&gt;0),(X$4&gt;0)),(X7/X$4*100),"")</f>
        <v>15.207373271889402</v>
      </c>
      <c r="Z7" s="19">
        <v>3.5</v>
      </c>
      <c r="AA7" s="4">
        <f>IF(AND((Z7&gt;0),(Z$4&gt;0)),(Z7/Z$4*100),"")</f>
        <v>16.990291262135919</v>
      </c>
      <c r="AB7" s="19">
        <v>4.8</v>
      </c>
      <c r="AC7" s="4">
        <f>IF(AND((AB7&gt;0),(AB$4&gt;0)),(AB7/AB$4*100),"")</f>
        <v>22.535211267605632</v>
      </c>
      <c r="AD7" s="19"/>
      <c r="AE7" s="4" t="str">
        <f t="shared" si="25"/>
        <v/>
      </c>
      <c r="AF7" s="19"/>
      <c r="AG7" s="4" t="str">
        <f t="shared" si="26"/>
        <v/>
      </c>
      <c r="AH7" s="19"/>
      <c r="AI7" s="4" t="str">
        <f t="shared" si="27"/>
        <v/>
      </c>
      <c r="AJ7" s="19"/>
      <c r="AK7" s="4" t="str">
        <f t="shared" si="28"/>
        <v/>
      </c>
      <c r="AL7" s="19"/>
      <c r="AM7" s="4" t="str">
        <f t="shared" si="29"/>
        <v/>
      </c>
      <c r="AN7" s="19"/>
      <c r="AO7" s="4" t="str">
        <f t="shared" si="30"/>
        <v/>
      </c>
      <c r="AP7" s="19"/>
      <c r="AQ7" s="4" t="str">
        <f t="shared" si="31"/>
        <v/>
      </c>
      <c r="AR7" s="19"/>
      <c r="AS7" s="4" t="str">
        <f t="shared" si="32"/>
        <v/>
      </c>
      <c r="AT7" s="19"/>
      <c r="AU7" s="4" t="str">
        <f t="shared" si="33"/>
        <v/>
      </c>
      <c r="AV7" s="19"/>
      <c r="AW7" s="4" t="str">
        <f t="shared" si="34"/>
        <v/>
      </c>
      <c r="AX7" s="19"/>
      <c r="AY7" s="4" t="str">
        <f t="shared" si="35"/>
        <v/>
      </c>
      <c r="AZ7" s="19"/>
      <c r="BA7" s="4" t="str">
        <f t="shared" si="36"/>
        <v/>
      </c>
      <c r="BB7" s="19"/>
      <c r="BC7" s="4" t="str">
        <f t="shared" si="37"/>
        <v/>
      </c>
      <c r="BD7" s="19"/>
      <c r="BE7" s="4" t="str">
        <f t="shared" si="38"/>
        <v/>
      </c>
      <c r="BF7" s="19"/>
      <c r="BG7" s="4" t="str">
        <f t="shared" si="39"/>
        <v/>
      </c>
      <c r="BH7" s="19"/>
      <c r="BI7" s="4" t="str">
        <f t="shared" si="40"/>
        <v/>
      </c>
      <c r="BK7" s="57" t="s">
        <v>19</v>
      </c>
      <c r="BL7" s="30">
        <f t="shared" si="16"/>
        <v>12</v>
      </c>
      <c r="BM7" s="31">
        <f t="shared" si="17"/>
        <v>3</v>
      </c>
      <c r="BN7" s="32" t="str">
        <f t="shared" si="18"/>
        <v>–</v>
      </c>
      <c r="BO7" s="33">
        <f t="shared" si="19"/>
        <v>5.6</v>
      </c>
      <c r="BP7" s="34">
        <f t="shared" si="20"/>
        <v>14.423076923076922</v>
      </c>
      <c r="BQ7" s="35" t="str">
        <f t="shared" si="41"/>
        <v>–</v>
      </c>
      <c r="BR7" s="36">
        <f t="shared" si="21"/>
        <v>26.666666666666668</v>
      </c>
      <c r="BS7" s="37">
        <f t="shared" si="22"/>
        <v>3.8749999999999996</v>
      </c>
      <c r="BT7" s="38">
        <f t="shared" si="22"/>
        <v>18.352297221027218</v>
      </c>
      <c r="BU7" s="32">
        <f t="shared" si="23"/>
        <v>0.81477827435667105</v>
      </c>
      <c r="BV7" s="39">
        <f t="shared" si="23"/>
        <v>3.6948657355683983</v>
      </c>
      <c r="BW7" s="32">
        <f t="shared" si="24"/>
        <v>3.6</v>
      </c>
      <c r="BX7" s="35">
        <f t="shared" si="24"/>
        <v>16.363636363636363</v>
      </c>
    </row>
    <row r="8" spans="1:76" ht="12.75" customHeight="1" x14ac:dyDescent="0.2">
      <c r="A8" s="10" t="s">
        <v>20</v>
      </c>
      <c r="B8" s="19">
        <v>12.9</v>
      </c>
      <c r="C8" s="4">
        <f>IF(AND((B8&gt;0),(B$4&gt;0)),(B8/B$4*100),"")</f>
        <v>58.63636363636364</v>
      </c>
      <c r="D8" s="19">
        <v>12.3</v>
      </c>
      <c r="E8" s="4">
        <f>IF(AND((D8&gt;0),(D$4&gt;0)),(D8/D$4*100),"")</f>
        <v>56.944444444444443</v>
      </c>
      <c r="F8" s="19">
        <v>12</v>
      </c>
      <c r="G8" s="4">
        <f>IF(AND((F8&gt;0),(F$4&gt;0)),(F8/F$4*100),"")</f>
        <v>60.606060606060609</v>
      </c>
      <c r="H8" s="19">
        <v>11.7</v>
      </c>
      <c r="I8" s="4">
        <f>IF(AND((H8&gt;0),(H$4&gt;0)),(H8/H$4*100),"")</f>
        <v>51.769911504424769</v>
      </c>
      <c r="J8" s="19">
        <v>12.5</v>
      </c>
      <c r="K8" s="4">
        <f>IF(AND((J8&gt;0),(J$4&gt;0)),(J8/J$4*100),"")</f>
        <v>51.440329218106996</v>
      </c>
      <c r="L8" s="19">
        <v>10.7</v>
      </c>
      <c r="M8" s="4">
        <f>IF(AND((L8&gt;0),(L$4&gt;0)),(L8/L$4*100),"")</f>
        <v>55.729166666666664</v>
      </c>
      <c r="N8" s="19">
        <v>12.4</v>
      </c>
      <c r="O8" s="4">
        <f>IF(AND((N8&gt;0),(N$4&gt;0)),(N8/N$4*100),"")</f>
        <v>51.88284518828452</v>
      </c>
      <c r="P8" s="19">
        <v>8.8000000000000007</v>
      </c>
      <c r="Q8" s="4">
        <f>IF(AND((P8&gt;0),(P$4&gt;0)),(P8/P$4*100),"")</f>
        <v>51.162790697674424</v>
      </c>
      <c r="R8" s="19">
        <v>13</v>
      </c>
      <c r="S8" s="4">
        <f>IF(AND((R8&gt;0),(R$4&gt;0)),(R8/R$4*100),"")</f>
        <v>54.393305439330554</v>
      </c>
      <c r="T8" s="19">
        <v>12.1</v>
      </c>
      <c r="U8" s="4">
        <f>IF(AND((T8&gt;0),(T$4&gt;0)),(T8/T$4*100),"")</f>
        <v>57.619047619047613</v>
      </c>
      <c r="V8" s="19">
        <v>9.6999999999999993</v>
      </c>
      <c r="W8" s="4">
        <f>IF(AND((V8&gt;0),(V$4&gt;0)),(V8/V$4*100),"")</f>
        <v>46.63461538461538</v>
      </c>
      <c r="X8" s="19">
        <v>11</v>
      </c>
      <c r="Y8" s="4">
        <f>IF(AND((X8&gt;0),(X$4&gt;0)),(X8/X$4*100),"")</f>
        <v>50.691244239631338</v>
      </c>
      <c r="Z8" s="19">
        <v>9.4</v>
      </c>
      <c r="AA8" s="4">
        <f>IF(AND((Z8&gt;0),(Z$4&gt;0)),(Z8/Z$4*100),"")</f>
        <v>45.631067961165044</v>
      </c>
      <c r="AB8" s="19">
        <v>13.1</v>
      </c>
      <c r="AC8" s="4">
        <f>IF(AND((AB8&gt;0),(AB$4&gt;0)),(AB8/AB$4*100),"")</f>
        <v>61.502347417840376</v>
      </c>
      <c r="AD8" s="19"/>
      <c r="AE8" s="4" t="str">
        <f t="shared" si="25"/>
        <v/>
      </c>
      <c r="AF8" s="19"/>
      <c r="AG8" s="4" t="str">
        <f t="shared" si="26"/>
        <v/>
      </c>
      <c r="AH8" s="19"/>
      <c r="AI8" s="4" t="str">
        <f t="shared" si="27"/>
        <v/>
      </c>
      <c r="AJ8" s="19"/>
      <c r="AK8" s="4" t="str">
        <f t="shared" si="28"/>
        <v/>
      </c>
      <c r="AL8" s="19"/>
      <c r="AM8" s="4" t="str">
        <f t="shared" si="29"/>
        <v/>
      </c>
      <c r="AN8" s="19"/>
      <c r="AO8" s="4" t="str">
        <f t="shared" si="30"/>
        <v/>
      </c>
      <c r="AP8" s="19"/>
      <c r="AQ8" s="4" t="str">
        <f t="shared" si="31"/>
        <v/>
      </c>
      <c r="AR8" s="19"/>
      <c r="AS8" s="4" t="str">
        <f t="shared" si="32"/>
        <v/>
      </c>
      <c r="AT8" s="19"/>
      <c r="AU8" s="4" t="str">
        <f t="shared" si="33"/>
        <v/>
      </c>
      <c r="AV8" s="19"/>
      <c r="AW8" s="4" t="str">
        <f t="shared" si="34"/>
        <v/>
      </c>
      <c r="AX8" s="19"/>
      <c r="AY8" s="4" t="str">
        <f t="shared" si="35"/>
        <v/>
      </c>
      <c r="AZ8" s="19"/>
      <c r="BA8" s="4" t="str">
        <f t="shared" si="36"/>
        <v/>
      </c>
      <c r="BB8" s="19"/>
      <c r="BC8" s="4" t="str">
        <f t="shared" si="37"/>
        <v/>
      </c>
      <c r="BD8" s="19"/>
      <c r="BE8" s="4" t="str">
        <f t="shared" si="38"/>
        <v/>
      </c>
      <c r="BF8" s="19"/>
      <c r="BG8" s="4" t="str">
        <f t="shared" si="39"/>
        <v/>
      </c>
      <c r="BH8" s="19"/>
      <c r="BI8" s="4" t="str">
        <f t="shared" si="40"/>
        <v/>
      </c>
      <c r="BK8" s="57" t="s">
        <v>20</v>
      </c>
      <c r="BL8" s="30">
        <f t="shared" si="16"/>
        <v>14</v>
      </c>
      <c r="BM8" s="31">
        <f t="shared" si="17"/>
        <v>8.8000000000000007</v>
      </c>
      <c r="BN8" s="32" t="str">
        <f t="shared" si="18"/>
        <v>–</v>
      </c>
      <c r="BO8" s="33">
        <f t="shared" si="19"/>
        <v>13.1</v>
      </c>
      <c r="BP8" s="34">
        <f t="shared" si="20"/>
        <v>45.631067961165044</v>
      </c>
      <c r="BQ8" s="35" t="str">
        <f t="shared" si="41"/>
        <v>–</v>
      </c>
      <c r="BR8" s="36">
        <f t="shared" si="21"/>
        <v>61.502347417840376</v>
      </c>
      <c r="BS8" s="37">
        <f t="shared" si="22"/>
        <v>11.542857142857143</v>
      </c>
      <c r="BT8" s="38">
        <f t="shared" si="22"/>
        <v>53.903110001689754</v>
      </c>
      <c r="BU8" s="32">
        <f t="shared" si="23"/>
        <v>1.4053273835462843</v>
      </c>
      <c r="BV8" s="39">
        <f t="shared" si="23"/>
        <v>4.847638189203189</v>
      </c>
      <c r="BW8" s="32">
        <f t="shared" si="24"/>
        <v>12.9</v>
      </c>
      <c r="BX8" s="35">
        <f t="shared" si="24"/>
        <v>58.63636363636364</v>
      </c>
    </row>
    <row r="9" spans="1:76" ht="12.75" customHeight="1" x14ac:dyDescent="0.2">
      <c r="A9" s="10" t="s">
        <v>22</v>
      </c>
      <c r="B9" s="19">
        <v>2</v>
      </c>
      <c r="C9" s="4">
        <f>IF(AND((B9&gt;0),(B$4&gt;0)),(B9/B$4*100),"")</f>
        <v>9.0909090909090917</v>
      </c>
      <c r="D9" s="19">
        <v>2.6</v>
      </c>
      <c r="E9" s="4">
        <f>IF(AND((D9&gt;0),(D$4&gt;0)),(D9/D$4*100),"")</f>
        <v>12.037037037037036</v>
      </c>
      <c r="F9" s="19">
        <v>2.2000000000000002</v>
      </c>
      <c r="G9" s="4">
        <f>IF(AND((F9&gt;0),(F$4&gt;0)),(F9/F$4*100),"")</f>
        <v>11.111111111111112</v>
      </c>
      <c r="H9" s="19"/>
      <c r="I9" s="4" t="str">
        <f>IF(AND((H9&gt;0),(H$4&gt;0)),(H9/H$4*100),"")</f>
        <v/>
      </c>
      <c r="J9" s="19"/>
      <c r="K9" s="4" t="str">
        <f>IF(AND((J9&gt;0),(J$4&gt;0)),(J9/J$4*100),"")</f>
        <v/>
      </c>
      <c r="L9" s="19">
        <v>2.8</v>
      </c>
      <c r="M9" s="4">
        <f>IF(AND((L9&gt;0),(L$4&gt;0)),(L9/L$4*100),"")</f>
        <v>14.583333333333334</v>
      </c>
      <c r="N9" s="19">
        <v>2.9</v>
      </c>
      <c r="O9" s="4">
        <f>IF(AND((N9&gt;0),(N$4&gt;0)),(N9/N$4*100),"")</f>
        <v>12.133891213389122</v>
      </c>
      <c r="P9" s="19">
        <v>3</v>
      </c>
      <c r="Q9" s="4">
        <f>IF(AND((P9&gt;0),(P$4&gt;0)),(P9/P$4*100),"")</f>
        <v>17.441860465116278</v>
      </c>
      <c r="R9" s="19">
        <v>3.1</v>
      </c>
      <c r="S9" s="4">
        <f>IF(AND((R9&gt;0),(R$4&gt;0)),(R9/R$4*100),"")</f>
        <v>12.97071129707113</v>
      </c>
      <c r="T9" s="19">
        <v>3.7</v>
      </c>
      <c r="U9" s="4">
        <f>IF(AND((T9&gt;0),(T$4&gt;0)),(T9/T$4*100),"")</f>
        <v>17.61904761904762</v>
      </c>
      <c r="V9" s="19">
        <v>2.6</v>
      </c>
      <c r="W9" s="4">
        <f>IF(AND((V9&gt;0),(V$4&gt;0)),(V9/V$4*100),"")</f>
        <v>12.5</v>
      </c>
      <c r="X9" s="19"/>
      <c r="Y9" s="4" t="str">
        <f>IF(AND((X9&gt;0),(X$4&gt;0)),(X9/X$4*100),"")</f>
        <v/>
      </c>
      <c r="Z9" s="19">
        <v>2.6</v>
      </c>
      <c r="AA9" s="4">
        <f>IF(AND((Z9&gt;0),(Z$4&gt;0)),(Z9/Z$4*100),"")</f>
        <v>12.621359223300971</v>
      </c>
      <c r="AB9" s="19">
        <v>3.4</v>
      </c>
      <c r="AC9" s="4">
        <f>IF(AND((AB9&gt;0),(AB$4&gt;0)),(AB9/AB$4*100),"")</f>
        <v>15.96244131455399</v>
      </c>
      <c r="AD9" s="19"/>
      <c r="AE9" s="4" t="str">
        <f t="shared" si="25"/>
        <v/>
      </c>
      <c r="AF9" s="19"/>
      <c r="AG9" s="4" t="str">
        <f t="shared" si="26"/>
        <v/>
      </c>
      <c r="AH9" s="19"/>
      <c r="AI9" s="4" t="str">
        <f t="shared" si="27"/>
        <v/>
      </c>
      <c r="AJ9" s="19"/>
      <c r="AK9" s="4" t="str">
        <f t="shared" si="28"/>
        <v/>
      </c>
      <c r="AL9" s="19"/>
      <c r="AM9" s="4" t="str">
        <f t="shared" si="29"/>
        <v/>
      </c>
      <c r="AN9" s="19"/>
      <c r="AO9" s="4" t="str">
        <f t="shared" si="30"/>
        <v/>
      </c>
      <c r="AP9" s="19"/>
      <c r="AQ9" s="4" t="str">
        <f t="shared" si="31"/>
        <v/>
      </c>
      <c r="AR9" s="19"/>
      <c r="AS9" s="4" t="str">
        <f t="shared" si="32"/>
        <v/>
      </c>
      <c r="AT9" s="19"/>
      <c r="AU9" s="4" t="str">
        <f t="shared" si="33"/>
        <v/>
      </c>
      <c r="AV9" s="19"/>
      <c r="AW9" s="4" t="str">
        <f t="shared" si="34"/>
        <v/>
      </c>
      <c r="AX9" s="19"/>
      <c r="AY9" s="4" t="str">
        <f t="shared" si="35"/>
        <v/>
      </c>
      <c r="AZ9" s="19"/>
      <c r="BA9" s="4" t="str">
        <f t="shared" si="36"/>
        <v/>
      </c>
      <c r="BB9" s="19"/>
      <c r="BC9" s="4" t="str">
        <f t="shared" si="37"/>
        <v/>
      </c>
      <c r="BD9" s="19"/>
      <c r="BE9" s="4" t="str">
        <f t="shared" si="38"/>
        <v/>
      </c>
      <c r="BF9" s="19"/>
      <c r="BG9" s="4" t="str">
        <f t="shared" si="39"/>
        <v/>
      </c>
      <c r="BH9" s="19"/>
      <c r="BI9" s="4" t="str">
        <f t="shared" si="40"/>
        <v/>
      </c>
      <c r="BK9" s="57" t="s">
        <v>22</v>
      </c>
      <c r="BL9" s="30">
        <f t="shared" si="16"/>
        <v>11</v>
      </c>
      <c r="BM9" s="31">
        <f t="shared" si="17"/>
        <v>2</v>
      </c>
      <c r="BN9" s="32" t="str">
        <f t="shared" si="18"/>
        <v>–</v>
      </c>
      <c r="BO9" s="33">
        <f t="shared" si="19"/>
        <v>3.7</v>
      </c>
      <c r="BP9" s="34">
        <f t="shared" si="20"/>
        <v>9.0909090909090917</v>
      </c>
      <c r="BQ9" s="35" t="str">
        <f t="shared" si="41"/>
        <v>–</v>
      </c>
      <c r="BR9" s="36">
        <f t="shared" si="21"/>
        <v>17.61904761904762</v>
      </c>
      <c r="BS9" s="37">
        <f t="shared" si="22"/>
        <v>2.8090909090909091</v>
      </c>
      <c r="BT9" s="38">
        <f t="shared" si="22"/>
        <v>13.461063791351789</v>
      </c>
      <c r="BU9" s="32">
        <f t="shared" si="23"/>
        <v>0.49285808394414277</v>
      </c>
      <c r="BV9" s="39">
        <f t="shared" si="23"/>
        <v>2.6632857902006624</v>
      </c>
      <c r="BW9" s="32">
        <f t="shared" si="24"/>
        <v>2</v>
      </c>
      <c r="BX9" s="35">
        <f t="shared" si="24"/>
        <v>9.0909090909090917</v>
      </c>
    </row>
    <row r="10" spans="1:76" ht="12.75" customHeight="1" x14ac:dyDescent="0.2">
      <c r="A10" s="10" t="s">
        <v>21</v>
      </c>
      <c r="B10" s="19">
        <v>30.3</v>
      </c>
      <c r="C10" s="4">
        <f>IF(AND((B10&gt;0),(B$4&gt;0)),(B10/B$4*100),"")</f>
        <v>137.72727272727272</v>
      </c>
      <c r="D10" s="19">
        <v>31.9</v>
      </c>
      <c r="E10" s="4">
        <f>IF(AND((D10&gt;0),(D$4&gt;0)),(D10/D$4*100),"")</f>
        <v>147.68518518518516</v>
      </c>
      <c r="F10" s="19">
        <v>25.6</v>
      </c>
      <c r="G10" s="4">
        <f>IF(AND((F10&gt;0),(F$4&gt;0)),(F10/F$4*100),"")</f>
        <v>129.2929292929293</v>
      </c>
      <c r="H10" s="19">
        <v>30.5</v>
      </c>
      <c r="I10" s="4">
        <f>IF(AND((H10&gt;0),(H$4&gt;0)),(H10/H$4*100),"")</f>
        <v>134.95575221238937</v>
      </c>
      <c r="J10" s="19">
        <v>30.4</v>
      </c>
      <c r="K10" s="4">
        <f>IF(AND((J10&gt;0),(J$4&gt;0)),(J10/J$4*100),"")</f>
        <v>125.10288065843621</v>
      </c>
      <c r="L10" s="19">
        <v>26.1</v>
      </c>
      <c r="M10" s="4">
        <f>IF(AND((L10&gt;0),(L$4&gt;0)),(L10/L$4*100),"")</f>
        <v>135.93750000000003</v>
      </c>
      <c r="N10" s="19">
        <v>25.3</v>
      </c>
      <c r="O10" s="4">
        <f>IF(AND((N10&gt;0),(N$4&gt;0)),(N10/N$4*100),"")</f>
        <v>105.85774058577407</v>
      </c>
      <c r="P10" s="19">
        <v>23.8</v>
      </c>
      <c r="Q10" s="4">
        <f>IF(AND((P10&gt;0),(P$4&gt;0)),(P10/P$4*100),"")</f>
        <v>138.37209302325581</v>
      </c>
      <c r="R10" s="19">
        <v>28</v>
      </c>
      <c r="S10" s="4">
        <f>IF(AND((R10&gt;0),(R$4&gt;0)),(R10/R$4*100),"")</f>
        <v>117.15481171548119</v>
      </c>
      <c r="T10" s="19">
        <v>28.9</v>
      </c>
      <c r="U10" s="4">
        <f>IF(AND((T10&gt;0),(T$4&gt;0)),(T10/T$4*100),"")</f>
        <v>137.61904761904762</v>
      </c>
      <c r="V10" s="19">
        <v>25.9</v>
      </c>
      <c r="W10" s="4">
        <f>IF(AND((V10&gt;0),(V$4&gt;0)),(V10/V$4*100),"")</f>
        <v>124.51923076923075</v>
      </c>
      <c r="X10" s="19">
        <v>27.2</v>
      </c>
      <c r="Y10" s="4">
        <f>IF(AND((X10&gt;0),(X$4&gt;0)),(X10/X$4*100),"")</f>
        <v>125.34562211981566</v>
      </c>
      <c r="Z10" s="19">
        <v>20.7</v>
      </c>
      <c r="AA10" s="4">
        <f>IF(AND((Z10&gt;0),(Z$4&gt;0)),(Z10/Z$4*100),"")</f>
        <v>100.48543689320388</v>
      </c>
      <c r="AB10" s="19">
        <v>29.8</v>
      </c>
      <c r="AC10" s="4">
        <f>IF(AND((AB10&gt;0),(AB$4&gt;0)),(AB10/AB$4*100),"")</f>
        <v>139.90610328638496</v>
      </c>
      <c r="AD10" s="19"/>
      <c r="AE10" s="4" t="str">
        <f t="shared" si="25"/>
        <v/>
      </c>
      <c r="AF10" s="19"/>
      <c r="AG10" s="4" t="str">
        <f t="shared" si="26"/>
        <v/>
      </c>
      <c r="AH10" s="19"/>
      <c r="AI10" s="4" t="str">
        <f t="shared" si="27"/>
        <v/>
      </c>
      <c r="AJ10" s="19"/>
      <c r="AK10" s="4" t="str">
        <f t="shared" si="28"/>
        <v/>
      </c>
      <c r="AL10" s="19"/>
      <c r="AM10" s="4" t="str">
        <f t="shared" si="29"/>
        <v/>
      </c>
      <c r="AN10" s="19"/>
      <c r="AO10" s="4" t="str">
        <f t="shared" si="30"/>
        <v/>
      </c>
      <c r="AP10" s="19"/>
      <c r="AQ10" s="4" t="str">
        <f t="shared" si="31"/>
        <v/>
      </c>
      <c r="AR10" s="19"/>
      <c r="AS10" s="4" t="str">
        <f t="shared" si="32"/>
        <v/>
      </c>
      <c r="AT10" s="19"/>
      <c r="AU10" s="4" t="str">
        <f t="shared" si="33"/>
        <v/>
      </c>
      <c r="AV10" s="19"/>
      <c r="AW10" s="4" t="str">
        <f t="shared" si="34"/>
        <v/>
      </c>
      <c r="AX10" s="19"/>
      <c r="AY10" s="4" t="str">
        <f t="shared" si="35"/>
        <v/>
      </c>
      <c r="AZ10" s="19"/>
      <c r="BA10" s="4" t="str">
        <f t="shared" si="36"/>
        <v/>
      </c>
      <c r="BB10" s="19"/>
      <c r="BC10" s="4" t="str">
        <f t="shared" si="37"/>
        <v/>
      </c>
      <c r="BD10" s="19"/>
      <c r="BE10" s="4" t="str">
        <f t="shared" si="38"/>
        <v/>
      </c>
      <c r="BF10" s="19"/>
      <c r="BG10" s="4" t="str">
        <f t="shared" si="39"/>
        <v/>
      </c>
      <c r="BH10" s="19"/>
      <c r="BI10" s="4" t="str">
        <f t="shared" si="40"/>
        <v/>
      </c>
      <c r="BK10" s="57" t="s">
        <v>21</v>
      </c>
      <c r="BL10" s="30">
        <f t="shared" si="16"/>
        <v>14</v>
      </c>
      <c r="BM10" s="31">
        <f t="shared" si="17"/>
        <v>20.7</v>
      </c>
      <c r="BN10" s="32" t="str">
        <f t="shared" si="18"/>
        <v>–</v>
      </c>
      <c r="BO10" s="33">
        <f t="shared" si="19"/>
        <v>31.9</v>
      </c>
      <c r="BP10" s="34">
        <f t="shared" si="20"/>
        <v>100.48543689320388</v>
      </c>
      <c r="BQ10" s="35" t="str">
        <f t="shared" si="41"/>
        <v>–</v>
      </c>
      <c r="BR10" s="36">
        <f t="shared" si="21"/>
        <v>147.68518518518516</v>
      </c>
      <c r="BS10" s="37">
        <f t="shared" si="22"/>
        <v>27.457142857142856</v>
      </c>
      <c r="BT10" s="38">
        <f t="shared" si="22"/>
        <v>128.5686861491719</v>
      </c>
      <c r="BU10" s="32">
        <f t="shared" si="23"/>
        <v>3.1017896287625835</v>
      </c>
      <c r="BV10" s="39">
        <f t="shared" si="23"/>
        <v>13.373401165605406</v>
      </c>
      <c r="BW10" s="32">
        <f t="shared" si="24"/>
        <v>30.3</v>
      </c>
      <c r="BX10" s="35">
        <f t="shared" si="24"/>
        <v>137.72727272727272</v>
      </c>
    </row>
    <row r="11" spans="1:76" ht="12.75" customHeight="1" x14ac:dyDescent="0.2">
      <c r="A11" s="10" t="s">
        <v>28</v>
      </c>
      <c r="B11" s="68">
        <f>IF(AND((B10&gt;0),(B3&gt;0)),(B10/B3),"")</f>
        <v>0.23671875000000001</v>
      </c>
      <c r="C11" s="4" t="s">
        <v>3</v>
      </c>
      <c r="D11" s="68">
        <f>IF(AND((D10&gt;0),(D3&gt;0)),(D10/D3),"")</f>
        <v>0.25317460317460316</v>
      </c>
      <c r="E11" s="4" t="s">
        <v>3</v>
      </c>
      <c r="F11" s="68">
        <f>IF(AND((F10&gt;0),(F3&gt;0)),(F10/F3),"")</f>
        <v>0.2</v>
      </c>
      <c r="G11" s="4" t="s">
        <v>3</v>
      </c>
      <c r="H11" s="68">
        <f>IF(AND((H10&gt;0),(H3&gt;0)),(H10/H3),"")</f>
        <v>0.21478873239436619</v>
      </c>
      <c r="I11" s="4" t="s">
        <v>3</v>
      </c>
      <c r="J11" s="68">
        <f>IF(AND((J10&gt;0),(J3&gt;0)),(J10/J3),"")</f>
        <v>0.21870503597122301</v>
      </c>
      <c r="K11" s="4" t="s">
        <v>3</v>
      </c>
      <c r="L11" s="68">
        <f>IF(AND((L10&gt;0),(L3&gt;0)),(L10/L3),"")</f>
        <v>0.16948051948051948</v>
      </c>
      <c r="M11" s="4" t="s">
        <v>3</v>
      </c>
      <c r="N11" s="68">
        <f>IF(AND((N10&gt;0),(N3&gt;0)),(N10/N3),"")</f>
        <v>0.16754966887417219</v>
      </c>
      <c r="O11" s="4" t="s">
        <v>3</v>
      </c>
      <c r="P11" s="68">
        <f>IF(AND((P10&gt;0),(P3&gt;0)),(P10/P3),"")</f>
        <v>0.20877192982456141</v>
      </c>
      <c r="Q11" s="4" t="s">
        <v>3</v>
      </c>
      <c r="R11" s="68">
        <f>IF(AND((R10&gt;0),(R3&gt;0)),(R10/R3),"")</f>
        <v>0.17948717948717949</v>
      </c>
      <c r="S11" s="4" t="s">
        <v>3</v>
      </c>
      <c r="T11" s="68">
        <f>IF(AND((T10&gt;0),(T3&gt;0)),(T10/T3),"")</f>
        <v>0.1840764331210191</v>
      </c>
      <c r="U11" s="4" t="s">
        <v>3</v>
      </c>
      <c r="V11" s="68">
        <f>IF(AND((V10&gt;0),(V3&gt;0)),(V10/V3),"")</f>
        <v>0.21764705882352939</v>
      </c>
      <c r="W11" s="4" t="s">
        <v>3</v>
      </c>
      <c r="X11" s="68">
        <f>IF(AND((X10&gt;0),(X3&gt;0)),(X10/X3),"")</f>
        <v>0.21249999999999999</v>
      </c>
      <c r="Y11" s="4" t="s">
        <v>3</v>
      </c>
      <c r="Z11" s="68">
        <f>IF(AND((Z10&gt;0),(Z3&gt;0)),(Z10/Z3),"")</f>
        <v>0.11965317919075144</v>
      </c>
      <c r="AA11" s="4" t="s">
        <v>3</v>
      </c>
      <c r="AB11" s="68">
        <f>IF(AND((AB10&gt;0),(AB3&gt;0)),(AB10/AB3),"")</f>
        <v>0.20135135135135135</v>
      </c>
      <c r="AC11" s="4" t="s">
        <v>3</v>
      </c>
      <c r="AD11" s="68" t="str">
        <f t="shared" ref="AD11" si="42">IF(AND((AD10&gt;0),(AD3&gt;0)),(AD10/AD3),"")</f>
        <v/>
      </c>
      <c r="AE11" s="4" t="s">
        <v>3</v>
      </c>
      <c r="AF11" s="68" t="str">
        <f t="shared" ref="AF11" si="43">IF(AND((AF10&gt;0),(AF3&gt;0)),(AF10/AF3),"")</f>
        <v/>
      </c>
      <c r="AG11" s="4" t="s">
        <v>3</v>
      </c>
      <c r="AH11" s="68" t="str">
        <f t="shared" ref="AH11" si="44">IF(AND((AH10&gt;0),(AH3&gt;0)),(AH10/AH3),"")</f>
        <v/>
      </c>
      <c r="AI11" s="4" t="s">
        <v>3</v>
      </c>
      <c r="AJ11" s="68" t="str">
        <f t="shared" ref="AJ11" si="45">IF(AND((AJ10&gt;0),(AJ3&gt;0)),(AJ10/AJ3),"")</f>
        <v/>
      </c>
      <c r="AK11" s="4" t="s">
        <v>3</v>
      </c>
      <c r="AL11" s="68" t="str">
        <f t="shared" ref="AL11" si="46">IF(AND((AL10&gt;0),(AL3&gt;0)),(AL10/AL3),"")</f>
        <v/>
      </c>
      <c r="AM11" s="4" t="s">
        <v>3</v>
      </c>
      <c r="AN11" s="68" t="str">
        <f t="shared" ref="AN11" si="47">IF(AND((AN10&gt;0),(AN3&gt;0)),(AN10/AN3),"")</f>
        <v/>
      </c>
      <c r="AO11" s="4" t="s">
        <v>3</v>
      </c>
      <c r="AP11" s="68" t="str">
        <f t="shared" ref="AP11" si="48">IF(AND((AP10&gt;0),(AP3&gt;0)),(AP10/AP3),"")</f>
        <v/>
      </c>
      <c r="AQ11" s="4" t="s">
        <v>3</v>
      </c>
      <c r="AR11" s="68" t="str">
        <f t="shared" ref="AR11" si="49">IF(AND((AR10&gt;0),(AR3&gt;0)),(AR10/AR3),"")</f>
        <v/>
      </c>
      <c r="AS11" s="4" t="s">
        <v>3</v>
      </c>
      <c r="AT11" s="68" t="str">
        <f t="shared" ref="AT11" si="50">IF(AND((AT10&gt;0),(AT3&gt;0)),(AT10/AT3),"")</f>
        <v/>
      </c>
      <c r="AU11" s="4" t="s">
        <v>3</v>
      </c>
      <c r="AV11" s="68" t="str">
        <f t="shared" ref="AV11" si="51">IF(AND((AV10&gt;0),(AV3&gt;0)),(AV10/AV3),"")</f>
        <v/>
      </c>
      <c r="AW11" s="4" t="s">
        <v>3</v>
      </c>
      <c r="AX11" s="68" t="str">
        <f t="shared" ref="AX11" si="52">IF(AND((AX10&gt;0),(AX3&gt;0)),(AX10/AX3),"")</f>
        <v/>
      </c>
      <c r="AY11" s="4" t="s">
        <v>3</v>
      </c>
      <c r="AZ11" s="68" t="str">
        <f t="shared" ref="AZ11" si="53">IF(AND((AZ10&gt;0),(AZ3&gt;0)),(AZ10/AZ3),"")</f>
        <v/>
      </c>
      <c r="BA11" s="4" t="s">
        <v>3</v>
      </c>
      <c r="BB11" s="68" t="str">
        <f t="shared" ref="BB11" si="54">IF(AND((BB10&gt;0),(BB3&gt;0)),(BB10/BB3),"")</f>
        <v/>
      </c>
      <c r="BC11" s="4" t="s">
        <v>3</v>
      </c>
      <c r="BD11" s="68" t="str">
        <f t="shared" ref="BD11" si="55">IF(AND((BD10&gt;0),(BD3&gt;0)),(BD10/BD3),"")</f>
        <v/>
      </c>
      <c r="BE11" s="4" t="s">
        <v>3</v>
      </c>
      <c r="BF11" s="68" t="str">
        <f t="shared" ref="BF11" si="56">IF(AND((BF10&gt;0),(BF3&gt;0)),(BF10/BF3),"")</f>
        <v/>
      </c>
      <c r="BG11" s="4" t="s">
        <v>3</v>
      </c>
      <c r="BH11" s="68" t="str">
        <f t="shared" ref="BH11" si="57">IF(AND((BH10&gt;0),(BH3&gt;0)),(BH10/BH3),"")</f>
        <v/>
      </c>
      <c r="BI11" s="4" t="s">
        <v>3</v>
      </c>
      <c r="BK11" s="57" t="s">
        <v>28</v>
      </c>
      <c r="BL11" s="30">
        <f t="shared" si="16"/>
        <v>14</v>
      </c>
      <c r="BM11" s="40">
        <f t="shared" si="17"/>
        <v>0.11965317919075144</v>
      </c>
      <c r="BN11" s="22" t="str">
        <f t="shared" si="18"/>
        <v>–</v>
      </c>
      <c r="BO11" s="41">
        <f t="shared" si="19"/>
        <v>0.25317460317460316</v>
      </c>
      <c r="BP11" s="24" t="str">
        <f t="shared" si="20"/>
        <v/>
      </c>
      <c r="BQ11" s="6" t="s">
        <v>3</v>
      </c>
      <c r="BR11" s="26" t="str">
        <f t="shared" si="21"/>
        <v/>
      </c>
      <c r="BS11" s="42">
        <f t="shared" si="22"/>
        <v>0.19885031726380548</v>
      </c>
      <c r="BT11" s="28" t="s">
        <v>3</v>
      </c>
      <c r="BU11" s="43">
        <f t="shared" si="23"/>
        <v>3.3266681052036361E-2</v>
      </c>
      <c r="BV11" s="29" t="s">
        <v>3</v>
      </c>
      <c r="BW11" s="43">
        <f t="shared" si="24"/>
        <v>0.23671875000000001</v>
      </c>
      <c r="BX11" s="25" t="s">
        <v>3</v>
      </c>
    </row>
    <row r="12" spans="1:76" ht="12.75" customHeight="1" x14ac:dyDescent="0.2">
      <c r="A12" s="10" t="s">
        <v>29</v>
      </c>
      <c r="B12" s="68">
        <f>IF(AND((B6&gt;0),(B8&gt;0)),(B6/B8),"")</f>
        <v>0.38759689922480617</v>
      </c>
      <c r="C12" s="4" t="s">
        <v>3</v>
      </c>
      <c r="D12" s="68">
        <f>IF(AND((D6&gt;0),(D8&gt;0)),(D6/D8),"")</f>
        <v>0.47154471544715443</v>
      </c>
      <c r="E12" s="4" t="s">
        <v>3</v>
      </c>
      <c r="F12" s="68" t="str">
        <f>IF(AND((F6&gt;0),(F8&gt;0)),(F6/F8),"")</f>
        <v/>
      </c>
      <c r="G12" s="4" t="s">
        <v>3</v>
      </c>
      <c r="H12" s="68">
        <f>IF(AND((H6&gt;0),(H8&gt;0)),(H6/H8),"")</f>
        <v>0.53846153846153844</v>
      </c>
      <c r="I12" s="4" t="s">
        <v>3</v>
      </c>
      <c r="J12" s="68">
        <f>IF(AND((J6&gt;0),(J8&gt;0)),(J6/J8),"")</f>
        <v>0.41600000000000004</v>
      </c>
      <c r="K12" s="4" t="s">
        <v>3</v>
      </c>
      <c r="L12" s="68">
        <f>IF(AND((L6&gt;0),(L8&gt;0)),(L6/L8),"")</f>
        <v>0.5140186915887851</v>
      </c>
      <c r="M12" s="4" t="s">
        <v>3</v>
      </c>
      <c r="N12" s="68">
        <f>IF(AND((N6&gt;0),(N8&gt;0)),(N6/N8),"")</f>
        <v>0.5161290322580645</v>
      </c>
      <c r="O12" s="4" t="s">
        <v>3</v>
      </c>
      <c r="P12" s="68">
        <f>IF(AND((P6&gt;0),(P8&gt;0)),(P6/P8),"")</f>
        <v>0.53409090909090906</v>
      </c>
      <c r="Q12" s="4" t="s">
        <v>3</v>
      </c>
      <c r="R12" s="68">
        <f>IF(AND((R6&gt;0),(R8&gt;0)),(R6/R8),"")</f>
        <v>0.4</v>
      </c>
      <c r="S12" s="4" t="s">
        <v>3</v>
      </c>
      <c r="T12" s="68">
        <f>IF(AND((T6&gt;0),(T8&gt;0)),(T6/T8),"")</f>
        <v>0.46280991735537186</v>
      </c>
      <c r="U12" s="4" t="s">
        <v>3</v>
      </c>
      <c r="V12" s="68">
        <f>IF(AND((V6&gt;0),(V8&gt;0)),(V6/V8),"")</f>
        <v>0.48453608247422686</v>
      </c>
      <c r="W12" s="4" t="s">
        <v>3</v>
      </c>
      <c r="X12" s="68">
        <f>IF(AND((X6&gt;0),(X8&gt;0)),(X6/X8),"")</f>
        <v>0.45454545454545453</v>
      </c>
      <c r="Y12" s="4" t="s">
        <v>3</v>
      </c>
      <c r="Z12" s="68" t="str">
        <f>IF(AND((Z6&gt;0),(Z8&gt;0)),(Z6/Z8),"")</f>
        <v/>
      </c>
      <c r="AA12" s="4" t="s">
        <v>3</v>
      </c>
      <c r="AB12" s="68">
        <f>IF(AND((AB6&gt;0),(AB8&gt;0)),(AB6/AB8),"")</f>
        <v>0.48091603053435117</v>
      </c>
      <c r="AC12" s="4" t="s">
        <v>3</v>
      </c>
      <c r="AD12" s="68" t="str">
        <f t="shared" ref="AD12" si="58">IF(AND((AD6&gt;0),(AD8&gt;0)),(AD6/AD8),"")</f>
        <v/>
      </c>
      <c r="AE12" s="4" t="s">
        <v>3</v>
      </c>
      <c r="AF12" s="68" t="str">
        <f t="shared" ref="AF12" si="59">IF(AND((AF6&gt;0),(AF8&gt;0)),(AF6/AF8),"")</f>
        <v/>
      </c>
      <c r="AG12" s="4" t="s">
        <v>3</v>
      </c>
      <c r="AH12" s="68" t="str">
        <f t="shared" ref="AH12" si="60">IF(AND((AH6&gt;0),(AH8&gt;0)),(AH6/AH8),"")</f>
        <v/>
      </c>
      <c r="AI12" s="4" t="s">
        <v>3</v>
      </c>
      <c r="AJ12" s="68" t="str">
        <f t="shared" ref="AJ12" si="61">IF(AND((AJ6&gt;0),(AJ8&gt;0)),(AJ6/AJ8),"")</f>
        <v/>
      </c>
      <c r="AK12" s="4" t="s">
        <v>3</v>
      </c>
      <c r="AL12" s="68" t="str">
        <f t="shared" ref="AL12" si="62">IF(AND((AL6&gt;0),(AL8&gt;0)),(AL6/AL8),"")</f>
        <v/>
      </c>
      <c r="AM12" s="4" t="s">
        <v>3</v>
      </c>
      <c r="AN12" s="68" t="str">
        <f t="shared" ref="AN12" si="63">IF(AND((AN6&gt;0),(AN8&gt;0)),(AN6/AN8),"")</f>
        <v/>
      </c>
      <c r="AO12" s="4" t="s">
        <v>3</v>
      </c>
      <c r="AP12" s="68" t="str">
        <f t="shared" ref="AP12" si="64">IF(AND((AP6&gt;0),(AP8&gt;0)),(AP6/AP8),"")</f>
        <v/>
      </c>
      <c r="AQ12" s="4" t="s">
        <v>3</v>
      </c>
      <c r="AR12" s="68" t="str">
        <f t="shared" ref="AR12" si="65">IF(AND((AR6&gt;0),(AR8&gt;0)),(AR6/AR8),"")</f>
        <v/>
      </c>
      <c r="AS12" s="4" t="s">
        <v>3</v>
      </c>
      <c r="AT12" s="68" t="str">
        <f t="shared" ref="AT12" si="66">IF(AND((AT6&gt;0),(AT8&gt;0)),(AT6/AT8),"")</f>
        <v/>
      </c>
      <c r="AU12" s="4" t="s">
        <v>3</v>
      </c>
      <c r="AV12" s="68" t="str">
        <f t="shared" ref="AV12" si="67">IF(AND((AV6&gt;0),(AV8&gt;0)),(AV6/AV8),"")</f>
        <v/>
      </c>
      <c r="AW12" s="4" t="s">
        <v>3</v>
      </c>
      <c r="AX12" s="68" t="str">
        <f t="shared" ref="AX12" si="68">IF(AND((AX6&gt;0),(AX8&gt;0)),(AX6/AX8),"")</f>
        <v/>
      </c>
      <c r="AY12" s="4" t="s">
        <v>3</v>
      </c>
      <c r="AZ12" s="68" t="str">
        <f t="shared" ref="AZ12" si="69">IF(AND((AZ6&gt;0),(AZ8&gt;0)),(AZ6/AZ8),"")</f>
        <v/>
      </c>
      <c r="BA12" s="4" t="s">
        <v>3</v>
      </c>
      <c r="BB12" s="68" t="str">
        <f t="shared" ref="BB12" si="70">IF(AND((BB6&gt;0),(BB8&gt;0)),(BB6/BB8),"")</f>
        <v/>
      </c>
      <c r="BC12" s="4" t="s">
        <v>3</v>
      </c>
      <c r="BD12" s="68" t="str">
        <f t="shared" ref="BD12" si="71">IF(AND((BD6&gt;0),(BD8&gt;0)),(BD6/BD8),"")</f>
        <v/>
      </c>
      <c r="BE12" s="4" t="s">
        <v>3</v>
      </c>
      <c r="BF12" s="68" t="str">
        <f t="shared" ref="BF12" si="72">IF(AND((BF6&gt;0),(BF8&gt;0)),(BF6/BF8),"")</f>
        <v/>
      </c>
      <c r="BG12" s="4" t="s">
        <v>3</v>
      </c>
      <c r="BH12" s="68" t="str">
        <f t="shared" ref="BH12" si="73">IF(AND((BH6&gt;0),(BH8&gt;0)),(BH6/BH8),"")</f>
        <v/>
      </c>
      <c r="BI12" s="4" t="s">
        <v>3</v>
      </c>
      <c r="BK12" s="57" t="s">
        <v>29</v>
      </c>
      <c r="BL12" s="30">
        <f t="shared" si="16"/>
        <v>12</v>
      </c>
      <c r="BM12" s="40">
        <f t="shared" si="17"/>
        <v>0.38759689922480617</v>
      </c>
      <c r="BN12" s="22" t="str">
        <f t="shared" si="18"/>
        <v>–</v>
      </c>
      <c r="BO12" s="41">
        <f t="shared" si="19"/>
        <v>0.53846153846153844</v>
      </c>
      <c r="BP12" s="24" t="str">
        <f t="shared" si="20"/>
        <v/>
      </c>
      <c r="BQ12" s="6" t="s">
        <v>3</v>
      </c>
      <c r="BR12" s="26" t="str">
        <f t="shared" si="21"/>
        <v/>
      </c>
      <c r="BS12" s="42">
        <f t="shared" si="22"/>
        <v>0.47172077258172179</v>
      </c>
      <c r="BT12" s="28" t="s">
        <v>3</v>
      </c>
      <c r="BU12" s="43">
        <f t="shared" si="23"/>
        <v>5.050137878107485E-2</v>
      </c>
      <c r="BV12" s="29" t="s">
        <v>3</v>
      </c>
      <c r="BW12" s="43">
        <f t="shared" si="24"/>
        <v>0.38759689922480617</v>
      </c>
      <c r="BX12" s="25" t="s">
        <v>3</v>
      </c>
    </row>
    <row r="13" spans="1:76" ht="12.75" customHeight="1" x14ac:dyDescent="0.2">
      <c r="A13" s="15" t="s">
        <v>23</v>
      </c>
      <c r="B13" s="17"/>
      <c r="C13" s="3"/>
      <c r="D13" s="17"/>
      <c r="E13" s="3"/>
      <c r="F13" s="17"/>
      <c r="G13" s="3"/>
      <c r="H13" s="17"/>
      <c r="I13" s="3"/>
      <c r="J13" s="17"/>
      <c r="K13" s="3"/>
      <c r="L13" s="17"/>
      <c r="M13" s="3"/>
      <c r="N13" s="17"/>
      <c r="O13" s="3"/>
      <c r="P13" s="17"/>
      <c r="Q13" s="3"/>
      <c r="R13" s="17"/>
      <c r="S13" s="3"/>
      <c r="T13" s="17"/>
      <c r="U13" s="3"/>
      <c r="V13" s="17"/>
      <c r="W13" s="3"/>
      <c r="X13" s="17"/>
      <c r="Y13" s="3"/>
      <c r="Z13" s="17"/>
      <c r="AA13" s="3"/>
      <c r="AB13" s="17"/>
      <c r="AC13" s="3"/>
      <c r="AD13" s="17"/>
      <c r="AE13" s="3"/>
      <c r="AF13" s="17"/>
      <c r="AG13" s="3"/>
      <c r="AH13" s="17"/>
      <c r="AI13" s="3"/>
      <c r="AJ13" s="17"/>
      <c r="AK13" s="3"/>
      <c r="AL13" s="17"/>
      <c r="AM13" s="3"/>
      <c r="AN13" s="17"/>
      <c r="AO13" s="3"/>
      <c r="AP13" s="17"/>
      <c r="AQ13" s="3"/>
      <c r="AR13" s="17"/>
      <c r="AS13" s="3"/>
      <c r="AT13" s="17"/>
      <c r="AU13" s="3"/>
      <c r="AV13" s="17"/>
      <c r="AW13" s="3"/>
      <c r="AX13" s="17"/>
      <c r="AY13" s="3"/>
      <c r="AZ13" s="17"/>
      <c r="BA13" s="3"/>
      <c r="BB13" s="17"/>
      <c r="BC13" s="3"/>
      <c r="BD13" s="17"/>
      <c r="BE13" s="3"/>
      <c r="BF13" s="17"/>
      <c r="BG13" s="3"/>
      <c r="BH13" s="17"/>
      <c r="BI13" s="3"/>
      <c r="BK13" s="56" t="s">
        <v>23</v>
      </c>
      <c r="BL13" s="30">
        <f t="shared" si="16"/>
        <v>0</v>
      </c>
      <c r="BM13" s="21"/>
      <c r="BN13" s="22"/>
      <c r="BO13" s="23"/>
      <c r="BP13" s="24"/>
      <c r="BQ13" s="25"/>
      <c r="BR13" s="26"/>
      <c r="BS13" s="27"/>
      <c r="BT13" s="28"/>
      <c r="BU13" s="22"/>
      <c r="BV13" s="29"/>
      <c r="BW13" s="22"/>
      <c r="BX13" s="25"/>
    </row>
    <row r="14" spans="1:76" ht="12.75" customHeight="1" x14ac:dyDescent="0.2">
      <c r="A14" s="10" t="s">
        <v>5</v>
      </c>
      <c r="B14" s="19">
        <v>4</v>
      </c>
      <c r="C14" s="4" t="s">
        <v>3</v>
      </c>
      <c r="D14" s="19">
        <v>5</v>
      </c>
      <c r="E14" s="4" t="s">
        <v>3</v>
      </c>
      <c r="F14" s="19"/>
      <c r="G14" s="4" t="s">
        <v>3</v>
      </c>
      <c r="H14" s="19">
        <v>4</v>
      </c>
      <c r="I14" s="4" t="s">
        <v>3</v>
      </c>
      <c r="J14" s="19">
        <v>4</v>
      </c>
      <c r="K14" s="4" t="s">
        <v>3</v>
      </c>
      <c r="L14" s="19">
        <v>5</v>
      </c>
      <c r="M14" s="4" t="s">
        <v>3</v>
      </c>
      <c r="N14" s="19">
        <v>6</v>
      </c>
      <c r="O14" s="4" t="s">
        <v>3</v>
      </c>
      <c r="P14" s="19">
        <v>4</v>
      </c>
      <c r="Q14" s="4" t="s">
        <v>3</v>
      </c>
      <c r="R14" s="19">
        <v>4</v>
      </c>
      <c r="S14" s="4" t="s">
        <v>3</v>
      </c>
      <c r="T14" s="19">
        <v>5</v>
      </c>
      <c r="U14" s="4" t="s">
        <v>3</v>
      </c>
      <c r="V14" s="19">
        <v>3</v>
      </c>
      <c r="W14" s="4" t="s">
        <v>3</v>
      </c>
      <c r="X14" s="19">
        <v>5</v>
      </c>
      <c r="Y14" s="4" t="s">
        <v>3</v>
      </c>
      <c r="Z14" s="19"/>
      <c r="AA14" s="4" t="s">
        <v>3</v>
      </c>
      <c r="AB14" s="19">
        <v>4</v>
      </c>
      <c r="AC14" s="4" t="s">
        <v>3</v>
      </c>
      <c r="AD14" s="19"/>
      <c r="AE14" s="4" t="s">
        <v>3</v>
      </c>
      <c r="AF14" s="19"/>
      <c r="AG14" s="4" t="s">
        <v>3</v>
      </c>
      <c r="AH14" s="19"/>
      <c r="AI14" s="4" t="s">
        <v>3</v>
      </c>
      <c r="AJ14" s="19"/>
      <c r="AK14" s="4" t="s">
        <v>3</v>
      </c>
      <c r="AL14" s="19"/>
      <c r="AM14" s="4" t="s">
        <v>3</v>
      </c>
      <c r="AN14" s="19"/>
      <c r="AO14" s="4" t="s">
        <v>3</v>
      </c>
      <c r="AP14" s="19"/>
      <c r="AQ14" s="4" t="s">
        <v>3</v>
      </c>
      <c r="AR14" s="19"/>
      <c r="AS14" s="4" t="s">
        <v>3</v>
      </c>
      <c r="AT14" s="19"/>
      <c r="AU14" s="4" t="s">
        <v>3</v>
      </c>
      <c r="AV14" s="19"/>
      <c r="AW14" s="4" t="s">
        <v>3</v>
      </c>
      <c r="AX14" s="19"/>
      <c r="AY14" s="4" t="s">
        <v>3</v>
      </c>
      <c r="AZ14" s="19"/>
      <c r="BA14" s="4" t="s">
        <v>3</v>
      </c>
      <c r="BB14" s="19"/>
      <c r="BC14" s="4" t="s">
        <v>3</v>
      </c>
      <c r="BD14" s="19"/>
      <c r="BE14" s="4" t="s">
        <v>3</v>
      </c>
      <c r="BF14" s="19"/>
      <c r="BG14" s="4" t="s">
        <v>3</v>
      </c>
      <c r="BH14" s="19"/>
      <c r="BI14" s="4" t="s">
        <v>3</v>
      </c>
      <c r="BK14" s="57" t="s">
        <v>5</v>
      </c>
      <c r="BL14" s="30">
        <f t="shared" si="16"/>
        <v>12</v>
      </c>
      <c r="BM14" s="21">
        <f t="shared" si="17"/>
        <v>3</v>
      </c>
      <c r="BN14" s="22" t="str">
        <f t="shared" si="18"/>
        <v>–</v>
      </c>
      <c r="BO14" s="23">
        <f t="shared" si="19"/>
        <v>6</v>
      </c>
      <c r="BP14" s="24" t="str">
        <f t="shared" si="20"/>
        <v/>
      </c>
      <c r="BQ14" s="6" t="s">
        <v>3</v>
      </c>
      <c r="BR14" s="26" t="str">
        <f t="shared" si="21"/>
        <v/>
      </c>
      <c r="BS14" s="37">
        <f t="shared" si="22"/>
        <v>4.416666666666667</v>
      </c>
      <c r="BT14" s="28" t="s">
        <v>3</v>
      </c>
      <c r="BU14" s="32">
        <f t="shared" si="23"/>
        <v>0.79296146109875854</v>
      </c>
      <c r="BV14" s="29" t="s">
        <v>3</v>
      </c>
      <c r="BW14" s="22">
        <f t="shared" si="24"/>
        <v>4</v>
      </c>
      <c r="BX14" s="25" t="s">
        <v>3</v>
      </c>
    </row>
    <row r="15" spans="1:76" ht="12.75" customHeight="1" x14ac:dyDescent="0.2">
      <c r="A15" s="10" t="s">
        <v>55</v>
      </c>
      <c r="B15" s="19">
        <v>4.8</v>
      </c>
      <c r="C15" s="4">
        <f>IF(AND((B15&gt;0),(B$4&gt;0)),(B15/B$4*100),"")</f>
        <v>21.818181818181817</v>
      </c>
      <c r="D15" s="19">
        <v>6.7</v>
      </c>
      <c r="E15" s="4">
        <f>IF(AND((D15&gt;0),(D$4&gt;0)),(D15/D$4*100),"")</f>
        <v>31.018518518518519</v>
      </c>
      <c r="F15" s="19"/>
      <c r="G15" s="4" t="str">
        <f>IF(AND((F15&gt;0),(F$4&gt;0)),(F15/F$4*100),"")</f>
        <v/>
      </c>
      <c r="H15" s="19">
        <v>5.5</v>
      </c>
      <c r="I15" s="4">
        <f>IF(AND((H15&gt;0),(H$4&gt;0)),(H15/H$4*100),"")</f>
        <v>24.336283185840706</v>
      </c>
      <c r="J15" s="19">
        <v>5.7</v>
      </c>
      <c r="K15" s="4">
        <f>IF(AND((J15&gt;0),(J$4&gt;0)),(J15/J$4*100),"")</f>
        <v>23.456790123456788</v>
      </c>
      <c r="L15" s="19">
        <v>5.2</v>
      </c>
      <c r="M15" s="4">
        <f>IF(AND((L15&gt;0),(L$4&gt;0)),(L15/L$4*100),"")</f>
        <v>27.083333333333336</v>
      </c>
      <c r="N15" s="19">
        <v>5.8</v>
      </c>
      <c r="O15" s="4">
        <f>IF(AND((N15&gt;0),(N$4&gt;0)),(N15/N$4*100),"")</f>
        <v>24.267782426778243</v>
      </c>
      <c r="P15" s="19">
        <v>3.7</v>
      </c>
      <c r="Q15" s="4">
        <f>IF(AND((P15&gt;0),(P$4&gt;0)),(P15/P$4*100),"")</f>
        <v>21.511627906976745</v>
      </c>
      <c r="R15" s="19">
        <v>4.7</v>
      </c>
      <c r="S15" s="4">
        <f>IF(AND((R15&gt;0),(R$4&gt;0)),(R15/R$4*100),"")</f>
        <v>19.665271966527197</v>
      </c>
      <c r="T15" s="19">
        <v>6.8</v>
      </c>
      <c r="U15" s="4">
        <f>IF(AND((T15&gt;0),(T$4&gt;0)),(T15/T$4*100),"")</f>
        <v>32.38095238095238</v>
      </c>
      <c r="V15" s="19">
        <v>4.3</v>
      </c>
      <c r="W15" s="4">
        <f>IF(AND((V15&gt;0),(V$4&gt;0)),(V15/V$4*100),"")</f>
        <v>20.673076923076923</v>
      </c>
      <c r="X15" s="19">
        <v>5.4</v>
      </c>
      <c r="Y15" s="4">
        <f>IF(AND((X15&gt;0),(X$4&gt;0)),(X15/X$4*100),"")</f>
        <v>24.884792626728114</v>
      </c>
      <c r="Z15" s="19"/>
      <c r="AA15" s="4" t="str">
        <f>IF(AND((Z15&gt;0),(Z$4&gt;0)),(Z15/Z$4*100),"")</f>
        <v/>
      </c>
      <c r="AB15" s="19">
        <v>5.0999999999999996</v>
      </c>
      <c r="AC15" s="4">
        <f>IF(AND((AB15&gt;0),(AB$4&gt;0)),(AB15/AB$4*100),"")</f>
        <v>23.943661971830984</v>
      </c>
      <c r="AD15" s="19"/>
      <c r="AE15" s="4" t="str">
        <f t="shared" ref="AE15" si="74">IF(AND((AD15&gt;0),(AD$4&gt;0)),(AD15/AD$4*100),"")</f>
        <v/>
      </c>
      <c r="AF15" s="19"/>
      <c r="AG15" s="4" t="str">
        <f t="shared" ref="AG15" si="75">IF(AND((AF15&gt;0),(AF$4&gt;0)),(AF15/AF$4*100),"")</f>
        <v/>
      </c>
      <c r="AH15" s="19"/>
      <c r="AI15" s="4" t="str">
        <f t="shared" ref="AI15" si="76">IF(AND((AH15&gt;0),(AH$4&gt;0)),(AH15/AH$4*100),"")</f>
        <v/>
      </c>
      <c r="AJ15" s="19"/>
      <c r="AK15" s="4" t="str">
        <f t="shared" ref="AK15" si="77">IF(AND((AJ15&gt;0),(AJ$4&gt;0)),(AJ15/AJ$4*100),"")</f>
        <v/>
      </c>
      <c r="AL15" s="19"/>
      <c r="AM15" s="4" t="str">
        <f t="shared" ref="AM15" si="78">IF(AND((AL15&gt;0),(AL$4&gt;0)),(AL15/AL$4*100),"")</f>
        <v/>
      </c>
      <c r="AN15" s="19"/>
      <c r="AO15" s="4" t="str">
        <f t="shared" ref="AO15" si="79">IF(AND((AN15&gt;0),(AN$4&gt;0)),(AN15/AN$4*100),"")</f>
        <v/>
      </c>
      <c r="AP15" s="19"/>
      <c r="AQ15" s="4" t="str">
        <f t="shared" ref="AQ15" si="80">IF(AND((AP15&gt;0),(AP$4&gt;0)),(AP15/AP$4*100),"")</f>
        <v/>
      </c>
      <c r="AR15" s="19"/>
      <c r="AS15" s="4" t="str">
        <f t="shared" ref="AS15" si="81">IF(AND((AR15&gt;0),(AR$4&gt;0)),(AR15/AR$4*100),"")</f>
        <v/>
      </c>
      <c r="AT15" s="19"/>
      <c r="AU15" s="4" t="str">
        <f t="shared" ref="AU15" si="82">IF(AND((AT15&gt;0),(AT$4&gt;0)),(AT15/AT$4*100),"")</f>
        <v/>
      </c>
      <c r="AV15" s="19"/>
      <c r="AW15" s="4" t="str">
        <f t="shared" ref="AW15" si="83">IF(AND((AV15&gt;0),(AV$4&gt;0)),(AV15/AV$4*100),"")</f>
        <v/>
      </c>
      <c r="AX15" s="19"/>
      <c r="AY15" s="4" t="str">
        <f t="shared" ref="AY15" si="84">IF(AND((AX15&gt;0),(AX$4&gt;0)),(AX15/AX$4*100),"")</f>
        <v/>
      </c>
      <c r="AZ15" s="19"/>
      <c r="BA15" s="4" t="str">
        <f t="shared" ref="BA15" si="85">IF(AND((AZ15&gt;0),(AZ$4&gt;0)),(AZ15/AZ$4*100),"")</f>
        <v/>
      </c>
      <c r="BB15" s="19"/>
      <c r="BC15" s="4" t="str">
        <f t="shared" ref="BC15" si="86">IF(AND((BB15&gt;0),(BB$4&gt;0)),(BB15/BB$4*100),"")</f>
        <v/>
      </c>
      <c r="BD15" s="19"/>
      <c r="BE15" s="4" t="str">
        <f t="shared" ref="BE15" si="87">IF(AND((BD15&gt;0),(BD$4&gt;0)),(BD15/BD$4*100),"")</f>
        <v/>
      </c>
      <c r="BF15" s="19"/>
      <c r="BG15" s="4" t="str">
        <f t="shared" ref="BG15" si="88">IF(AND((BF15&gt;0),(BF$4&gt;0)),(BF15/BF$4*100),"")</f>
        <v/>
      </c>
      <c r="BH15" s="19"/>
      <c r="BI15" s="4" t="str">
        <f t="shared" ref="BI15" si="89">IF(AND((BH15&gt;0),(BH$4&gt;0)),(BH15/BH$4*100),"")</f>
        <v/>
      </c>
      <c r="BK15" s="57" t="s">
        <v>6</v>
      </c>
      <c r="BL15" s="30">
        <f t="shared" si="16"/>
        <v>12</v>
      </c>
      <c r="BM15" s="31">
        <f t="shared" si="17"/>
        <v>3.7</v>
      </c>
      <c r="BN15" s="32" t="str">
        <f t="shared" si="18"/>
        <v>–</v>
      </c>
      <c r="BO15" s="33">
        <f t="shared" si="19"/>
        <v>6.8</v>
      </c>
      <c r="BP15" s="34">
        <f t="shared" si="20"/>
        <v>19.665271966527197</v>
      </c>
      <c r="BQ15" s="35" t="str">
        <f t="shared" si="41"/>
        <v>–</v>
      </c>
      <c r="BR15" s="36">
        <f t="shared" si="21"/>
        <v>32.38095238095238</v>
      </c>
      <c r="BS15" s="37">
        <f t="shared" si="22"/>
        <v>5.3083333333333327</v>
      </c>
      <c r="BT15" s="38">
        <f t="shared" si="22"/>
        <v>24.586689431850147</v>
      </c>
      <c r="BU15" s="32">
        <f t="shared" si="23"/>
        <v>0.89894719567172832</v>
      </c>
      <c r="BV15" s="39">
        <f t="shared" si="23"/>
        <v>3.8958365755619497</v>
      </c>
      <c r="BW15" s="32">
        <f t="shared" si="24"/>
        <v>4.8</v>
      </c>
      <c r="BX15" s="35">
        <f t="shared" si="24"/>
        <v>21.818181818181817</v>
      </c>
    </row>
    <row r="16" spans="1:76" ht="12.75" customHeight="1" x14ac:dyDescent="0.2">
      <c r="A16" s="15" t="s">
        <v>13</v>
      </c>
      <c r="B16" s="17"/>
      <c r="C16" s="3"/>
      <c r="D16" s="17"/>
      <c r="E16" s="3"/>
      <c r="F16" s="17"/>
      <c r="G16" s="3"/>
      <c r="H16" s="17"/>
      <c r="I16" s="3"/>
      <c r="J16" s="17"/>
      <c r="K16" s="3"/>
      <c r="L16" s="17"/>
      <c r="M16" s="3"/>
      <c r="N16" s="17"/>
      <c r="O16" s="3"/>
      <c r="P16" s="17"/>
      <c r="Q16" s="3"/>
      <c r="R16" s="17"/>
      <c r="S16" s="3"/>
      <c r="T16" s="17"/>
      <c r="U16" s="3"/>
      <c r="V16" s="17"/>
      <c r="W16" s="3"/>
      <c r="X16" s="17"/>
      <c r="Y16" s="3"/>
      <c r="Z16" s="17"/>
      <c r="AA16" s="3"/>
      <c r="AB16" s="17"/>
      <c r="AC16" s="3"/>
      <c r="AD16" s="17"/>
      <c r="AE16" s="3"/>
      <c r="AF16" s="17"/>
      <c r="AG16" s="3"/>
      <c r="AH16" s="17"/>
      <c r="AI16" s="3"/>
      <c r="AJ16" s="17"/>
      <c r="AK16" s="3"/>
      <c r="AL16" s="17"/>
      <c r="AM16" s="3"/>
      <c r="AN16" s="17"/>
      <c r="AO16" s="3"/>
      <c r="AP16" s="17"/>
      <c r="AQ16" s="3"/>
      <c r="AR16" s="17"/>
      <c r="AS16" s="3"/>
      <c r="AT16" s="17"/>
      <c r="AU16" s="3"/>
      <c r="AV16" s="17"/>
      <c r="AW16" s="3"/>
      <c r="AX16" s="17"/>
      <c r="AY16" s="3"/>
      <c r="AZ16" s="17"/>
      <c r="BA16" s="3"/>
      <c r="BB16" s="17"/>
      <c r="BC16" s="3"/>
      <c r="BD16" s="17"/>
      <c r="BE16" s="3"/>
      <c r="BF16" s="17"/>
      <c r="BG16" s="3"/>
      <c r="BH16" s="17"/>
      <c r="BI16" s="3"/>
      <c r="BK16" s="56" t="s">
        <v>13</v>
      </c>
      <c r="BL16" s="30">
        <f t="shared" si="16"/>
        <v>0</v>
      </c>
      <c r="BM16" s="31"/>
      <c r="BN16" s="32"/>
      <c r="BO16" s="33"/>
      <c r="BP16" s="34"/>
      <c r="BQ16" s="35"/>
      <c r="BR16" s="36"/>
      <c r="BS16" s="37"/>
      <c r="BT16" s="38"/>
      <c r="BU16" s="32"/>
      <c r="BV16" s="39"/>
      <c r="BW16" s="32"/>
      <c r="BX16" s="35"/>
    </row>
    <row r="17" spans="1:76" ht="12.75" customHeight="1" x14ac:dyDescent="0.2">
      <c r="A17" s="10" t="s">
        <v>25</v>
      </c>
      <c r="B17" s="19">
        <v>7.5</v>
      </c>
      <c r="C17" s="4">
        <f>IF(AND((B17&gt;0),(B$4&gt;0)),(B17/B$4*100),"")</f>
        <v>34.090909090909086</v>
      </c>
      <c r="D17" s="19">
        <v>7</v>
      </c>
      <c r="E17" s="4">
        <f>IF(AND((D17&gt;0),(D$4&gt;0)),(D17/D$4*100),"")</f>
        <v>32.407407407407405</v>
      </c>
      <c r="F17" s="19"/>
      <c r="G17" s="4" t="str">
        <f>IF(AND((F17&gt;0),(F$4&gt;0)),(F17/F$4*100),"")</f>
        <v/>
      </c>
      <c r="H17" s="19"/>
      <c r="I17" s="4" t="str">
        <f>IF(AND((H17&gt;0),(H$4&gt;0)),(H17/H$4*100),"")</f>
        <v/>
      </c>
      <c r="J17" s="19"/>
      <c r="K17" s="4" t="str">
        <f>IF(AND((J17&gt;0),(J$4&gt;0)),(J17/J$4*100),"")</f>
        <v/>
      </c>
      <c r="L17" s="19">
        <v>6.7</v>
      </c>
      <c r="M17" s="4">
        <f>IF(AND((L17&gt;0),(L$4&gt;0)),(L17/L$4*100),"")</f>
        <v>34.895833333333336</v>
      </c>
      <c r="N17" s="19">
        <v>6.7</v>
      </c>
      <c r="O17" s="4">
        <f>IF(AND((N17&gt;0),(N$4&gt;0)),(N17/N$4*100),"")</f>
        <v>28.03347280334728</v>
      </c>
      <c r="P17" s="19">
        <v>5.6</v>
      </c>
      <c r="Q17" s="4">
        <f>IF(AND((P17&gt;0),(P$4&gt;0)),(P17/P$4*100),"")</f>
        <v>32.558139534883715</v>
      </c>
      <c r="R17" s="19">
        <v>7.3</v>
      </c>
      <c r="S17" s="4">
        <f>IF(AND((R17&gt;0),(R$4&gt;0)),(R17/R$4*100),"")</f>
        <v>30.543933054393307</v>
      </c>
      <c r="T17" s="19">
        <v>7.1</v>
      </c>
      <c r="U17" s="4">
        <f>IF(AND((T17&gt;0),(T$4&gt;0)),(T17/T$4*100),"")</f>
        <v>33.809523809523803</v>
      </c>
      <c r="V17" s="19">
        <v>6.1</v>
      </c>
      <c r="W17" s="4">
        <f>IF(AND((V17&gt;0),(V$4&gt;0)),(V17/V$4*100),"")</f>
        <v>29.326923076923073</v>
      </c>
      <c r="X17" s="19">
        <v>6.4</v>
      </c>
      <c r="Y17" s="4">
        <f>IF(AND((X17&gt;0),(X$4&gt;0)),(X17/X$4*100),"")</f>
        <v>29.493087557603687</v>
      </c>
      <c r="Z17" s="19">
        <v>5.8</v>
      </c>
      <c r="AA17" s="4">
        <f>IF(AND((Z17&gt;0),(Z$4&gt;0)),(Z17/Z$4*100),"")</f>
        <v>28.155339805825243</v>
      </c>
      <c r="AB17" s="19">
        <v>7.3</v>
      </c>
      <c r="AC17" s="4">
        <f>IF(AND((AB17&gt;0),(AB$4&gt;0)),(AB17/AB$4*100),"")</f>
        <v>34.272300469483568</v>
      </c>
      <c r="AD17" s="19"/>
      <c r="AE17" s="4" t="str">
        <f t="shared" ref="AE17:AE18" si="90">IF(AND((AD17&gt;0),(AD$4&gt;0)),(AD17/AD$4*100),"")</f>
        <v/>
      </c>
      <c r="AF17" s="19"/>
      <c r="AG17" s="4" t="str">
        <f t="shared" ref="AG17:AG18" si="91">IF(AND((AF17&gt;0),(AF$4&gt;0)),(AF17/AF$4*100),"")</f>
        <v/>
      </c>
      <c r="AH17" s="19"/>
      <c r="AI17" s="4" t="str">
        <f t="shared" ref="AI17:AI18" si="92">IF(AND((AH17&gt;0),(AH$4&gt;0)),(AH17/AH$4*100),"")</f>
        <v/>
      </c>
      <c r="AJ17" s="19"/>
      <c r="AK17" s="4" t="str">
        <f t="shared" ref="AK17:AK18" si="93">IF(AND((AJ17&gt;0),(AJ$4&gt;0)),(AJ17/AJ$4*100),"")</f>
        <v/>
      </c>
      <c r="AL17" s="19"/>
      <c r="AM17" s="4" t="str">
        <f t="shared" ref="AM17:AM18" si="94">IF(AND((AL17&gt;0),(AL$4&gt;0)),(AL17/AL$4*100),"")</f>
        <v/>
      </c>
      <c r="AN17" s="19"/>
      <c r="AO17" s="4" t="str">
        <f t="shared" ref="AO17:AO18" si="95">IF(AND((AN17&gt;0),(AN$4&gt;0)),(AN17/AN$4*100),"")</f>
        <v/>
      </c>
      <c r="AP17" s="19"/>
      <c r="AQ17" s="4" t="str">
        <f t="shared" ref="AQ17:AQ18" si="96">IF(AND((AP17&gt;0),(AP$4&gt;0)),(AP17/AP$4*100),"")</f>
        <v/>
      </c>
      <c r="AR17" s="19"/>
      <c r="AS17" s="4" t="str">
        <f t="shared" ref="AS17:AS18" si="97">IF(AND((AR17&gt;0),(AR$4&gt;0)),(AR17/AR$4*100),"")</f>
        <v/>
      </c>
      <c r="AT17" s="19"/>
      <c r="AU17" s="4" t="str">
        <f t="shared" ref="AU17:AU18" si="98">IF(AND((AT17&gt;0),(AT$4&gt;0)),(AT17/AT$4*100),"")</f>
        <v/>
      </c>
      <c r="AV17" s="19"/>
      <c r="AW17" s="4" t="str">
        <f t="shared" ref="AW17:AW18" si="99">IF(AND((AV17&gt;0),(AV$4&gt;0)),(AV17/AV$4*100),"")</f>
        <v/>
      </c>
      <c r="AX17" s="19"/>
      <c r="AY17" s="4" t="str">
        <f t="shared" ref="AY17:AY18" si="100">IF(AND((AX17&gt;0),(AX$4&gt;0)),(AX17/AX$4*100),"")</f>
        <v/>
      </c>
      <c r="AZ17" s="19"/>
      <c r="BA17" s="4" t="str">
        <f t="shared" ref="BA17:BA18" si="101">IF(AND((AZ17&gt;0),(AZ$4&gt;0)),(AZ17/AZ$4*100),"")</f>
        <v/>
      </c>
      <c r="BB17" s="19"/>
      <c r="BC17" s="4" t="str">
        <f t="shared" ref="BC17:BC18" si="102">IF(AND((BB17&gt;0),(BB$4&gt;0)),(BB17/BB$4*100),"")</f>
        <v/>
      </c>
      <c r="BD17" s="19"/>
      <c r="BE17" s="4" t="str">
        <f t="shared" ref="BE17:BE18" si="103">IF(AND((BD17&gt;0),(BD$4&gt;0)),(BD17/BD$4*100),"")</f>
        <v/>
      </c>
      <c r="BF17" s="19"/>
      <c r="BG17" s="4" t="str">
        <f t="shared" ref="BG17:BG18" si="104">IF(AND((BF17&gt;0),(BF$4&gt;0)),(BF17/BF$4*100),"")</f>
        <v/>
      </c>
      <c r="BH17" s="19"/>
      <c r="BI17" s="4" t="str">
        <f t="shared" ref="BI17:BI18" si="105">IF(AND((BH17&gt;0),(BH$4&gt;0)),(BH17/BH$4*100),"")</f>
        <v/>
      </c>
      <c r="BK17" s="57" t="s">
        <v>25</v>
      </c>
      <c r="BL17" s="30">
        <f t="shared" si="16"/>
        <v>11</v>
      </c>
      <c r="BM17" s="31">
        <f t="shared" si="17"/>
        <v>5.6</v>
      </c>
      <c r="BN17" s="32" t="str">
        <f t="shared" si="18"/>
        <v>–</v>
      </c>
      <c r="BO17" s="33">
        <f t="shared" si="19"/>
        <v>7.5</v>
      </c>
      <c r="BP17" s="34">
        <f t="shared" si="20"/>
        <v>28.03347280334728</v>
      </c>
      <c r="BQ17" s="35" t="str">
        <f t="shared" si="41"/>
        <v>–</v>
      </c>
      <c r="BR17" s="36">
        <f t="shared" si="21"/>
        <v>34.895833333333336</v>
      </c>
      <c r="BS17" s="37">
        <f t="shared" si="22"/>
        <v>6.6818181818181817</v>
      </c>
      <c r="BT17" s="38">
        <f t="shared" si="22"/>
        <v>31.598806358512135</v>
      </c>
      <c r="BU17" s="32">
        <f t="shared" si="23"/>
        <v>0.63846406604942429</v>
      </c>
      <c r="BV17" s="39">
        <f t="shared" si="23"/>
        <v>2.5684098070820149</v>
      </c>
      <c r="BW17" s="32">
        <f t="shared" si="24"/>
        <v>7.5</v>
      </c>
      <c r="BX17" s="35">
        <f t="shared" si="24"/>
        <v>34.090909090909086</v>
      </c>
    </row>
    <row r="18" spans="1:76" ht="12.75" customHeight="1" x14ac:dyDescent="0.2">
      <c r="A18" s="10" t="s">
        <v>26</v>
      </c>
      <c r="B18" s="19"/>
      <c r="C18" s="4" t="str">
        <f>IF(AND((B18&gt;0),(B$4&gt;0)),(B18/B$4*100),"")</f>
        <v/>
      </c>
      <c r="D18" s="19"/>
      <c r="E18" s="4" t="str">
        <f>IF(AND((D18&gt;0),(D$4&gt;0)),(D18/D$4*100),"")</f>
        <v/>
      </c>
      <c r="F18" s="19"/>
      <c r="G18" s="4" t="str">
        <f>IF(AND((F18&gt;0),(F$4&gt;0)),(F18/F$4*100),"")</f>
        <v/>
      </c>
      <c r="H18" s="19"/>
      <c r="I18" s="4" t="str">
        <f>IF(AND((H18&gt;0),(H$4&gt;0)),(H18/H$4*100),"")</f>
        <v/>
      </c>
      <c r="J18" s="19"/>
      <c r="K18" s="4" t="str">
        <f>IF(AND((J18&gt;0),(J$4&gt;0)),(J18/J$4*100),"")</f>
        <v/>
      </c>
      <c r="L18" s="19">
        <v>1.3</v>
      </c>
      <c r="M18" s="4">
        <f>IF(AND((L18&gt;0),(L$4&gt;0)),(L18/L$4*100),"")</f>
        <v>6.7708333333333339</v>
      </c>
      <c r="N18" s="19"/>
      <c r="O18" s="4" t="str">
        <f>IF(AND((N18&gt;0),(N$4&gt;0)),(N18/N$4*100),"")</f>
        <v/>
      </c>
      <c r="P18" s="19">
        <v>1.1000000000000001</v>
      </c>
      <c r="Q18" s="4">
        <f>IF(AND((P18&gt;0),(P$4&gt;0)),(P18/P$4*100),"")</f>
        <v>6.395348837209303</v>
      </c>
      <c r="R18" s="19">
        <v>1</v>
      </c>
      <c r="S18" s="4">
        <f>IF(AND((R18&gt;0),(R$4&gt;0)),(R18/R$4*100),"")</f>
        <v>4.1841004184100425</v>
      </c>
      <c r="T18" s="19">
        <v>1.1000000000000001</v>
      </c>
      <c r="U18" s="4">
        <f>IF(AND((T18&gt;0),(T$4&gt;0)),(T18/T$4*100),"")</f>
        <v>5.2380952380952381</v>
      </c>
      <c r="V18" s="19">
        <v>1.4</v>
      </c>
      <c r="W18" s="4">
        <f>IF(AND((V18&gt;0),(V$4&gt;0)),(V18/V$4*100),"")</f>
        <v>6.7307692307692308</v>
      </c>
      <c r="X18" s="19"/>
      <c r="Y18" s="4" t="str">
        <f>IF(AND((X18&gt;0),(X$4&gt;0)),(X18/X$4*100),"")</f>
        <v/>
      </c>
      <c r="Z18" s="19"/>
      <c r="AA18" s="4" t="str">
        <f>IF(AND((Z18&gt;0),(Z$4&gt;0)),(Z18/Z$4*100),"")</f>
        <v/>
      </c>
      <c r="AB18" s="19"/>
      <c r="AC18" s="4" t="str">
        <f>IF(AND((AB18&gt;0),(AB$4&gt;0)),(AB18/AB$4*100),"")</f>
        <v/>
      </c>
      <c r="AD18" s="19"/>
      <c r="AE18" s="4" t="str">
        <f t="shared" si="90"/>
        <v/>
      </c>
      <c r="AF18" s="19"/>
      <c r="AG18" s="4" t="str">
        <f t="shared" si="91"/>
        <v/>
      </c>
      <c r="AH18" s="19"/>
      <c r="AI18" s="4" t="str">
        <f t="shared" si="92"/>
        <v/>
      </c>
      <c r="AJ18" s="19"/>
      <c r="AK18" s="4" t="str">
        <f t="shared" si="93"/>
        <v/>
      </c>
      <c r="AL18" s="19"/>
      <c r="AM18" s="4" t="str">
        <f t="shared" si="94"/>
        <v/>
      </c>
      <c r="AN18" s="19"/>
      <c r="AO18" s="4" t="str">
        <f t="shared" si="95"/>
        <v/>
      </c>
      <c r="AP18" s="19"/>
      <c r="AQ18" s="4" t="str">
        <f t="shared" si="96"/>
        <v/>
      </c>
      <c r="AR18" s="19"/>
      <c r="AS18" s="4" t="str">
        <f t="shared" si="97"/>
        <v/>
      </c>
      <c r="AT18" s="19"/>
      <c r="AU18" s="4" t="str">
        <f t="shared" si="98"/>
        <v/>
      </c>
      <c r="AV18" s="19"/>
      <c r="AW18" s="4" t="str">
        <f t="shared" si="99"/>
        <v/>
      </c>
      <c r="AX18" s="19"/>
      <c r="AY18" s="4" t="str">
        <f t="shared" si="100"/>
        <v/>
      </c>
      <c r="AZ18" s="19"/>
      <c r="BA18" s="4" t="str">
        <f t="shared" si="101"/>
        <v/>
      </c>
      <c r="BB18" s="19"/>
      <c r="BC18" s="4" t="str">
        <f t="shared" si="102"/>
        <v/>
      </c>
      <c r="BD18" s="19"/>
      <c r="BE18" s="4" t="str">
        <f t="shared" si="103"/>
        <v/>
      </c>
      <c r="BF18" s="19"/>
      <c r="BG18" s="4" t="str">
        <f t="shared" si="104"/>
        <v/>
      </c>
      <c r="BH18" s="19"/>
      <c r="BI18" s="4" t="str">
        <f t="shared" si="105"/>
        <v/>
      </c>
      <c r="BK18" s="57" t="s">
        <v>26</v>
      </c>
      <c r="BL18" s="30">
        <f t="shared" si="16"/>
        <v>5</v>
      </c>
      <c r="BM18" s="31">
        <f t="shared" si="17"/>
        <v>1</v>
      </c>
      <c r="BN18" s="32" t="str">
        <f t="shared" si="18"/>
        <v>–</v>
      </c>
      <c r="BO18" s="33">
        <f t="shared" si="19"/>
        <v>1.4</v>
      </c>
      <c r="BP18" s="34">
        <f t="shared" si="20"/>
        <v>4.1841004184100425</v>
      </c>
      <c r="BQ18" s="35" t="str">
        <f t="shared" si="41"/>
        <v>–</v>
      </c>
      <c r="BR18" s="36">
        <f t="shared" si="21"/>
        <v>6.7708333333333339</v>
      </c>
      <c r="BS18" s="37">
        <f t="shared" si="22"/>
        <v>1.1800000000000002</v>
      </c>
      <c r="BT18" s="38">
        <f t="shared" si="22"/>
        <v>5.8638294115634295</v>
      </c>
      <c r="BU18" s="32">
        <f t="shared" si="23"/>
        <v>0.16431676725154956</v>
      </c>
      <c r="BV18" s="39">
        <f t="shared" si="23"/>
        <v>1.1258093100471662</v>
      </c>
      <c r="BW18" s="32" t="str">
        <f t="shared" si="24"/>
        <v>?</v>
      </c>
      <c r="BX18" s="35" t="str">
        <f t="shared" si="24"/>
        <v>?</v>
      </c>
    </row>
    <row r="19" spans="1:76" ht="12.75" customHeight="1" x14ac:dyDescent="0.2">
      <c r="A19" s="10" t="s">
        <v>27</v>
      </c>
      <c r="B19" s="68" t="str">
        <f>IF(AND((B18&gt;0),(B17&gt;0)),(B18/B17),"")</f>
        <v/>
      </c>
      <c r="C19" s="4" t="s">
        <v>3</v>
      </c>
      <c r="D19" s="68" t="str">
        <f>IF(AND((D18&gt;0),(D17&gt;0)),(D18/D17),"")</f>
        <v/>
      </c>
      <c r="E19" s="4" t="s">
        <v>3</v>
      </c>
      <c r="F19" s="68" t="str">
        <f>IF(AND((F18&gt;0),(F17&gt;0)),(F18/F17),"")</f>
        <v/>
      </c>
      <c r="G19" s="4" t="s">
        <v>3</v>
      </c>
      <c r="H19" s="68" t="str">
        <f>IF(AND((H18&gt;0),(H17&gt;0)),(H18/H17),"")</f>
        <v/>
      </c>
      <c r="I19" s="4" t="s">
        <v>3</v>
      </c>
      <c r="J19" s="68" t="str">
        <f>IF(AND((J18&gt;0),(J17&gt;0)),(J18/J17),"")</f>
        <v/>
      </c>
      <c r="K19" s="4" t="s">
        <v>3</v>
      </c>
      <c r="L19" s="68">
        <f>IF(AND((L18&gt;0),(L17&gt;0)),(L18/L17),"")</f>
        <v>0.19402985074626866</v>
      </c>
      <c r="M19" s="4" t="s">
        <v>3</v>
      </c>
      <c r="N19" s="68" t="str">
        <f>IF(AND((N18&gt;0),(N17&gt;0)),(N18/N17),"")</f>
        <v/>
      </c>
      <c r="O19" s="4" t="s">
        <v>3</v>
      </c>
      <c r="P19" s="68">
        <f>IF(AND((P18&gt;0),(P17&gt;0)),(P18/P17),"")</f>
        <v>0.19642857142857145</v>
      </c>
      <c r="Q19" s="4" t="s">
        <v>3</v>
      </c>
      <c r="R19" s="68">
        <f>IF(AND((R18&gt;0),(R17&gt;0)),(R18/R17),"")</f>
        <v>0.13698630136986301</v>
      </c>
      <c r="S19" s="4" t="s">
        <v>3</v>
      </c>
      <c r="T19" s="68">
        <f>IF(AND((T18&gt;0),(T17&gt;0)),(T18/T17),"")</f>
        <v>0.15492957746478875</v>
      </c>
      <c r="U19" s="4" t="s">
        <v>3</v>
      </c>
      <c r="V19" s="68">
        <f>IF(AND((V18&gt;0),(V17&gt;0)),(V18/V17),"")</f>
        <v>0.22950819672131148</v>
      </c>
      <c r="W19" s="4" t="s">
        <v>3</v>
      </c>
      <c r="X19" s="68" t="str">
        <f>IF(AND((X18&gt;0),(X17&gt;0)),(X18/X17),"")</f>
        <v/>
      </c>
      <c r="Y19" s="4" t="s">
        <v>3</v>
      </c>
      <c r="Z19" s="68" t="str">
        <f>IF(AND((Z18&gt;0),(Z17&gt;0)),(Z18/Z17),"")</f>
        <v/>
      </c>
      <c r="AA19" s="4" t="s">
        <v>3</v>
      </c>
      <c r="AB19" s="68" t="str">
        <f>IF(AND((AB18&gt;0),(AB17&gt;0)),(AB18/AB17),"")</f>
        <v/>
      </c>
      <c r="AC19" s="4" t="s">
        <v>3</v>
      </c>
      <c r="AD19" s="68" t="str">
        <f t="shared" ref="AD19" si="106">IF(AND((AD18&gt;0),(AD17&gt;0)),(AD18/AD17),"")</f>
        <v/>
      </c>
      <c r="AE19" s="4" t="s">
        <v>3</v>
      </c>
      <c r="AF19" s="68" t="str">
        <f t="shared" ref="AF19" si="107">IF(AND((AF18&gt;0),(AF17&gt;0)),(AF18/AF17),"")</f>
        <v/>
      </c>
      <c r="AG19" s="4" t="s">
        <v>3</v>
      </c>
      <c r="AH19" s="68" t="str">
        <f t="shared" ref="AH19" si="108">IF(AND((AH18&gt;0),(AH17&gt;0)),(AH18/AH17),"")</f>
        <v/>
      </c>
      <c r="AI19" s="4" t="s">
        <v>3</v>
      </c>
      <c r="AJ19" s="68" t="str">
        <f t="shared" ref="AJ19" si="109">IF(AND((AJ18&gt;0),(AJ17&gt;0)),(AJ18/AJ17),"")</f>
        <v/>
      </c>
      <c r="AK19" s="4" t="s">
        <v>3</v>
      </c>
      <c r="AL19" s="68" t="str">
        <f t="shared" ref="AL19" si="110">IF(AND((AL18&gt;0),(AL17&gt;0)),(AL18/AL17),"")</f>
        <v/>
      </c>
      <c r="AM19" s="4" t="s">
        <v>3</v>
      </c>
      <c r="AN19" s="68" t="str">
        <f t="shared" ref="AN19" si="111">IF(AND((AN18&gt;0),(AN17&gt;0)),(AN18/AN17),"")</f>
        <v/>
      </c>
      <c r="AO19" s="4" t="s">
        <v>3</v>
      </c>
      <c r="AP19" s="68" t="str">
        <f t="shared" ref="AP19" si="112">IF(AND((AP18&gt;0),(AP17&gt;0)),(AP18/AP17),"")</f>
        <v/>
      </c>
      <c r="AQ19" s="4" t="s">
        <v>3</v>
      </c>
      <c r="AR19" s="68" t="str">
        <f t="shared" ref="AR19" si="113">IF(AND((AR18&gt;0),(AR17&gt;0)),(AR18/AR17),"")</f>
        <v/>
      </c>
      <c r="AS19" s="4" t="s">
        <v>3</v>
      </c>
      <c r="AT19" s="68" t="str">
        <f t="shared" ref="AT19" si="114">IF(AND((AT18&gt;0),(AT17&gt;0)),(AT18/AT17),"")</f>
        <v/>
      </c>
      <c r="AU19" s="4" t="s">
        <v>3</v>
      </c>
      <c r="AV19" s="68" t="str">
        <f t="shared" ref="AV19" si="115">IF(AND((AV18&gt;0),(AV17&gt;0)),(AV18/AV17),"")</f>
        <v/>
      </c>
      <c r="AW19" s="4" t="s">
        <v>3</v>
      </c>
      <c r="AX19" s="68" t="str">
        <f t="shared" ref="AX19" si="116">IF(AND((AX18&gt;0),(AX17&gt;0)),(AX18/AX17),"")</f>
        <v/>
      </c>
      <c r="AY19" s="4" t="s">
        <v>3</v>
      </c>
      <c r="AZ19" s="68" t="str">
        <f t="shared" ref="AZ19" si="117">IF(AND((AZ18&gt;0),(AZ17&gt;0)),(AZ18/AZ17),"")</f>
        <v/>
      </c>
      <c r="BA19" s="4" t="s">
        <v>3</v>
      </c>
      <c r="BB19" s="68" t="str">
        <f t="shared" ref="BB19" si="118">IF(AND((BB18&gt;0),(BB17&gt;0)),(BB18/BB17),"")</f>
        <v/>
      </c>
      <c r="BC19" s="4" t="s">
        <v>3</v>
      </c>
      <c r="BD19" s="68" t="str">
        <f t="shared" ref="BD19" si="119">IF(AND((BD18&gt;0),(BD17&gt;0)),(BD18/BD17),"")</f>
        <v/>
      </c>
      <c r="BE19" s="4" t="s">
        <v>3</v>
      </c>
      <c r="BF19" s="68" t="str">
        <f t="shared" ref="BF19" si="120">IF(AND((BF18&gt;0),(BF17&gt;0)),(BF18/BF17),"")</f>
        <v/>
      </c>
      <c r="BG19" s="4" t="s">
        <v>3</v>
      </c>
      <c r="BH19" s="68" t="str">
        <f t="shared" ref="BH19" si="121">IF(AND((BH18&gt;0),(BH17&gt;0)),(BH18/BH17),"")</f>
        <v/>
      </c>
      <c r="BI19" s="4" t="s">
        <v>3</v>
      </c>
      <c r="BK19" s="57" t="s">
        <v>27</v>
      </c>
      <c r="BL19" s="30">
        <f t="shared" si="16"/>
        <v>5</v>
      </c>
      <c r="BM19" s="40">
        <f t="shared" si="17"/>
        <v>0.13698630136986301</v>
      </c>
      <c r="BN19" s="22" t="str">
        <f t="shared" si="18"/>
        <v>–</v>
      </c>
      <c r="BO19" s="41">
        <f t="shared" si="19"/>
        <v>0.22950819672131148</v>
      </c>
      <c r="BP19" s="24" t="str">
        <f t="shared" si="20"/>
        <v/>
      </c>
      <c r="BQ19" s="6" t="s">
        <v>3</v>
      </c>
      <c r="BR19" s="26" t="str">
        <f t="shared" si="21"/>
        <v/>
      </c>
      <c r="BS19" s="42">
        <f t="shared" si="22"/>
        <v>0.18237649954616067</v>
      </c>
      <c r="BT19" s="28" t="s">
        <v>3</v>
      </c>
      <c r="BU19" s="43">
        <f t="shared" si="23"/>
        <v>3.6634211535176119E-2</v>
      </c>
      <c r="BV19" s="29" t="s">
        <v>3</v>
      </c>
      <c r="BW19" s="22" t="str">
        <f t="shared" si="24"/>
        <v>?</v>
      </c>
      <c r="BX19" s="25" t="s">
        <v>3</v>
      </c>
    </row>
    <row r="20" spans="1:76" ht="12.75" customHeight="1" x14ac:dyDescent="0.2">
      <c r="A20" s="15" t="s">
        <v>14</v>
      </c>
      <c r="B20" s="17"/>
      <c r="C20" s="3"/>
      <c r="D20" s="17"/>
      <c r="E20" s="3"/>
      <c r="F20" s="17"/>
      <c r="G20" s="3"/>
      <c r="H20" s="17"/>
      <c r="I20" s="3"/>
      <c r="J20" s="17"/>
      <c r="K20" s="3"/>
      <c r="L20" s="17"/>
      <c r="M20" s="3"/>
      <c r="N20" s="17"/>
      <c r="O20" s="3"/>
      <c r="P20" s="17"/>
      <c r="Q20" s="3"/>
      <c r="R20" s="17"/>
      <c r="S20" s="3"/>
      <c r="T20" s="17"/>
      <c r="U20" s="3"/>
      <c r="V20" s="17"/>
      <c r="W20" s="3"/>
      <c r="X20" s="17"/>
      <c r="Y20" s="3"/>
      <c r="Z20" s="17"/>
      <c r="AA20" s="3"/>
      <c r="AB20" s="17"/>
      <c r="AC20" s="3"/>
      <c r="AD20" s="17"/>
      <c r="AE20" s="3"/>
      <c r="AF20" s="17"/>
      <c r="AG20" s="3"/>
      <c r="AH20" s="17"/>
      <c r="AI20" s="3"/>
      <c r="AJ20" s="17"/>
      <c r="AK20" s="3"/>
      <c r="AL20" s="17"/>
      <c r="AM20" s="3"/>
      <c r="AN20" s="17"/>
      <c r="AO20" s="3"/>
      <c r="AP20" s="17"/>
      <c r="AQ20" s="3"/>
      <c r="AR20" s="17"/>
      <c r="AS20" s="3"/>
      <c r="AT20" s="17"/>
      <c r="AU20" s="3"/>
      <c r="AV20" s="17"/>
      <c r="AW20" s="3"/>
      <c r="AX20" s="17"/>
      <c r="AY20" s="3"/>
      <c r="AZ20" s="17"/>
      <c r="BA20" s="3"/>
      <c r="BB20" s="17"/>
      <c r="BC20" s="3"/>
      <c r="BD20" s="17"/>
      <c r="BE20" s="3"/>
      <c r="BF20" s="17"/>
      <c r="BG20" s="3"/>
      <c r="BH20" s="17"/>
      <c r="BI20" s="3"/>
      <c r="BK20" s="56" t="s">
        <v>14</v>
      </c>
      <c r="BL20" s="30">
        <f t="shared" si="16"/>
        <v>0</v>
      </c>
      <c r="BM20" s="21"/>
      <c r="BN20" s="22"/>
      <c r="BO20" s="23"/>
      <c r="BP20" s="24"/>
      <c r="BQ20" s="25"/>
      <c r="BR20" s="26"/>
      <c r="BS20" s="27"/>
      <c r="BT20" s="28"/>
      <c r="BU20" s="22"/>
      <c r="BV20" s="29"/>
      <c r="BW20" s="22"/>
      <c r="BX20" s="25"/>
    </row>
    <row r="21" spans="1:76" ht="12.75" customHeight="1" x14ac:dyDescent="0.2">
      <c r="A21" s="10" t="s">
        <v>25</v>
      </c>
      <c r="B21" s="19">
        <v>7.2</v>
      </c>
      <c r="C21" s="4">
        <f>IF(AND((B21&gt;0),(B$4&gt;0)),(B21/B$4*100),"")</f>
        <v>32.727272727272727</v>
      </c>
      <c r="D21" s="19">
        <v>7.2</v>
      </c>
      <c r="E21" s="4">
        <f>IF(AND((D21&gt;0),(D$4&gt;0)),(D21/D$4*100),"")</f>
        <v>33.333333333333329</v>
      </c>
      <c r="F21" s="19"/>
      <c r="G21" s="4" t="str">
        <f>IF(AND((F21&gt;0),(F$4&gt;0)),(F21/F$4*100),"")</f>
        <v/>
      </c>
      <c r="H21" s="19">
        <v>7.4</v>
      </c>
      <c r="I21" s="4">
        <f>IF(AND((H21&gt;0),(H$4&gt;0)),(H21/H$4*100),"")</f>
        <v>32.743362831858406</v>
      </c>
      <c r="J21" s="19">
        <v>7.6</v>
      </c>
      <c r="K21" s="4">
        <f>IF(AND((J21&gt;0),(J$4&gt;0)),(J21/J$4*100),"")</f>
        <v>31.275720164609051</v>
      </c>
      <c r="L21" s="19">
        <v>6.4</v>
      </c>
      <c r="M21" s="4">
        <f>IF(AND((L21&gt;0),(L$4&gt;0)),(L21/L$4*100),"")</f>
        <v>33.333333333333336</v>
      </c>
      <c r="N21" s="19">
        <v>6.8</v>
      </c>
      <c r="O21" s="4">
        <f>IF(AND((N21&gt;0),(N$4&gt;0)),(N21/N$4*100),"")</f>
        <v>28.451882845188287</v>
      </c>
      <c r="P21" s="19">
        <v>5.7</v>
      </c>
      <c r="Q21" s="4">
        <f>IF(AND((P21&gt;0),(P$4&gt;0)),(P21/P$4*100),"")</f>
        <v>33.139534883720934</v>
      </c>
      <c r="R21" s="19">
        <v>7.2</v>
      </c>
      <c r="S21" s="4">
        <f>IF(AND((R21&gt;0),(R$4&gt;0)),(R21/R$4*100),"")</f>
        <v>30.125523012552303</v>
      </c>
      <c r="T21" s="19">
        <v>7.2</v>
      </c>
      <c r="U21" s="4">
        <f>IF(AND((T21&gt;0),(T$4&gt;0)),(T21/T$4*100),"")</f>
        <v>34.285714285714285</v>
      </c>
      <c r="V21" s="19">
        <v>5.7</v>
      </c>
      <c r="W21" s="4">
        <f>IF(AND((V21&gt;0),(V$4&gt;0)),(V21/V$4*100),"")</f>
        <v>27.403846153846157</v>
      </c>
      <c r="X21" s="19">
        <v>6.4</v>
      </c>
      <c r="Y21" s="4">
        <f>IF(AND((X21&gt;0),(X$4&gt;0)),(X21/X$4*100),"")</f>
        <v>29.493087557603687</v>
      </c>
      <c r="Z21" s="19">
        <v>6.4</v>
      </c>
      <c r="AA21" s="4">
        <f>IF(AND((Z21&gt;0),(Z$4&gt;0)),(Z21/Z$4*100),"")</f>
        <v>31.067961165048541</v>
      </c>
      <c r="AB21" s="19">
        <v>7.2</v>
      </c>
      <c r="AC21" s="4">
        <f>IF(AND((AB21&gt;0),(AB$4&gt;0)),(AB21/AB$4*100),"")</f>
        <v>33.802816901408448</v>
      </c>
      <c r="AD21" s="19"/>
      <c r="AE21" s="4" t="str">
        <f t="shared" ref="AE21:AE22" si="122">IF(AND((AD21&gt;0),(AD$4&gt;0)),(AD21/AD$4*100),"")</f>
        <v/>
      </c>
      <c r="AF21" s="19"/>
      <c r="AG21" s="4" t="str">
        <f t="shared" ref="AG21:AG22" si="123">IF(AND((AF21&gt;0),(AF$4&gt;0)),(AF21/AF$4*100),"")</f>
        <v/>
      </c>
      <c r="AH21" s="19"/>
      <c r="AI21" s="4" t="str">
        <f t="shared" ref="AI21:AI22" si="124">IF(AND((AH21&gt;0),(AH$4&gt;0)),(AH21/AH$4*100),"")</f>
        <v/>
      </c>
      <c r="AJ21" s="19"/>
      <c r="AK21" s="4" t="str">
        <f t="shared" ref="AK21:AK22" si="125">IF(AND((AJ21&gt;0),(AJ$4&gt;0)),(AJ21/AJ$4*100),"")</f>
        <v/>
      </c>
      <c r="AL21" s="19"/>
      <c r="AM21" s="4" t="str">
        <f t="shared" ref="AM21:AM22" si="126">IF(AND((AL21&gt;0),(AL$4&gt;0)),(AL21/AL$4*100),"")</f>
        <v/>
      </c>
      <c r="AN21" s="19"/>
      <c r="AO21" s="4" t="str">
        <f t="shared" ref="AO21:AO22" si="127">IF(AND((AN21&gt;0),(AN$4&gt;0)),(AN21/AN$4*100),"")</f>
        <v/>
      </c>
      <c r="AP21" s="19"/>
      <c r="AQ21" s="4" t="str">
        <f t="shared" ref="AQ21:AQ22" si="128">IF(AND((AP21&gt;0),(AP$4&gt;0)),(AP21/AP$4*100),"")</f>
        <v/>
      </c>
      <c r="AR21" s="19"/>
      <c r="AS21" s="4" t="str">
        <f t="shared" ref="AS21:AS22" si="129">IF(AND((AR21&gt;0),(AR$4&gt;0)),(AR21/AR$4*100),"")</f>
        <v/>
      </c>
      <c r="AT21" s="19"/>
      <c r="AU21" s="4" t="str">
        <f t="shared" ref="AU21:AU22" si="130">IF(AND((AT21&gt;0),(AT$4&gt;0)),(AT21/AT$4*100),"")</f>
        <v/>
      </c>
      <c r="AV21" s="19"/>
      <c r="AW21" s="4" t="str">
        <f t="shared" ref="AW21:AW22" si="131">IF(AND((AV21&gt;0),(AV$4&gt;0)),(AV21/AV$4*100),"")</f>
        <v/>
      </c>
      <c r="AX21" s="19"/>
      <c r="AY21" s="4" t="str">
        <f t="shared" ref="AY21:AY22" si="132">IF(AND((AX21&gt;0),(AX$4&gt;0)),(AX21/AX$4*100),"")</f>
        <v/>
      </c>
      <c r="AZ21" s="19"/>
      <c r="BA21" s="4" t="str">
        <f t="shared" ref="BA21:BA22" si="133">IF(AND((AZ21&gt;0),(AZ$4&gt;0)),(AZ21/AZ$4*100),"")</f>
        <v/>
      </c>
      <c r="BB21" s="19"/>
      <c r="BC21" s="4" t="str">
        <f t="shared" ref="BC21:BC22" si="134">IF(AND((BB21&gt;0),(BB$4&gt;0)),(BB21/BB$4*100),"")</f>
        <v/>
      </c>
      <c r="BD21" s="19"/>
      <c r="BE21" s="4" t="str">
        <f t="shared" ref="BE21:BE22" si="135">IF(AND((BD21&gt;0),(BD$4&gt;0)),(BD21/BD$4*100),"")</f>
        <v/>
      </c>
      <c r="BF21" s="19"/>
      <c r="BG21" s="4" t="str">
        <f t="shared" ref="BG21:BG22" si="136">IF(AND((BF21&gt;0),(BF$4&gt;0)),(BF21/BF$4*100),"")</f>
        <v/>
      </c>
      <c r="BH21" s="19"/>
      <c r="BI21" s="4" t="str">
        <f t="shared" ref="BI21:BI22" si="137">IF(AND((BH21&gt;0),(BH$4&gt;0)),(BH21/BH$4*100),"")</f>
        <v/>
      </c>
      <c r="BK21" s="57" t="s">
        <v>25</v>
      </c>
      <c r="BL21" s="30">
        <f t="shared" si="16"/>
        <v>13</v>
      </c>
      <c r="BM21" s="31">
        <f t="shared" si="17"/>
        <v>5.7</v>
      </c>
      <c r="BN21" s="32" t="str">
        <f t="shared" si="18"/>
        <v>–</v>
      </c>
      <c r="BO21" s="33">
        <f t="shared" si="19"/>
        <v>7.6</v>
      </c>
      <c r="BP21" s="34">
        <f t="shared" si="20"/>
        <v>27.403846153846157</v>
      </c>
      <c r="BQ21" s="35" t="str">
        <f t="shared" si="41"/>
        <v>–</v>
      </c>
      <c r="BR21" s="36">
        <f t="shared" si="21"/>
        <v>34.285714285714285</v>
      </c>
      <c r="BS21" s="37">
        <f t="shared" si="22"/>
        <v>6.8000000000000016</v>
      </c>
      <c r="BT21" s="38">
        <f t="shared" si="22"/>
        <v>31.629491476576113</v>
      </c>
      <c r="BU21" s="32">
        <f t="shared" si="23"/>
        <v>0.62583277851728625</v>
      </c>
      <c r="BV21" s="39">
        <f t="shared" si="23"/>
        <v>2.189577006469881</v>
      </c>
      <c r="BW21" s="32">
        <f t="shared" si="24"/>
        <v>7.2</v>
      </c>
      <c r="BX21" s="35">
        <f t="shared" si="24"/>
        <v>32.727272727272727</v>
      </c>
    </row>
    <row r="22" spans="1:76" ht="12.75" customHeight="1" x14ac:dyDescent="0.2">
      <c r="A22" s="10" t="s">
        <v>26</v>
      </c>
      <c r="B22" s="19"/>
      <c r="C22" s="4" t="str">
        <f>IF(AND((B22&gt;0),(B$4&gt;0)),(B22/B$4*100),"")</f>
        <v/>
      </c>
      <c r="D22" s="19"/>
      <c r="E22" s="4" t="str">
        <f>IF(AND((D22&gt;0),(D$4&gt;0)),(D22/D$4*100),"")</f>
        <v/>
      </c>
      <c r="F22" s="19"/>
      <c r="G22" s="4" t="str">
        <f>IF(AND((F22&gt;0),(F$4&gt;0)),(F22/F$4*100),"")</f>
        <v/>
      </c>
      <c r="H22" s="19">
        <v>1.6</v>
      </c>
      <c r="I22" s="4">
        <f>IF(AND((H22&gt;0),(H$4&gt;0)),(H22/H$4*100),"")</f>
        <v>7.0796460176991154</v>
      </c>
      <c r="J22" s="19"/>
      <c r="K22" s="4" t="str">
        <f>IF(AND((J22&gt;0),(J$4&gt;0)),(J22/J$4*100),"")</f>
        <v/>
      </c>
      <c r="L22" s="19">
        <v>1.4</v>
      </c>
      <c r="M22" s="4">
        <f>IF(AND((L22&gt;0),(L$4&gt;0)),(L22/L$4*100),"")</f>
        <v>7.291666666666667</v>
      </c>
      <c r="N22" s="19">
        <v>1.2</v>
      </c>
      <c r="O22" s="4">
        <f>IF(AND((N22&gt;0),(N$4&gt;0)),(N22/N$4*100),"")</f>
        <v>5.02092050209205</v>
      </c>
      <c r="P22" s="19"/>
      <c r="Q22" s="4" t="str">
        <f>IF(AND((P22&gt;0),(P$4&gt;0)),(P22/P$4*100),"")</f>
        <v/>
      </c>
      <c r="R22" s="19">
        <v>0.8</v>
      </c>
      <c r="S22" s="4">
        <f>IF(AND((R22&gt;0),(R$4&gt;0)),(R22/R$4*100),"")</f>
        <v>3.3472803347280338</v>
      </c>
      <c r="T22" s="19">
        <v>1.5</v>
      </c>
      <c r="U22" s="4">
        <f>IF(AND((T22&gt;0),(T$4&gt;0)),(T22/T$4*100),"")</f>
        <v>7.1428571428571423</v>
      </c>
      <c r="V22" s="19"/>
      <c r="W22" s="4" t="str">
        <f>IF(AND((V22&gt;0),(V$4&gt;0)),(V22/V$4*100),"")</f>
        <v/>
      </c>
      <c r="X22" s="19"/>
      <c r="Y22" s="4" t="str">
        <f>IF(AND((X22&gt;0),(X$4&gt;0)),(X22/X$4*100),"")</f>
        <v/>
      </c>
      <c r="Z22" s="19"/>
      <c r="AA22" s="4" t="str">
        <f>IF(AND((Z22&gt;0),(Z$4&gt;0)),(Z22/Z$4*100),"")</f>
        <v/>
      </c>
      <c r="AB22" s="19"/>
      <c r="AC22" s="4" t="str">
        <f>IF(AND((AB22&gt;0),(AB$4&gt;0)),(AB22/AB$4*100),"")</f>
        <v/>
      </c>
      <c r="AD22" s="19"/>
      <c r="AE22" s="4" t="str">
        <f t="shared" si="122"/>
        <v/>
      </c>
      <c r="AF22" s="19"/>
      <c r="AG22" s="4" t="str">
        <f t="shared" si="123"/>
        <v/>
      </c>
      <c r="AH22" s="19"/>
      <c r="AI22" s="4" t="str">
        <f t="shared" si="124"/>
        <v/>
      </c>
      <c r="AJ22" s="19"/>
      <c r="AK22" s="4" t="str">
        <f t="shared" si="125"/>
        <v/>
      </c>
      <c r="AL22" s="19"/>
      <c r="AM22" s="4" t="str">
        <f t="shared" si="126"/>
        <v/>
      </c>
      <c r="AN22" s="19"/>
      <c r="AO22" s="4" t="str">
        <f t="shared" si="127"/>
        <v/>
      </c>
      <c r="AP22" s="19"/>
      <c r="AQ22" s="4" t="str">
        <f t="shared" si="128"/>
        <v/>
      </c>
      <c r="AR22" s="19"/>
      <c r="AS22" s="4" t="str">
        <f t="shared" si="129"/>
        <v/>
      </c>
      <c r="AT22" s="19"/>
      <c r="AU22" s="4" t="str">
        <f t="shared" si="130"/>
        <v/>
      </c>
      <c r="AV22" s="19"/>
      <c r="AW22" s="4" t="str">
        <f t="shared" si="131"/>
        <v/>
      </c>
      <c r="AX22" s="19"/>
      <c r="AY22" s="4" t="str">
        <f t="shared" si="132"/>
        <v/>
      </c>
      <c r="AZ22" s="19"/>
      <c r="BA22" s="4" t="str">
        <f t="shared" si="133"/>
        <v/>
      </c>
      <c r="BB22" s="19"/>
      <c r="BC22" s="4" t="str">
        <f t="shared" si="134"/>
        <v/>
      </c>
      <c r="BD22" s="19"/>
      <c r="BE22" s="4" t="str">
        <f t="shared" si="135"/>
        <v/>
      </c>
      <c r="BF22" s="19"/>
      <c r="BG22" s="4" t="str">
        <f t="shared" si="136"/>
        <v/>
      </c>
      <c r="BH22" s="19"/>
      <c r="BI22" s="4" t="str">
        <f t="shared" si="137"/>
        <v/>
      </c>
      <c r="BK22" s="57" t="s">
        <v>26</v>
      </c>
      <c r="BL22" s="30">
        <f t="shared" si="16"/>
        <v>5</v>
      </c>
      <c r="BM22" s="31">
        <f t="shared" si="17"/>
        <v>0.8</v>
      </c>
      <c r="BN22" s="32" t="str">
        <f t="shared" si="18"/>
        <v>–</v>
      </c>
      <c r="BO22" s="33">
        <f t="shared" si="19"/>
        <v>1.6</v>
      </c>
      <c r="BP22" s="34">
        <f t="shared" si="20"/>
        <v>3.3472803347280338</v>
      </c>
      <c r="BQ22" s="35" t="str">
        <f t="shared" si="41"/>
        <v>–</v>
      </c>
      <c r="BR22" s="36">
        <f t="shared" si="21"/>
        <v>7.291666666666667</v>
      </c>
      <c r="BS22" s="37">
        <f t="shared" si="22"/>
        <v>1.3</v>
      </c>
      <c r="BT22" s="38">
        <f t="shared" si="22"/>
        <v>5.976474132808602</v>
      </c>
      <c r="BU22" s="32">
        <f t="shared" si="23"/>
        <v>0.31622776601683877</v>
      </c>
      <c r="BV22" s="39">
        <f t="shared" si="23"/>
        <v>1.741616469253469</v>
      </c>
      <c r="BW22" s="32" t="str">
        <f t="shared" si="24"/>
        <v>?</v>
      </c>
      <c r="BX22" s="35" t="str">
        <f t="shared" si="24"/>
        <v>?</v>
      </c>
    </row>
    <row r="23" spans="1:76" ht="12.75" customHeight="1" x14ac:dyDescent="0.2">
      <c r="A23" s="10" t="s">
        <v>27</v>
      </c>
      <c r="B23" s="68" t="str">
        <f>IF(AND((B22&gt;0),(B21&gt;0)),(B22/B21),"")</f>
        <v/>
      </c>
      <c r="C23" s="4" t="s">
        <v>3</v>
      </c>
      <c r="D23" s="68" t="str">
        <f>IF(AND((D22&gt;0),(D21&gt;0)),(D22/D21),"")</f>
        <v/>
      </c>
      <c r="E23" s="4" t="s">
        <v>3</v>
      </c>
      <c r="F23" s="68" t="str">
        <f>IF(AND((F22&gt;0),(F21&gt;0)),(F22/F21),"")</f>
        <v/>
      </c>
      <c r="G23" s="4" t="s">
        <v>3</v>
      </c>
      <c r="H23" s="68">
        <f>IF(AND((H22&gt;0),(H21&gt;0)),(H22/H21),"")</f>
        <v>0.21621621621621623</v>
      </c>
      <c r="I23" s="4" t="s">
        <v>3</v>
      </c>
      <c r="J23" s="68" t="str">
        <f>IF(AND((J22&gt;0),(J21&gt;0)),(J22/J21),"")</f>
        <v/>
      </c>
      <c r="K23" s="4" t="s">
        <v>3</v>
      </c>
      <c r="L23" s="68">
        <f>IF(AND((L22&gt;0),(L21&gt;0)),(L22/L21),"")</f>
        <v>0.21874999999999997</v>
      </c>
      <c r="M23" s="4" t="s">
        <v>3</v>
      </c>
      <c r="N23" s="68">
        <f>IF(AND((N22&gt;0),(N21&gt;0)),(N22/N21),"")</f>
        <v>0.17647058823529413</v>
      </c>
      <c r="O23" s="4" t="s">
        <v>3</v>
      </c>
      <c r="P23" s="68" t="str">
        <f>IF(AND((P22&gt;0),(P21&gt;0)),(P22/P21),"")</f>
        <v/>
      </c>
      <c r="Q23" s="4" t="s">
        <v>3</v>
      </c>
      <c r="R23" s="68">
        <f>IF(AND((R22&gt;0),(R21&gt;0)),(R22/R21),"")</f>
        <v>0.11111111111111112</v>
      </c>
      <c r="S23" s="4" t="s">
        <v>3</v>
      </c>
      <c r="T23" s="68">
        <f>IF(AND((T22&gt;0),(T21&gt;0)),(T22/T21),"")</f>
        <v>0.20833333333333331</v>
      </c>
      <c r="U23" s="4" t="s">
        <v>3</v>
      </c>
      <c r="V23" s="68" t="str">
        <f>IF(AND((V22&gt;0),(V21&gt;0)),(V22/V21),"")</f>
        <v/>
      </c>
      <c r="W23" s="4" t="s">
        <v>3</v>
      </c>
      <c r="X23" s="68" t="str">
        <f>IF(AND((X22&gt;0),(X21&gt;0)),(X22/X21),"")</f>
        <v/>
      </c>
      <c r="Y23" s="4" t="s">
        <v>3</v>
      </c>
      <c r="Z23" s="68" t="str">
        <f>IF(AND((Z22&gt;0),(Z21&gt;0)),(Z22/Z21),"")</f>
        <v/>
      </c>
      <c r="AA23" s="4" t="s">
        <v>3</v>
      </c>
      <c r="AB23" s="68" t="str">
        <f>IF(AND((AB22&gt;0),(AB21&gt;0)),(AB22/AB21),"")</f>
        <v/>
      </c>
      <c r="AC23" s="4" t="s">
        <v>3</v>
      </c>
      <c r="AD23" s="68" t="str">
        <f t="shared" ref="AD23" si="138">IF(AND((AD22&gt;0),(AD21&gt;0)),(AD22/AD21),"")</f>
        <v/>
      </c>
      <c r="AE23" s="4" t="s">
        <v>3</v>
      </c>
      <c r="AF23" s="68" t="str">
        <f t="shared" ref="AF23" si="139">IF(AND((AF22&gt;0),(AF21&gt;0)),(AF22/AF21),"")</f>
        <v/>
      </c>
      <c r="AG23" s="4" t="s">
        <v>3</v>
      </c>
      <c r="AH23" s="68" t="str">
        <f t="shared" ref="AH23" si="140">IF(AND((AH22&gt;0),(AH21&gt;0)),(AH22/AH21),"")</f>
        <v/>
      </c>
      <c r="AI23" s="4" t="s">
        <v>3</v>
      </c>
      <c r="AJ23" s="68" t="str">
        <f t="shared" ref="AJ23" si="141">IF(AND((AJ22&gt;0),(AJ21&gt;0)),(AJ22/AJ21),"")</f>
        <v/>
      </c>
      <c r="AK23" s="4" t="s">
        <v>3</v>
      </c>
      <c r="AL23" s="68" t="str">
        <f t="shared" ref="AL23" si="142">IF(AND((AL22&gt;0),(AL21&gt;0)),(AL22/AL21),"")</f>
        <v/>
      </c>
      <c r="AM23" s="4" t="s">
        <v>3</v>
      </c>
      <c r="AN23" s="68" t="str">
        <f t="shared" ref="AN23" si="143">IF(AND((AN22&gt;0),(AN21&gt;0)),(AN22/AN21),"")</f>
        <v/>
      </c>
      <c r="AO23" s="4" t="s">
        <v>3</v>
      </c>
      <c r="AP23" s="68" t="str">
        <f t="shared" ref="AP23" si="144">IF(AND((AP22&gt;0),(AP21&gt;0)),(AP22/AP21),"")</f>
        <v/>
      </c>
      <c r="AQ23" s="4" t="s">
        <v>3</v>
      </c>
      <c r="AR23" s="68" t="str">
        <f t="shared" ref="AR23" si="145">IF(AND((AR22&gt;0),(AR21&gt;0)),(AR22/AR21),"")</f>
        <v/>
      </c>
      <c r="AS23" s="4" t="s">
        <v>3</v>
      </c>
      <c r="AT23" s="68" t="str">
        <f t="shared" ref="AT23" si="146">IF(AND((AT22&gt;0),(AT21&gt;0)),(AT22/AT21),"")</f>
        <v/>
      </c>
      <c r="AU23" s="4" t="s">
        <v>3</v>
      </c>
      <c r="AV23" s="68" t="str">
        <f t="shared" ref="AV23" si="147">IF(AND((AV22&gt;0),(AV21&gt;0)),(AV22/AV21),"")</f>
        <v/>
      </c>
      <c r="AW23" s="4" t="s">
        <v>3</v>
      </c>
      <c r="AX23" s="68" t="str">
        <f t="shared" ref="AX23" si="148">IF(AND((AX22&gt;0),(AX21&gt;0)),(AX22/AX21),"")</f>
        <v/>
      </c>
      <c r="AY23" s="4" t="s">
        <v>3</v>
      </c>
      <c r="AZ23" s="68" t="str">
        <f t="shared" ref="AZ23" si="149">IF(AND((AZ22&gt;0),(AZ21&gt;0)),(AZ22/AZ21),"")</f>
        <v/>
      </c>
      <c r="BA23" s="4" t="s">
        <v>3</v>
      </c>
      <c r="BB23" s="68" t="str">
        <f t="shared" ref="BB23" si="150">IF(AND((BB22&gt;0),(BB21&gt;0)),(BB22/BB21),"")</f>
        <v/>
      </c>
      <c r="BC23" s="4" t="s">
        <v>3</v>
      </c>
      <c r="BD23" s="68" t="str">
        <f t="shared" ref="BD23" si="151">IF(AND((BD22&gt;0),(BD21&gt;0)),(BD22/BD21),"")</f>
        <v/>
      </c>
      <c r="BE23" s="4" t="s">
        <v>3</v>
      </c>
      <c r="BF23" s="68" t="str">
        <f t="shared" ref="BF23" si="152">IF(AND((BF22&gt;0),(BF21&gt;0)),(BF22/BF21),"")</f>
        <v/>
      </c>
      <c r="BG23" s="4" t="s">
        <v>3</v>
      </c>
      <c r="BH23" s="68" t="str">
        <f t="shared" ref="BH23" si="153">IF(AND((BH22&gt;0),(BH21&gt;0)),(BH22/BH21),"")</f>
        <v/>
      </c>
      <c r="BI23" s="4" t="s">
        <v>3</v>
      </c>
      <c r="BK23" s="57" t="s">
        <v>27</v>
      </c>
      <c r="BL23" s="30">
        <f t="shared" si="16"/>
        <v>5</v>
      </c>
      <c r="BM23" s="40">
        <f t="shared" si="17"/>
        <v>0.11111111111111112</v>
      </c>
      <c r="BN23" s="22" t="str">
        <f t="shared" si="18"/>
        <v>–</v>
      </c>
      <c r="BO23" s="41">
        <f t="shared" si="19"/>
        <v>0.21874999999999997</v>
      </c>
      <c r="BP23" s="24" t="str">
        <f t="shared" si="20"/>
        <v/>
      </c>
      <c r="BQ23" s="6" t="s">
        <v>3</v>
      </c>
      <c r="BR23" s="26" t="str">
        <f t="shared" si="21"/>
        <v/>
      </c>
      <c r="BS23" s="42">
        <f t="shared" si="22"/>
        <v>0.18617624977919095</v>
      </c>
      <c r="BT23" s="28" t="s">
        <v>3</v>
      </c>
      <c r="BU23" s="43">
        <f t="shared" si="23"/>
        <v>4.5230962978564895E-2</v>
      </c>
      <c r="BV23" s="29" t="s">
        <v>3</v>
      </c>
      <c r="BW23" s="22" t="str">
        <f t="shared" si="24"/>
        <v>?</v>
      </c>
      <c r="BX23" s="25" t="s">
        <v>3</v>
      </c>
    </row>
    <row r="24" spans="1:76" ht="12.75" customHeight="1" x14ac:dyDescent="0.2">
      <c r="A24" s="15" t="s">
        <v>15</v>
      </c>
      <c r="B24" s="17"/>
      <c r="C24" s="3"/>
      <c r="D24" s="17"/>
      <c r="E24" s="3"/>
      <c r="F24" s="17"/>
      <c r="G24" s="3"/>
      <c r="H24" s="17"/>
      <c r="I24" s="3"/>
      <c r="J24" s="17"/>
      <c r="K24" s="3"/>
      <c r="L24" s="17"/>
      <c r="M24" s="3"/>
      <c r="N24" s="17"/>
      <c r="O24" s="3"/>
      <c r="P24" s="17"/>
      <c r="Q24" s="3"/>
      <c r="R24" s="17"/>
      <c r="S24" s="3"/>
      <c r="T24" s="17"/>
      <c r="U24" s="3"/>
      <c r="V24" s="17"/>
      <c r="W24" s="3"/>
      <c r="X24" s="17"/>
      <c r="Y24" s="3"/>
      <c r="Z24" s="17"/>
      <c r="AA24" s="3"/>
      <c r="AB24" s="17"/>
      <c r="AC24" s="3"/>
      <c r="AD24" s="17"/>
      <c r="AE24" s="3"/>
      <c r="AF24" s="17"/>
      <c r="AG24" s="3"/>
      <c r="AH24" s="17"/>
      <c r="AI24" s="3"/>
      <c r="AJ24" s="17"/>
      <c r="AK24" s="3"/>
      <c r="AL24" s="17"/>
      <c r="AM24" s="3"/>
      <c r="AN24" s="17"/>
      <c r="AO24" s="3"/>
      <c r="AP24" s="17"/>
      <c r="AQ24" s="3"/>
      <c r="AR24" s="17"/>
      <c r="AS24" s="3"/>
      <c r="AT24" s="17"/>
      <c r="AU24" s="3"/>
      <c r="AV24" s="17"/>
      <c r="AW24" s="3"/>
      <c r="AX24" s="17"/>
      <c r="AY24" s="3"/>
      <c r="AZ24" s="17"/>
      <c r="BA24" s="3"/>
      <c r="BB24" s="17"/>
      <c r="BC24" s="3"/>
      <c r="BD24" s="17"/>
      <c r="BE24" s="3"/>
      <c r="BF24" s="17"/>
      <c r="BG24" s="3"/>
      <c r="BH24" s="17"/>
      <c r="BI24" s="3"/>
      <c r="BK24" s="56" t="s">
        <v>15</v>
      </c>
      <c r="BL24" s="30">
        <f t="shared" si="16"/>
        <v>0</v>
      </c>
      <c r="BM24" s="21"/>
      <c r="BN24" s="22"/>
      <c r="BO24" s="23"/>
      <c r="BP24" s="24"/>
      <c r="BQ24" s="25"/>
      <c r="BR24" s="26"/>
      <c r="BS24" s="27"/>
      <c r="BT24" s="28"/>
      <c r="BU24" s="22"/>
      <c r="BV24" s="29"/>
      <c r="BW24" s="22"/>
      <c r="BX24" s="25"/>
    </row>
    <row r="25" spans="1:76" ht="12.75" customHeight="1" x14ac:dyDescent="0.2">
      <c r="A25" s="10" t="s">
        <v>25</v>
      </c>
      <c r="B25" s="19">
        <v>6.8</v>
      </c>
      <c r="C25" s="4">
        <f>IF(AND((B25&gt;0),(B$4&gt;0)),(B25/B$4*100),"")</f>
        <v>30.909090909090907</v>
      </c>
      <c r="D25" s="19">
        <v>8</v>
      </c>
      <c r="E25" s="4">
        <f>IF(AND((D25&gt;0),(D$4&gt;0)),(D25/D$4*100),"")</f>
        <v>37.037037037037038</v>
      </c>
      <c r="F25" s="19">
        <v>5.9</v>
      </c>
      <c r="G25" s="4">
        <f>IF(AND((F25&gt;0),(F$4&gt;0)),(F25/F$4*100),"")</f>
        <v>29.797979797979799</v>
      </c>
      <c r="H25" s="19">
        <v>7</v>
      </c>
      <c r="I25" s="4">
        <f>IF(AND((H25&gt;0),(H$4&gt;0)),(H25/H$4*100),"")</f>
        <v>30.973451327433626</v>
      </c>
      <c r="J25" s="19">
        <v>7.2</v>
      </c>
      <c r="K25" s="4">
        <f>IF(AND((J25&gt;0),(J$4&gt;0)),(J25/J$4*100),"")</f>
        <v>29.629629629629626</v>
      </c>
      <c r="L25" s="19">
        <v>6.7</v>
      </c>
      <c r="M25" s="4">
        <f>IF(AND((L25&gt;0),(L$4&gt;0)),(L25/L$4*100),"")</f>
        <v>34.895833333333336</v>
      </c>
      <c r="N25" s="19">
        <v>6.8</v>
      </c>
      <c r="O25" s="4">
        <f>IF(AND((N25&gt;0),(N$4&gt;0)),(N25/N$4*100),"")</f>
        <v>28.451882845188287</v>
      </c>
      <c r="P25" s="19">
        <v>5.8</v>
      </c>
      <c r="Q25" s="4">
        <f>IF(AND((P25&gt;0),(P$4&gt;0)),(P25/P$4*100),"")</f>
        <v>33.720930232558139</v>
      </c>
      <c r="R25" s="19">
        <v>6.9</v>
      </c>
      <c r="S25" s="4">
        <f>IF(AND((R25&gt;0),(R$4&gt;0)),(R25/R$4*100),"")</f>
        <v>28.870292887029294</v>
      </c>
      <c r="T25" s="19">
        <v>6.9</v>
      </c>
      <c r="U25" s="4">
        <f>IF(AND((T25&gt;0),(T$4&gt;0)),(T25/T$4*100),"")</f>
        <v>32.857142857142854</v>
      </c>
      <c r="V25" s="19">
        <v>5.8</v>
      </c>
      <c r="W25" s="4">
        <f>IF(AND((V25&gt;0),(V$4&gt;0)),(V25/V$4*100),"")</f>
        <v>27.884615384615387</v>
      </c>
      <c r="X25" s="19">
        <v>6.4</v>
      </c>
      <c r="Y25" s="4">
        <f>IF(AND((X25&gt;0),(X$4&gt;0)),(X25/X$4*100),"")</f>
        <v>29.493087557603687</v>
      </c>
      <c r="Z25" s="19">
        <v>5.8</v>
      </c>
      <c r="AA25" s="4">
        <f>IF(AND((Z25&gt;0),(Z$4&gt;0)),(Z25/Z$4*100),"")</f>
        <v>28.155339805825243</v>
      </c>
      <c r="AB25" s="19">
        <v>7.1</v>
      </c>
      <c r="AC25" s="4">
        <f>IF(AND((AB25&gt;0),(AB$4&gt;0)),(AB25/AB$4*100),"")</f>
        <v>33.333333333333329</v>
      </c>
      <c r="AD25" s="19"/>
      <c r="AE25" s="4" t="str">
        <f t="shared" ref="AE25:AE26" si="154">IF(AND((AD25&gt;0),(AD$4&gt;0)),(AD25/AD$4*100),"")</f>
        <v/>
      </c>
      <c r="AF25" s="19"/>
      <c r="AG25" s="4" t="str">
        <f t="shared" ref="AG25:AG26" si="155">IF(AND((AF25&gt;0),(AF$4&gt;0)),(AF25/AF$4*100),"")</f>
        <v/>
      </c>
      <c r="AH25" s="19"/>
      <c r="AI25" s="4" t="str">
        <f t="shared" ref="AI25:AI26" si="156">IF(AND((AH25&gt;0),(AH$4&gt;0)),(AH25/AH$4*100),"")</f>
        <v/>
      </c>
      <c r="AJ25" s="19"/>
      <c r="AK25" s="4" t="str">
        <f t="shared" ref="AK25:AK26" si="157">IF(AND((AJ25&gt;0),(AJ$4&gt;0)),(AJ25/AJ$4*100),"")</f>
        <v/>
      </c>
      <c r="AL25" s="19"/>
      <c r="AM25" s="4" t="str">
        <f t="shared" ref="AM25:AM26" si="158">IF(AND((AL25&gt;0),(AL$4&gt;0)),(AL25/AL$4*100),"")</f>
        <v/>
      </c>
      <c r="AN25" s="19"/>
      <c r="AO25" s="4" t="str">
        <f t="shared" ref="AO25:AO26" si="159">IF(AND((AN25&gt;0),(AN$4&gt;0)),(AN25/AN$4*100),"")</f>
        <v/>
      </c>
      <c r="AP25" s="19"/>
      <c r="AQ25" s="4" t="str">
        <f t="shared" ref="AQ25:AQ26" si="160">IF(AND((AP25&gt;0),(AP$4&gt;0)),(AP25/AP$4*100),"")</f>
        <v/>
      </c>
      <c r="AR25" s="19"/>
      <c r="AS25" s="4" t="str">
        <f t="shared" ref="AS25:AS26" si="161">IF(AND((AR25&gt;0),(AR$4&gt;0)),(AR25/AR$4*100),"")</f>
        <v/>
      </c>
      <c r="AT25" s="19"/>
      <c r="AU25" s="4" t="str">
        <f t="shared" ref="AU25:AU26" si="162">IF(AND((AT25&gt;0),(AT$4&gt;0)),(AT25/AT$4*100),"")</f>
        <v/>
      </c>
      <c r="AV25" s="19"/>
      <c r="AW25" s="4" t="str">
        <f t="shared" ref="AW25:AW26" si="163">IF(AND((AV25&gt;0),(AV$4&gt;0)),(AV25/AV$4*100),"")</f>
        <v/>
      </c>
      <c r="AX25" s="19"/>
      <c r="AY25" s="4" t="str">
        <f t="shared" ref="AY25:AY26" si="164">IF(AND((AX25&gt;0),(AX$4&gt;0)),(AX25/AX$4*100),"")</f>
        <v/>
      </c>
      <c r="AZ25" s="19"/>
      <c r="BA25" s="4" t="str">
        <f t="shared" ref="BA25:BA26" si="165">IF(AND((AZ25&gt;0),(AZ$4&gt;0)),(AZ25/AZ$4*100),"")</f>
        <v/>
      </c>
      <c r="BB25" s="19"/>
      <c r="BC25" s="4" t="str">
        <f t="shared" ref="BC25:BC26" si="166">IF(AND((BB25&gt;0),(BB$4&gt;0)),(BB25/BB$4*100),"")</f>
        <v/>
      </c>
      <c r="BD25" s="19"/>
      <c r="BE25" s="4" t="str">
        <f t="shared" ref="BE25:BE26" si="167">IF(AND((BD25&gt;0),(BD$4&gt;0)),(BD25/BD$4*100),"")</f>
        <v/>
      </c>
      <c r="BF25" s="19"/>
      <c r="BG25" s="4" t="str">
        <f t="shared" ref="BG25:BG26" si="168">IF(AND((BF25&gt;0),(BF$4&gt;0)),(BF25/BF$4*100),"")</f>
        <v/>
      </c>
      <c r="BH25" s="19"/>
      <c r="BI25" s="4" t="str">
        <f t="shared" ref="BI25:BI26" si="169">IF(AND((BH25&gt;0),(BH$4&gt;0)),(BH25/BH$4*100),"")</f>
        <v/>
      </c>
      <c r="BK25" s="57" t="s">
        <v>25</v>
      </c>
      <c r="BL25" s="30">
        <f t="shared" si="16"/>
        <v>14</v>
      </c>
      <c r="BM25" s="31">
        <f t="shared" si="17"/>
        <v>5.8</v>
      </c>
      <c r="BN25" s="32" t="str">
        <f t="shared" si="18"/>
        <v>–</v>
      </c>
      <c r="BO25" s="33">
        <f t="shared" si="19"/>
        <v>8</v>
      </c>
      <c r="BP25" s="34">
        <f t="shared" si="20"/>
        <v>27.884615384615387</v>
      </c>
      <c r="BQ25" s="35" t="str">
        <f t="shared" si="41"/>
        <v>–</v>
      </c>
      <c r="BR25" s="36">
        <f t="shared" si="21"/>
        <v>37.037037037037038</v>
      </c>
      <c r="BS25" s="37">
        <f t="shared" si="22"/>
        <v>6.6499999999999995</v>
      </c>
      <c r="BT25" s="38">
        <f t="shared" si="22"/>
        <v>31.143546209842892</v>
      </c>
      <c r="BU25" s="32">
        <f t="shared" si="23"/>
        <v>0.64539790946241959</v>
      </c>
      <c r="BV25" s="39">
        <f t="shared" si="23"/>
        <v>2.801929691906897</v>
      </c>
      <c r="BW25" s="32">
        <f t="shared" si="24"/>
        <v>6.8</v>
      </c>
      <c r="BX25" s="35">
        <f t="shared" si="24"/>
        <v>30.909090909090907</v>
      </c>
    </row>
    <row r="26" spans="1:76" ht="12.75" customHeight="1" x14ac:dyDescent="0.2">
      <c r="A26" s="10" t="s">
        <v>26</v>
      </c>
      <c r="B26" s="19"/>
      <c r="C26" s="4" t="str">
        <f>IF(AND((B26&gt;0),(B$4&gt;0)),(B26/B$4*100),"")</f>
        <v/>
      </c>
      <c r="D26" s="19"/>
      <c r="E26" s="4" t="str">
        <f>IF(AND((D26&gt;0),(D$4&gt;0)),(D26/D$4*100),"")</f>
        <v/>
      </c>
      <c r="F26" s="19"/>
      <c r="G26" s="4" t="str">
        <f>IF(AND((F26&gt;0),(F$4&gt;0)),(F26/F$4*100),"")</f>
        <v/>
      </c>
      <c r="H26" s="19">
        <v>1.6</v>
      </c>
      <c r="I26" s="4">
        <f>IF(AND((H26&gt;0),(H$4&gt;0)),(H26/H$4*100),"")</f>
        <v>7.0796460176991154</v>
      </c>
      <c r="J26" s="19"/>
      <c r="K26" s="4" t="str">
        <f>IF(AND((J26&gt;0),(J$4&gt;0)),(J26/J$4*100),"")</f>
        <v/>
      </c>
      <c r="L26" s="19">
        <v>1.3</v>
      </c>
      <c r="M26" s="4">
        <f>IF(AND((L26&gt;0),(L$4&gt;0)),(L26/L$4*100),"")</f>
        <v>6.7708333333333339</v>
      </c>
      <c r="N26" s="19"/>
      <c r="O26" s="4" t="str">
        <f>IF(AND((N26&gt;0),(N$4&gt;0)),(N26/N$4*100),"")</f>
        <v/>
      </c>
      <c r="P26" s="19"/>
      <c r="Q26" s="4" t="str">
        <f>IF(AND((P26&gt;0),(P$4&gt;0)),(P26/P$4*100),"")</f>
        <v/>
      </c>
      <c r="R26" s="19">
        <v>0.9</v>
      </c>
      <c r="S26" s="4">
        <f>IF(AND((R26&gt;0),(R$4&gt;0)),(R26/R$4*100),"")</f>
        <v>3.7656903765690379</v>
      </c>
      <c r="T26" s="19"/>
      <c r="U26" s="4" t="str">
        <f>IF(AND((T26&gt;0),(T$4&gt;0)),(T26/T$4*100),"")</f>
        <v/>
      </c>
      <c r="V26" s="19"/>
      <c r="W26" s="4" t="str">
        <f>IF(AND((V26&gt;0),(V$4&gt;0)),(V26/V$4*100),"")</f>
        <v/>
      </c>
      <c r="X26" s="19"/>
      <c r="Y26" s="4" t="str">
        <f>IF(AND((X26&gt;0),(X$4&gt;0)),(X26/X$4*100),"")</f>
        <v/>
      </c>
      <c r="Z26" s="19"/>
      <c r="AA26" s="4" t="str">
        <f>IF(AND((Z26&gt;0),(Z$4&gt;0)),(Z26/Z$4*100),"")</f>
        <v/>
      </c>
      <c r="AB26" s="19"/>
      <c r="AC26" s="4" t="str">
        <f>IF(AND((AB26&gt;0),(AB$4&gt;0)),(AB26/AB$4*100),"")</f>
        <v/>
      </c>
      <c r="AD26" s="19"/>
      <c r="AE26" s="4" t="str">
        <f t="shared" si="154"/>
        <v/>
      </c>
      <c r="AF26" s="19"/>
      <c r="AG26" s="4" t="str">
        <f t="shared" si="155"/>
        <v/>
      </c>
      <c r="AH26" s="19"/>
      <c r="AI26" s="4" t="str">
        <f t="shared" si="156"/>
        <v/>
      </c>
      <c r="AJ26" s="19"/>
      <c r="AK26" s="4" t="str">
        <f t="shared" si="157"/>
        <v/>
      </c>
      <c r="AL26" s="19"/>
      <c r="AM26" s="4" t="str">
        <f t="shared" si="158"/>
        <v/>
      </c>
      <c r="AN26" s="19"/>
      <c r="AO26" s="4" t="str">
        <f t="shared" si="159"/>
        <v/>
      </c>
      <c r="AP26" s="19"/>
      <c r="AQ26" s="4" t="str">
        <f t="shared" si="160"/>
        <v/>
      </c>
      <c r="AR26" s="19"/>
      <c r="AS26" s="4" t="str">
        <f t="shared" si="161"/>
        <v/>
      </c>
      <c r="AT26" s="19"/>
      <c r="AU26" s="4" t="str">
        <f t="shared" si="162"/>
        <v/>
      </c>
      <c r="AV26" s="19"/>
      <c r="AW26" s="4" t="str">
        <f t="shared" si="163"/>
        <v/>
      </c>
      <c r="AX26" s="19"/>
      <c r="AY26" s="4" t="str">
        <f t="shared" si="164"/>
        <v/>
      </c>
      <c r="AZ26" s="19"/>
      <c r="BA26" s="4" t="str">
        <f t="shared" si="165"/>
        <v/>
      </c>
      <c r="BB26" s="19"/>
      <c r="BC26" s="4" t="str">
        <f t="shared" si="166"/>
        <v/>
      </c>
      <c r="BD26" s="19"/>
      <c r="BE26" s="4" t="str">
        <f t="shared" si="167"/>
        <v/>
      </c>
      <c r="BF26" s="19"/>
      <c r="BG26" s="4" t="str">
        <f t="shared" si="168"/>
        <v/>
      </c>
      <c r="BH26" s="19"/>
      <c r="BI26" s="4" t="str">
        <f t="shared" si="169"/>
        <v/>
      </c>
      <c r="BK26" s="57" t="s">
        <v>26</v>
      </c>
      <c r="BL26" s="30">
        <f t="shared" si="16"/>
        <v>3</v>
      </c>
      <c r="BM26" s="31">
        <f t="shared" si="17"/>
        <v>0.9</v>
      </c>
      <c r="BN26" s="32" t="str">
        <f t="shared" si="18"/>
        <v>–</v>
      </c>
      <c r="BO26" s="33">
        <f t="shared" si="19"/>
        <v>1.6</v>
      </c>
      <c r="BP26" s="34">
        <f t="shared" si="20"/>
        <v>3.7656903765690379</v>
      </c>
      <c r="BQ26" s="35" t="str">
        <f t="shared" si="41"/>
        <v>–</v>
      </c>
      <c r="BR26" s="36">
        <f t="shared" si="21"/>
        <v>7.0796460176991154</v>
      </c>
      <c r="BS26" s="37">
        <f t="shared" si="22"/>
        <v>1.2666666666666668</v>
      </c>
      <c r="BT26" s="38">
        <f t="shared" si="22"/>
        <v>5.8720565758671626</v>
      </c>
      <c r="BU26" s="32">
        <f t="shared" si="23"/>
        <v>0.35118845842842489</v>
      </c>
      <c r="BV26" s="39">
        <f t="shared" si="23"/>
        <v>1.830689826995691</v>
      </c>
      <c r="BW26" s="32" t="str">
        <f t="shared" si="24"/>
        <v>?</v>
      </c>
      <c r="BX26" s="35" t="str">
        <f t="shared" si="24"/>
        <v>?</v>
      </c>
    </row>
    <row r="27" spans="1:76" ht="12.75" customHeight="1" x14ac:dyDescent="0.2">
      <c r="A27" s="10" t="s">
        <v>27</v>
      </c>
      <c r="B27" s="68" t="str">
        <f>IF(AND((B26&gt;0),(B25&gt;0)),(B26/B25),"")</f>
        <v/>
      </c>
      <c r="C27" s="4" t="s">
        <v>3</v>
      </c>
      <c r="D27" s="68" t="str">
        <f>IF(AND((D26&gt;0),(D25&gt;0)),(D26/D25),"")</f>
        <v/>
      </c>
      <c r="E27" s="4" t="s">
        <v>3</v>
      </c>
      <c r="F27" s="68" t="str">
        <f>IF(AND((F26&gt;0),(F25&gt;0)),(F26/F25),"")</f>
        <v/>
      </c>
      <c r="G27" s="4" t="s">
        <v>3</v>
      </c>
      <c r="H27" s="68">
        <f>IF(AND((H26&gt;0),(H25&gt;0)),(H26/H25),"")</f>
        <v>0.22857142857142859</v>
      </c>
      <c r="I27" s="4" t="s">
        <v>3</v>
      </c>
      <c r="J27" s="68" t="str">
        <f>IF(AND((J26&gt;0),(J25&gt;0)),(J26/J25),"")</f>
        <v/>
      </c>
      <c r="K27" s="4" t="s">
        <v>3</v>
      </c>
      <c r="L27" s="68">
        <f>IF(AND((L26&gt;0),(L25&gt;0)),(L26/L25),"")</f>
        <v>0.19402985074626866</v>
      </c>
      <c r="M27" s="4" t="s">
        <v>3</v>
      </c>
      <c r="N27" s="68" t="str">
        <f>IF(AND((N26&gt;0),(N25&gt;0)),(N26/N25),"")</f>
        <v/>
      </c>
      <c r="O27" s="4" t="s">
        <v>3</v>
      </c>
      <c r="P27" s="68" t="str">
        <f>IF(AND((P26&gt;0),(P25&gt;0)),(P26/P25),"")</f>
        <v/>
      </c>
      <c r="Q27" s="4" t="s">
        <v>3</v>
      </c>
      <c r="R27" s="68">
        <f>IF(AND((R26&gt;0),(R25&gt;0)),(R26/R25),"")</f>
        <v>0.13043478260869565</v>
      </c>
      <c r="S27" s="4" t="s">
        <v>3</v>
      </c>
      <c r="T27" s="68" t="str">
        <f>IF(AND((T26&gt;0),(T25&gt;0)),(T26/T25),"")</f>
        <v/>
      </c>
      <c r="U27" s="4" t="s">
        <v>3</v>
      </c>
      <c r="V27" s="68" t="str">
        <f>IF(AND((V26&gt;0),(V25&gt;0)),(V26/V25),"")</f>
        <v/>
      </c>
      <c r="W27" s="4" t="s">
        <v>3</v>
      </c>
      <c r="X27" s="68" t="str">
        <f>IF(AND((X26&gt;0),(X25&gt;0)),(X26/X25),"")</f>
        <v/>
      </c>
      <c r="Y27" s="4" t="s">
        <v>3</v>
      </c>
      <c r="Z27" s="68" t="str">
        <f>IF(AND((Z26&gt;0),(Z25&gt;0)),(Z26/Z25),"")</f>
        <v/>
      </c>
      <c r="AA27" s="4" t="s">
        <v>3</v>
      </c>
      <c r="AB27" s="68" t="str">
        <f>IF(AND((AB26&gt;0),(AB25&gt;0)),(AB26/AB25),"")</f>
        <v/>
      </c>
      <c r="AC27" s="4" t="s">
        <v>3</v>
      </c>
      <c r="AD27" s="68" t="str">
        <f t="shared" ref="AD27" si="170">IF(AND((AD26&gt;0),(AD25&gt;0)),(AD26/AD25),"")</f>
        <v/>
      </c>
      <c r="AE27" s="4" t="s">
        <v>3</v>
      </c>
      <c r="AF27" s="68" t="str">
        <f t="shared" ref="AF27" si="171">IF(AND((AF26&gt;0),(AF25&gt;0)),(AF26/AF25),"")</f>
        <v/>
      </c>
      <c r="AG27" s="4" t="s">
        <v>3</v>
      </c>
      <c r="AH27" s="68" t="str">
        <f t="shared" ref="AH27" si="172">IF(AND((AH26&gt;0),(AH25&gt;0)),(AH26/AH25),"")</f>
        <v/>
      </c>
      <c r="AI27" s="4" t="s">
        <v>3</v>
      </c>
      <c r="AJ27" s="68" t="str">
        <f t="shared" ref="AJ27" si="173">IF(AND((AJ26&gt;0),(AJ25&gt;0)),(AJ26/AJ25),"")</f>
        <v/>
      </c>
      <c r="AK27" s="4" t="s">
        <v>3</v>
      </c>
      <c r="AL27" s="68" t="str">
        <f t="shared" ref="AL27" si="174">IF(AND((AL26&gt;0),(AL25&gt;0)),(AL26/AL25),"")</f>
        <v/>
      </c>
      <c r="AM27" s="4" t="s">
        <v>3</v>
      </c>
      <c r="AN27" s="68" t="str">
        <f t="shared" ref="AN27" si="175">IF(AND((AN26&gt;0),(AN25&gt;0)),(AN26/AN25),"")</f>
        <v/>
      </c>
      <c r="AO27" s="4" t="s">
        <v>3</v>
      </c>
      <c r="AP27" s="68" t="str">
        <f t="shared" ref="AP27" si="176">IF(AND((AP26&gt;0),(AP25&gt;0)),(AP26/AP25),"")</f>
        <v/>
      </c>
      <c r="AQ27" s="4" t="s">
        <v>3</v>
      </c>
      <c r="AR27" s="68" t="str">
        <f t="shared" ref="AR27" si="177">IF(AND((AR26&gt;0),(AR25&gt;0)),(AR26/AR25),"")</f>
        <v/>
      </c>
      <c r="AS27" s="4" t="s">
        <v>3</v>
      </c>
      <c r="AT27" s="68" t="str">
        <f t="shared" ref="AT27" si="178">IF(AND((AT26&gt;0),(AT25&gt;0)),(AT26/AT25),"")</f>
        <v/>
      </c>
      <c r="AU27" s="4" t="s">
        <v>3</v>
      </c>
      <c r="AV27" s="68" t="str">
        <f t="shared" ref="AV27" si="179">IF(AND((AV26&gt;0),(AV25&gt;0)),(AV26/AV25),"")</f>
        <v/>
      </c>
      <c r="AW27" s="4" t="s">
        <v>3</v>
      </c>
      <c r="AX27" s="68" t="str">
        <f t="shared" ref="AX27" si="180">IF(AND((AX26&gt;0),(AX25&gt;0)),(AX26/AX25),"")</f>
        <v/>
      </c>
      <c r="AY27" s="4" t="s">
        <v>3</v>
      </c>
      <c r="AZ27" s="68" t="str">
        <f t="shared" ref="AZ27" si="181">IF(AND((AZ26&gt;0),(AZ25&gt;0)),(AZ26/AZ25),"")</f>
        <v/>
      </c>
      <c r="BA27" s="4" t="s">
        <v>3</v>
      </c>
      <c r="BB27" s="68" t="str">
        <f t="shared" ref="BB27" si="182">IF(AND((BB26&gt;0),(BB25&gt;0)),(BB26/BB25),"")</f>
        <v/>
      </c>
      <c r="BC27" s="4" t="s">
        <v>3</v>
      </c>
      <c r="BD27" s="68" t="str">
        <f t="shared" ref="BD27" si="183">IF(AND((BD26&gt;0),(BD25&gt;0)),(BD26/BD25),"")</f>
        <v/>
      </c>
      <c r="BE27" s="4" t="s">
        <v>3</v>
      </c>
      <c r="BF27" s="68" t="str">
        <f t="shared" ref="BF27" si="184">IF(AND((BF26&gt;0),(BF25&gt;0)),(BF26/BF25),"")</f>
        <v/>
      </c>
      <c r="BG27" s="4" t="s">
        <v>3</v>
      </c>
      <c r="BH27" s="68" t="str">
        <f t="shared" ref="BH27" si="185">IF(AND((BH26&gt;0),(BH25&gt;0)),(BH26/BH25),"")</f>
        <v/>
      </c>
      <c r="BI27" s="4" t="s">
        <v>3</v>
      </c>
      <c r="BK27" s="57" t="s">
        <v>27</v>
      </c>
      <c r="BL27" s="30">
        <f t="shared" si="16"/>
        <v>3</v>
      </c>
      <c r="BM27" s="40">
        <f t="shared" si="17"/>
        <v>0.13043478260869565</v>
      </c>
      <c r="BN27" s="22" t="str">
        <f t="shared" si="18"/>
        <v>–</v>
      </c>
      <c r="BO27" s="41">
        <f t="shared" si="19"/>
        <v>0.22857142857142859</v>
      </c>
      <c r="BP27" s="24" t="str">
        <f t="shared" si="20"/>
        <v/>
      </c>
      <c r="BQ27" s="6" t="s">
        <v>3</v>
      </c>
      <c r="BR27" s="26" t="str">
        <f t="shared" si="21"/>
        <v/>
      </c>
      <c r="BS27" s="42">
        <f t="shared" si="22"/>
        <v>0.18434535397546428</v>
      </c>
      <c r="BT27" s="28" t="s">
        <v>3</v>
      </c>
      <c r="BU27" s="43">
        <f t="shared" si="23"/>
        <v>4.9779940020870786E-2</v>
      </c>
      <c r="BV27" s="29" t="s">
        <v>3</v>
      </c>
      <c r="BW27" s="22" t="str">
        <f t="shared" si="24"/>
        <v>?</v>
      </c>
      <c r="BX27" s="25" t="s">
        <v>3</v>
      </c>
    </row>
    <row r="28" spans="1:76" ht="12.75" customHeight="1" x14ac:dyDescent="0.2">
      <c r="A28" s="15" t="s">
        <v>16</v>
      </c>
      <c r="B28" s="17"/>
      <c r="C28" s="3"/>
      <c r="D28" s="17"/>
      <c r="E28" s="3"/>
      <c r="F28" s="17"/>
      <c r="G28" s="3"/>
      <c r="H28" s="17"/>
      <c r="I28" s="3"/>
      <c r="J28" s="17"/>
      <c r="K28" s="3"/>
      <c r="L28" s="17"/>
      <c r="M28" s="3"/>
      <c r="N28" s="17"/>
      <c r="O28" s="3"/>
      <c r="P28" s="17"/>
      <c r="Q28" s="3"/>
      <c r="R28" s="17"/>
      <c r="S28" s="3"/>
      <c r="T28" s="17"/>
      <c r="U28" s="3"/>
      <c r="V28" s="17"/>
      <c r="W28" s="3"/>
      <c r="X28" s="17"/>
      <c r="Y28" s="3"/>
      <c r="Z28" s="17"/>
      <c r="AA28" s="3"/>
      <c r="AB28" s="17"/>
      <c r="AC28" s="3"/>
      <c r="AD28" s="17"/>
      <c r="AE28" s="3"/>
      <c r="AF28" s="17"/>
      <c r="AG28" s="3"/>
      <c r="AH28" s="17"/>
      <c r="AI28" s="3"/>
      <c r="AJ28" s="17"/>
      <c r="AK28" s="3"/>
      <c r="AL28" s="17"/>
      <c r="AM28" s="3"/>
      <c r="AN28" s="17"/>
      <c r="AO28" s="3"/>
      <c r="AP28" s="17"/>
      <c r="AQ28" s="3"/>
      <c r="AR28" s="17"/>
      <c r="AS28" s="3"/>
      <c r="AT28" s="17"/>
      <c r="AU28" s="3"/>
      <c r="AV28" s="17"/>
      <c r="AW28" s="3"/>
      <c r="AX28" s="17"/>
      <c r="AY28" s="3"/>
      <c r="AZ28" s="17"/>
      <c r="BA28" s="3"/>
      <c r="BB28" s="17"/>
      <c r="BC28" s="3"/>
      <c r="BD28" s="17"/>
      <c r="BE28" s="3"/>
      <c r="BF28" s="17"/>
      <c r="BG28" s="3"/>
      <c r="BH28" s="17"/>
      <c r="BI28" s="3"/>
      <c r="BK28" s="56" t="s">
        <v>16</v>
      </c>
      <c r="BL28" s="30">
        <f t="shared" si="16"/>
        <v>0</v>
      </c>
      <c r="BM28" s="21"/>
      <c r="BN28" s="22"/>
      <c r="BO28" s="23"/>
      <c r="BP28" s="24"/>
      <c r="BQ28" s="25"/>
      <c r="BR28" s="26"/>
      <c r="BS28" s="27"/>
      <c r="BT28" s="28"/>
      <c r="BU28" s="22"/>
      <c r="BV28" s="29"/>
      <c r="BW28" s="22"/>
      <c r="BX28" s="25"/>
    </row>
    <row r="29" spans="1:76" ht="12.75" customHeight="1" x14ac:dyDescent="0.2">
      <c r="A29" s="10" t="s">
        <v>25</v>
      </c>
      <c r="B29" s="19">
        <v>7.5</v>
      </c>
      <c r="C29" s="4">
        <f>IF(AND((B29&gt;0),(B$4&gt;0)),(B29/B$4*100),"")</f>
        <v>34.090909090909086</v>
      </c>
      <c r="D29" s="19"/>
      <c r="E29" s="4" t="str">
        <f>IF(AND((D29&gt;0),(D$4&gt;0)),(D29/D$4*100),"")</f>
        <v/>
      </c>
      <c r="F29" s="19">
        <v>6.8</v>
      </c>
      <c r="G29" s="4">
        <f>IF(AND((F29&gt;0),(F$4&gt;0)),(F29/F$4*100),"")</f>
        <v>34.343434343434339</v>
      </c>
      <c r="H29" s="19"/>
      <c r="I29" s="4" t="str">
        <f>IF(AND((H29&gt;0),(H$4&gt;0)),(H29/H$4*100),"")</f>
        <v/>
      </c>
      <c r="J29" s="19"/>
      <c r="K29" s="4" t="str">
        <f>IF(AND((J29&gt;0),(J$4&gt;0)),(J29/J$4*100),"")</f>
        <v/>
      </c>
      <c r="L29" s="19">
        <v>6.8</v>
      </c>
      <c r="M29" s="4">
        <f>IF(AND((L29&gt;0),(L$4&gt;0)),(L29/L$4*100),"")</f>
        <v>35.416666666666671</v>
      </c>
      <c r="N29" s="19"/>
      <c r="O29" s="4" t="str">
        <f>IF(AND((N29&gt;0),(N$4&gt;0)),(N29/N$4*100),"")</f>
        <v/>
      </c>
      <c r="P29" s="19"/>
      <c r="Q29" s="4" t="str">
        <f>IF(AND((P29&gt;0),(P$4&gt;0)),(P29/P$4*100),"")</f>
        <v/>
      </c>
      <c r="R29" s="19">
        <v>7.4</v>
      </c>
      <c r="S29" s="4">
        <f>IF(AND((R29&gt;0),(R$4&gt;0)),(R29/R$4*100),"")</f>
        <v>30.962343096234314</v>
      </c>
      <c r="T29" s="19"/>
      <c r="U29" s="4" t="str">
        <f>IF(AND((T29&gt;0),(T$4&gt;0)),(T29/T$4*100),"")</f>
        <v/>
      </c>
      <c r="V29" s="19"/>
      <c r="W29" s="4" t="str">
        <f>IF(AND((V29&gt;0),(V$4&gt;0)),(V29/V$4*100),"")</f>
        <v/>
      </c>
      <c r="X29" s="19">
        <v>6.9</v>
      </c>
      <c r="Y29" s="4">
        <f>IF(AND((X29&gt;0),(X$4&gt;0)),(X29/X$4*100),"")</f>
        <v>31.797235023041477</v>
      </c>
      <c r="Z29" s="19"/>
      <c r="AA29" s="4" t="str">
        <f>IF(AND((Z29&gt;0),(Z$4&gt;0)),(Z29/Z$4*100),"")</f>
        <v/>
      </c>
      <c r="AB29" s="19"/>
      <c r="AC29" s="4" t="str">
        <f>IF(AND((AB29&gt;0),(AB$4&gt;0)),(AB29/AB$4*100),"")</f>
        <v/>
      </c>
      <c r="AD29" s="19"/>
      <c r="AE29" s="4" t="str">
        <f t="shared" ref="AE29:AE30" si="186">IF(AND((AD29&gt;0),(AD$4&gt;0)),(AD29/AD$4*100),"")</f>
        <v/>
      </c>
      <c r="AF29" s="19"/>
      <c r="AG29" s="4" t="str">
        <f t="shared" ref="AG29:AG30" si="187">IF(AND((AF29&gt;0),(AF$4&gt;0)),(AF29/AF$4*100),"")</f>
        <v/>
      </c>
      <c r="AH29" s="19"/>
      <c r="AI29" s="4" t="str">
        <f t="shared" ref="AI29:AI30" si="188">IF(AND((AH29&gt;0),(AH$4&gt;0)),(AH29/AH$4*100),"")</f>
        <v/>
      </c>
      <c r="AJ29" s="19"/>
      <c r="AK29" s="4" t="str">
        <f t="shared" ref="AK29:AK30" si="189">IF(AND((AJ29&gt;0),(AJ$4&gt;0)),(AJ29/AJ$4*100),"")</f>
        <v/>
      </c>
      <c r="AL29" s="19"/>
      <c r="AM29" s="4" t="str">
        <f t="shared" ref="AM29:AM30" si="190">IF(AND((AL29&gt;0),(AL$4&gt;0)),(AL29/AL$4*100),"")</f>
        <v/>
      </c>
      <c r="AN29" s="19"/>
      <c r="AO29" s="4" t="str">
        <f t="shared" ref="AO29:AO30" si="191">IF(AND((AN29&gt;0),(AN$4&gt;0)),(AN29/AN$4*100),"")</f>
        <v/>
      </c>
      <c r="AP29" s="19"/>
      <c r="AQ29" s="4" t="str">
        <f t="shared" ref="AQ29:AQ30" si="192">IF(AND((AP29&gt;0),(AP$4&gt;0)),(AP29/AP$4*100),"")</f>
        <v/>
      </c>
      <c r="AR29" s="19"/>
      <c r="AS29" s="4" t="str">
        <f t="shared" ref="AS29:AS30" si="193">IF(AND((AR29&gt;0),(AR$4&gt;0)),(AR29/AR$4*100),"")</f>
        <v/>
      </c>
      <c r="AT29" s="19"/>
      <c r="AU29" s="4" t="str">
        <f t="shared" ref="AU29:AU30" si="194">IF(AND((AT29&gt;0),(AT$4&gt;0)),(AT29/AT$4*100),"")</f>
        <v/>
      </c>
      <c r="AV29" s="19"/>
      <c r="AW29" s="4" t="str">
        <f t="shared" ref="AW29:AW30" si="195">IF(AND((AV29&gt;0),(AV$4&gt;0)),(AV29/AV$4*100),"")</f>
        <v/>
      </c>
      <c r="AX29" s="19"/>
      <c r="AY29" s="4" t="str">
        <f t="shared" ref="AY29:AY30" si="196">IF(AND((AX29&gt;0),(AX$4&gt;0)),(AX29/AX$4*100),"")</f>
        <v/>
      </c>
      <c r="AZ29" s="19"/>
      <c r="BA29" s="4" t="str">
        <f t="shared" ref="BA29:BA30" si="197">IF(AND((AZ29&gt;0),(AZ$4&gt;0)),(AZ29/AZ$4*100),"")</f>
        <v/>
      </c>
      <c r="BB29" s="19"/>
      <c r="BC29" s="4" t="str">
        <f t="shared" ref="BC29:BC30" si="198">IF(AND((BB29&gt;0),(BB$4&gt;0)),(BB29/BB$4*100),"")</f>
        <v/>
      </c>
      <c r="BD29" s="19"/>
      <c r="BE29" s="4" t="str">
        <f t="shared" ref="BE29:BE30" si="199">IF(AND((BD29&gt;0),(BD$4&gt;0)),(BD29/BD$4*100),"")</f>
        <v/>
      </c>
      <c r="BF29" s="19"/>
      <c r="BG29" s="4" t="str">
        <f t="shared" ref="BG29:BG30" si="200">IF(AND((BF29&gt;0),(BF$4&gt;0)),(BF29/BF$4*100),"")</f>
        <v/>
      </c>
      <c r="BH29" s="19"/>
      <c r="BI29" s="4" t="str">
        <f t="shared" ref="BI29:BI30" si="201">IF(AND((BH29&gt;0),(BH$4&gt;0)),(BH29/BH$4*100),"")</f>
        <v/>
      </c>
      <c r="BK29" s="57" t="s">
        <v>25</v>
      </c>
      <c r="BL29" s="30">
        <f t="shared" si="16"/>
        <v>5</v>
      </c>
      <c r="BM29" s="31">
        <f t="shared" si="17"/>
        <v>6.8</v>
      </c>
      <c r="BN29" s="32" t="str">
        <f t="shared" si="18"/>
        <v>–</v>
      </c>
      <c r="BO29" s="33">
        <f t="shared" si="19"/>
        <v>7.5</v>
      </c>
      <c r="BP29" s="34">
        <f t="shared" si="20"/>
        <v>30.962343096234314</v>
      </c>
      <c r="BQ29" s="35" t="str">
        <f t="shared" si="41"/>
        <v>–</v>
      </c>
      <c r="BR29" s="36">
        <f t="shared" si="21"/>
        <v>35.416666666666671</v>
      </c>
      <c r="BS29" s="37">
        <f t="shared" si="22"/>
        <v>7.08</v>
      </c>
      <c r="BT29" s="38">
        <f t="shared" si="22"/>
        <v>33.322117644057172</v>
      </c>
      <c r="BU29" s="32">
        <f t="shared" si="23"/>
        <v>0.34205262752974153</v>
      </c>
      <c r="BV29" s="39">
        <f t="shared" si="23"/>
        <v>1.8651452102800208</v>
      </c>
      <c r="BW29" s="32">
        <f t="shared" si="24"/>
        <v>7.5</v>
      </c>
      <c r="BX29" s="35">
        <f t="shared" si="24"/>
        <v>34.090909090909086</v>
      </c>
    </row>
    <row r="30" spans="1:76" ht="12.75" customHeight="1" x14ac:dyDescent="0.2">
      <c r="A30" s="10" t="s">
        <v>26</v>
      </c>
      <c r="B30" s="19"/>
      <c r="C30" s="4" t="str">
        <f>IF(AND((B30&gt;0),(B$4&gt;0)),(B30/B$4*100),"")</f>
        <v/>
      </c>
      <c r="D30" s="19"/>
      <c r="E30" s="4" t="str">
        <f>IF(AND((D30&gt;0),(D$4&gt;0)),(D30/D$4*100),"")</f>
        <v/>
      </c>
      <c r="F30" s="19"/>
      <c r="G30" s="4" t="str">
        <f>IF(AND((F30&gt;0),(F$4&gt;0)),(F30/F$4*100),"")</f>
        <v/>
      </c>
      <c r="H30" s="19"/>
      <c r="I30" s="4" t="str">
        <f>IF(AND((H30&gt;0),(H$4&gt;0)),(H30/H$4*100),"")</f>
        <v/>
      </c>
      <c r="J30" s="19"/>
      <c r="K30" s="4" t="str">
        <f>IF(AND((J30&gt;0),(J$4&gt;0)),(J30/J$4*100),"")</f>
        <v/>
      </c>
      <c r="L30" s="19"/>
      <c r="M30" s="4" t="str">
        <f>IF(AND((L30&gt;0),(L$4&gt;0)),(L30/L$4*100),"")</f>
        <v/>
      </c>
      <c r="N30" s="19"/>
      <c r="O30" s="4" t="str">
        <f>IF(AND((N30&gt;0),(N$4&gt;0)),(N30/N$4*100),"")</f>
        <v/>
      </c>
      <c r="P30" s="19"/>
      <c r="Q30" s="4" t="str">
        <f>IF(AND((P30&gt;0),(P$4&gt;0)),(P30/P$4*100),"")</f>
        <v/>
      </c>
      <c r="R30" s="19"/>
      <c r="S30" s="4" t="str">
        <f>IF(AND((R30&gt;0),(R$4&gt;0)),(R30/R$4*100),"")</f>
        <v/>
      </c>
      <c r="T30" s="19"/>
      <c r="U30" s="4" t="str">
        <f>IF(AND((T30&gt;0),(T$4&gt;0)),(T30/T$4*100),"")</f>
        <v/>
      </c>
      <c r="V30" s="19"/>
      <c r="W30" s="4" t="str">
        <f>IF(AND((V30&gt;0),(V$4&gt;0)),(V30/V$4*100),"")</f>
        <v/>
      </c>
      <c r="X30" s="19"/>
      <c r="Y30" s="4" t="str">
        <f>IF(AND((X30&gt;0),(X$4&gt;0)),(X30/X$4*100),"")</f>
        <v/>
      </c>
      <c r="Z30" s="19"/>
      <c r="AA30" s="4" t="str">
        <f>IF(AND((Z30&gt;0),(Z$4&gt;0)),(Z30/Z$4*100),"")</f>
        <v/>
      </c>
      <c r="AB30" s="19"/>
      <c r="AC30" s="4" t="str">
        <f>IF(AND((AB30&gt;0),(AB$4&gt;0)),(AB30/AB$4*100),"")</f>
        <v/>
      </c>
      <c r="AD30" s="19"/>
      <c r="AE30" s="4" t="str">
        <f t="shared" si="186"/>
        <v/>
      </c>
      <c r="AF30" s="19"/>
      <c r="AG30" s="4" t="str">
        <f t="shared" si="187"/>
        <v/>
      </c>
      <c r="AH30" s="19"/>
      <c r="AI30" s="4" t="str">
        <f t="shared" si="188"/>
        <v/>
      </c>
      <c r="AJ30" s="19"/>
      <c r="AK30" s="4" t="str">
        <f t="shared" si="189"/>
        <v/>
      </c>
      <c r="AL30" s="19"/>
      <c r="AM30" s="4" t="str">
        <f t="shared" si="190"/>
        <v/>
      </c>
      <c r="AN30" s="19"/>
      <c r="AO30" s="4" t="str">
        <f t="shared" si="191"/>
        <v/>
      </c>
      <c r="AP30" s="19"/>
      <c r="AQ30" s="4" t="str">
        <f t="shared" si="192"/>
        <v/>
      </c>
      <c r="AR30" s="19"/>
      <c r="AS30" s="4" t="str">
        <f t="shared" si="193"/>
        <v/>
      </c>
      <c r="AT30" s="19"/>
      <c r="AU30" s="4" t="str">
        <f t="shared" si="194"/>
        <v/>
      </c>
      <c r="AV30" s="19"/>
      <c r="AW30" s="4" t="str">
        <f t="shared" si="195"/>
        <v/>
      </c>
      <c r="AX30" s="19"/>
      <c r="AY30" s="4" t="str">
        <f t="shared" si="196"/>
        <v/>
      </c>
      <c r="AZ30" s="19"/>
      <c r="BA30" s="4" t="str">
        <f t="shared" si="197"/>
        <v/>
      </c>
      <c r="BB30" s="19"/>
      <c r="BC30" s="4" t="str">
        <f t="shared" si="198"/>
        <v/>
      </c>
      <c r="BD30" s="19"/>
      <c r="BE30" s="4" t="str">
        <f t="shared" si="199"/>
        <v/>
      </c>
      <c r="BF30" s="19"/>
      <c r="BG30" s="4" t="str">
        <f t="shared" si="200"/>
        <v/>
      </c>
      <c r="BH30" s="19"/>
      <c r="BI30" s="4" t="str">
        <f t="shared" si="201"/>
        <v/>
      </c>
      <c r="BK30" s="57" t="s">
        <v>26</v>
      </c>
      <c r="BL30" s="30">
        <f t="shared" si="16"/>
        <v>0</v>
      </c>
      <c r="BM30" s="31" t="str">
        <f t="shared" si="17"/>
        <v/>
      </c>
      <c r="BN30" s="32" t="str">
        <f t="shared" si="18"/>
        <v>?</v>
      </c>
      <c r="BO30" s="33" t="str">
        <f t="shared" si="19"/>
        <v/>
      </c>
      <c r="BP30" s="34" t="str">
        <f t="shared" si="20"/>
        <v/>
      </c>
      <c r="BQ30" s="35" t="str">
        <f t="shared" si="41"/>
        <v>?</v>
      </c>
      <c r="BR30" s="36" t="str">
        <f t="shared" si="21"/>
        <v/>
      </c>
      <c r="BS30" s="37" t="str">
        <f t="shared" si="22"/>
        <v>?</v>
      </c>
      <c r="BT30" s="38" t="str">
        <f t="shared" si="22"/>
        <v>?</v>
      </c>
      <c r="BU30" s="32" t="str">
        <f t="shared" si="23"/>
        <v>?</v>
      </c>
      <c r="BV30" s="39" t="str">
        <f t="shared" si="23"/>
        <v>?</v>
      </c>
      <c r="BW30" s="32" t="str">
        <f t="shared" si="24"/>
        <v>?</v>
      </c>
      <c r="BX30" s="35" t="str">
        <f t="shared" si="24"/>
        <v>?</v>
      </c>
    </row>
    <row r="31" spans="1:76" ht="12.75" customHeight="1" thickBot="1" x14ac:dyDescent="0.25">
      <c r="A31" s="10" t="s">
        <v>27</v>
      </c>
      <c r="B31" s="68" t="str">
        <f>IF(AND((B30&gt;0),(B29&gt;0)),(B30/B29),"")</f>
        <v/>
      </c>
      <c r="C31" s="4" t="s">
        <v>3</v>
      </c>
      <c r="D31" s="68" t="str">
        <f>IF(AND((D30&gt;0),(D29&gt;0)),(D30/D29),"")</f>
        <v/>
      </c>
      <c r="E31" s="4" t="s">
        <v>3</v>
      </c>
      <c r="F31" s="68" t="str">
        <f>IF(AND((F30&gt;0),(F29&gt;0)),(F30/F29),"")</f>
        <v/>
      </c>
      <c r="G31" s="4" t="s">
        <v>3</v>
      </c>
      <c r="H31" s="68" t="str">
        <f>IF(AND((H30&gt;0),(H29&gt;0)),(H30/H29),"")</f>
        <v/>
      </c>
      <c r="I31" s="4" t="s">
        <v>3</v>
      </c>
      <c r="J31" s="68" t="str">
        <f>IF(AND((J30&gt;0),(J29&gt;0)),(J30/J29),"")</f>
        <v/>
      </c>
      <c r="K31" s="4" t="s">
        <v>3</v>
      </c>
      <c r="L31" s="68" t="str">
        <f>IF(AND((L30&gt;0),(L29&gt;0)),(L30/L29),"")</f>
        <v/>
      </c>
      <c r="M31" s="4" t="s">
        <v>3</v>
      </c>
      <c r="N31" s="68" t="str">
        <f>IF(AND((N30&gt;0),(N29&gt;0)),(N30/N29),"")</f>
        <v/>
      </c>
      <c r="O31" s="4" t="s">
        <v>3</v>
      </c>
      <c r="P31" s="68" t="str">
        <f>IF(AND((P30&gt;0),(P29&gt;0)),(P30/P29),"")</f>
        <v/>
      </c>
      <c r="Q31" s="4" t="s">
        <v>3</v>
      </c>
      <c r="R31" s="68" t="str">
        <f>IF(AND((R30&gt;0),(R29&gt;0)),(R30/R29),"")</f>
        <v/>
      </c>
      <c r="S31" s="4" t="s">
        <v>3</v>
      </c>
      <c r="T31" s="68" t="str">
        <f>IF(AND((T30&gt;0),(T29&gt;0)),(T30/T29),"")</f>
        <v/>
      </c>
      <c r="U31" s="4" t="s">
        <v>3</v>
      </c>
      <c r="V31" s="68" t="str">
        <f>IF(AND((V30&gt;0),(V29&gt;0)),(V30/V29),"")</f>
        <v/>
      </c>
      <c r="W31" s="4" t="s">
        <v>3</v>
      </c>
      <c r="X31" s="68" t="str">
        <f>IF(AND((X30&gt;0),(X29&gt;0)),(X30/X29),"")</f>
        <v/>
      </c>
      <c r="Y31" s="4" t="s">
        <v>3</v>
      </c>
      <c r="Z31" s="68" t="str">
        <f>IF(AND((Z30&gt;0),(Z29&gt;0)),(Z30/Z29),"")</f>
        <v/>
      </c>
      <c r="AA31" s="4" t="s">
        <v>3</v>
      </c>
      <c r="AB31" s="68" t="str">
        <f>IF(AND((AB30&gt;0),(AB29&gt;0)),(AB30/AB29),"")</f>
        <v/>
      </c>
      <c r="AC31" s="4" t="s">
        <v>3</v>
      </c>
      <c r="AD31" s="68" t="str">
        <f t="shared" ref="AD31" si="202">IF(AND((AD30&gt;0),(AD29&gt;0)),(AD30/AD29),"")</f>
        <v/>
      </c>
      <c r="AE31" s="4" t="s">
        <v>3</v>
      </c>
      <c r="AF31" s="68" t="str">
        <f t="shared" ref="AF31" si="203">IF(AND((AF30&gt;0),(AF29&gt;0)),(AF30/AF29),"")</f>
        <v/>
      </c>
      <c r="AG31" s="4" t="s">
        <v>3</v>
      </c>
      <c r="AH31" s="68" t="str">
        <f t="shared" ref="AH31" si="204">IF(AND((AH30&gt;0),(AH29&gt;0)),(AH30/AH29),"")</f>
        <v/>
      </c>
      <c r="AI31" s="4" t="s">
        <v>3</v>
      </c>
      <c r="AJ31" s="68" t="str">
        <f t="shared" ref="AJ31" si="205">IF(AND((AJ30&gt;0),(AJ29&gt;0)),(AJ30/AJ29),"")</f>
        <v/>
      </c>
      <c r="AK31" s="4" t="s">
        <v>3</v>
      </c>
      <c r="AL31" s="68" t="str">
        <f t="shared" ref="AL31" si="206">IF(AND((AL30&gt;0),(AL29&gt;0)),(AL30/AL29),"")</f>
        <v/>
      </c>
      <c r="AM31" s="4" t="s">
        <v>3</v>
      </c>
      <c r="AN31" s="68" t="str">
        <f t="shared" ref="AN31" si="207">IF(AND((AN30&gt;0),(AN29&gt;0)),(AN30/AN29),"")</f>
        <v/>
      </c>
      <c r="AO31" s="4" t="s">
        <v>3</v>
      </c>
      <c r="AP31" s="68" t="str">
        <f t="shared" ref="AP31" si="208">IF(AND((AP30&gt;0),(AP29&gt;0)),(AP30/AP29),"")</f>
        <v/>
      </c>
      <c r="AQ31" s="4" t="s">
        <v>3</v>
      </c>
      <c r="AR31" s="68" t="str">
        <f t="shared" ref="AR31" si="209">IF(AND((AR30&gt;0),(AR29&gt;0)),(AR30/AR29),"")</f>
        <v/>
      </c>
      <c r="AS31" s="4" t="s">
        <v>3</v>
      </c>
      <c r="AT31" s="68" t="str">
        <f t="shared" ref="AT31" si="210">IF(AND((AT30&gt;0),(AT29&gt;0)),(AT30/AT29),"")</f>
        <v/>
      </c>
      <c r="AU31" s="4" t="s">
        <v>3</v>
      </c>
      <c r="AV31" s="68" t="str">
        <f t="shared" ref="AV31" si="211">IF(AND((AV30&gt;0),(AV29&gt;0)),(AV30/AV29),"")</f>
        <v/>
      </c>
      <c r="AW31" s="4" t="s">
        <v>3</v>
      </c>
      <c r="AX31" s="68" t="str">
        <f t="shared" ref="AX31" si="212">IF(AND((AX30&gt;0),(AX29&gt;0)),(AX30/AX29),"")</f>
        <v/>
      </c>
      <c r="AY31" s="4" t="s">
        <v>3</v>
      </c>
      <c r="AZ31" s="68" t="str">
        <f t="shared" ref="AZ31" si="213">IF(AND((AZ30&gt;0),(AZ29&gt;0)),(AZ30/AZ29),"")</f>
        <v/>
      </c>
      <c r="BA31" s="4" t="s">
        <v>3</v>
      </c>
      <c r="BB31" s="68" t="str">
        <f t="shared" ref="BB31" si="214">IF(AND((BB30&gt;0),(BB29&gt;0)),(BB30/BB29),"")</f>
        <v/>
      </c>
      <c r="BC31" s="4" t="s">
        <v>3</v>
      </c>
      <c r="BD31" s="68" t="str">
        <f t="shared" ref="BD31" si="215">IF(AND((BD30&gt;0),(BD29&gt;0)),(BD30/BD29),"")</f>
        <v/>
      </c>
      <c r="BE31" s="4" t="s">
        <v>3</v>
      </c>
      <c r="BF31" s="68" t="str">
        <f t="shared" ref="BF31" si="216">IF(AND((BF30&gt;0),(BF29&gt;0)),(BF30/BF29),"")</f>
        <v/>
      </c>
      <c r="BG31" s="4" t="s">
        <v>3</v>
      </c>
      <c r="BH31" s="68" t="str">
        <f t="shared" ref="BH31" si="217">IF(AND((BH30&gt;0),(BH29&gt;0)),(BH30/BH29),"")</f>
        <v/>
      </c>
      <c r="BI31" s="4" t="s">
        <v>3</v>
      </c>
      <c r="BK31" s="58" t="s">
        <v>27</v>
      </c>
      <c r="BL31" s="44">
        <f t="shared" si="16"/>
        <v>0</v>
      </c>
      <c r="BM31" s="45" t="str">
        <f t="shared" si="17"/>
        <v/>
      </c>
      <c r="BN31" s="46" t="str">
        <f t="shared" si="18"/>
        <v>?</v>
      </c>
      <c r="BO31" s="47" t="str">
        <f t="shared" si="19"/>
        <v/>
      </c>
      <c r="BP31" s="48" t="str">
        <f t="shared" si="20"/>
        <v/>
      </c>
      <c r="BQ31" s="49" t="s">
        <v>3</v>
      </c>
      <c r="BR31" s="50" t="str">
        <f t="shared" si="21"/>
        <v/>
      </c>
      <c r="BS31" s="51" t="str">
        <f t="shared" si="22"/>
        <v>?</v>
      </c>
      <c r="BT31" s="52" t="s">
        <v>3</v>
      </c>
      <c r="BU31" s="53" t="str">
        <f t="shared" si="23"/>
        <v>?</v>
      </c>
      <c r="BV31" s="54" t="s">
        <v>3</v>
      </c>
      <c r="BW31" s="46" t="str">
        <f t="shared" si="24"/>
        <v>?</v>
      </c>
      <c r="BX31" s="49" t="s">
        <v>3</v>
      </c>
    </row>
    <row r="32" spans="1:76" s="80" customFormat="1" ht="12.75" customHeight="1" x14ac:dyDescent="0.2">
      <c r="A32" s="75"/>
      <c r="B32" s="76"/>
      <c r="C32" s="77"/>
      <c r="D32" s="78"/>
      <c r="E32" s="79"/>
      <c r="F32" s="78"/>
      <c r="G32" s="79"/>
      <c r="H32" s="78"/>
      <c r="I32" s="79"/>
      <c r="J32" s="78"/>
      <c r="K32" s="79"/>
      <c r="L32" s="78"/>
      <c r="M32" s="79"/>
      <c r="N32" s="78"/>
      <c r="O32" s="79"/>
      <c r="P32" s="78"/>
      <c r="Q32" s="79"/>
      <c r="R32" s="78"/>
      <c r="S32" s="79"/>
      <c r="T32" s="78"/>
      <c r="U32" s="79"/>
      <c r="V32" s="78"/>
      <c r="W32" s="79"/>
      <c r="X32" s="78"/>
      <c r="Y32" s="79"/>
      <c r="Z32" s="78"/>
      <c r="AA32" s="79"/>
      <c r="AB32" s="78"/>
      <c r="AC32" s="79"/>
      <c r="AD32" s="78"/>
      <c r="AE32" s="79"/>
      <c r="AF32" s="78"/>
      <c r="AG32" s="79"/>
      <c r="AH32" s="78"/>
      <c r="AI32" s="79"/>
      <c r="AJ32" s="78"/>
      <c r="AK32" s="79"/>
      <c r="AL32" s="78"/>
      <c r="AM32" s="79"/>
      <c r="AN32" s="78"/>
      <c r="AO32" s="79"/>
      <c r="AP32" s="78"/>
      <c r="AQ32" s="79"/>
      <c r="AR32" s="78"/>
      <c r="AS32" s="79"/>
      <c r="AT32" s="78"/>
      <c r="AU32" s="79"/>
      <c r="AV32" s="78"/>
      <c r="AW32" s="79"/>
      <c r="AX32" s="78"/>
      <c r="AY32" s="79"/>
      <c r="AZ32" s="78"/>
      <c r="BA32" s="79"/>
      <c r="BB32" s="78"/>
      <c r="BC32" s="79"/>
      <c r="BD32" s="78"/>
      <c r="BE32" s="79"/>
      <c r="BF32" s="78"/>
      <c r="BG32" s="79"/>
      <c r="BH32" s="78"/>
      <c r="BI32" s="79"/>
      <c r="BK32" s="81"/>
      <c r="BL32" s="82"/>
      <c r="BM32" s="83"/>
      <c r="BN32" s="74"/>
      <c r="BO32" s="84"/>
      <c r="BP32" s="85"/>
      <c r="BQ32" s="86"/>
      <c r="BR32" s="87"/>
      <c r="BS32" s="88"/>
      <c r="BT32" s="86"/>
      <c r="BU32" s="88"/>
      <c r="BV32" s="86"/>
      <c r="BW32" s="88"/>
      <c r="BX32" s="86"/>
    </row>
  </sheetData>
  <sheetProtection formatCells="0" formatColumns="0" formatRows="0" insertColumns="0" insertRows="0" deleteColumns="0" deleteRows="0"/>
  <mergeCells count="38">
    <mergeCell ref="BW1:BX1"/>
    <mergeCell ref="BM2:BO2"/>
    <mergeCell ref="BP2:BR2"/>
    <mergeCell ref="AX1:AY1"/>
    <mergeCell ref="AZ1:BA1"/>
    <mergeCell ref="BB1:BC1"/>
    <mergeCell ref="BD1:BE1"/>
    <mergeCell ref="BF1:BG1"/>
    <mergeCell ref="BH1:BI1"/>
    <mergeCell ref="BK1:BK2"/>
    <mergeCell ref="BL1:BL2"/>
    <mergeCell ref="BM1:BR1"/>
    <mergeCell ref="BS1:BT1"/>
    <mergeCell ref="BU1:BV1"/>
    <mergeCell ref="AV1:AW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</sheetPr>
  <dimension ref="A1:BX32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35.42578125" style="6" bestFit="1" customWidth="1"/>
    <col min="2" max="61" width="6.7109375" style="6" customWidth="1"/>
    <col min="62" max="62" width="2.85546875" style="6" customWidth="1"/>
    <col min="63" max="63" width="35.5703125" style="6" bestFit="1" customWidth="1"/>
    <col min="64" max="64" width="3.140625" style="6" bestFit="1" customWidth="1"/>
    <col min="65" max="65" width="6.140625" style="6" customWidth="1"/>
    <col min="66" max="66" width="2.42578125" style="6" customWidth="1"/>
    <col min="67" max="67" width="6.140625" style="6" customWidth="1"/>
    <col min="68" max="68" width="7.5703125" style="6" bestFit="1" customWidth="1"/>
    <col min="69" max="69" width="2.42578125" style="6" customWidth="1"/>
    <col min="70" max="70" width="7.5703125" style="6" bestFit="1" customWidth="1"/>
    <col min="71" max="71" width="7.85546875" style="6" bestFit="1" customWidth="1"/>
    <col min="72" max="72" width="7.5703125" style="6" bestFit="1" customWidth="1"/>
    <col min="73" max="73" width="7.85546875" style="6" bestFit="1" customWidth="1"/>
    <col min="74" max="74" width="7.28515625" style="6" bestFit="1" customWidth="1"/>
    <col min="75" max="75" width="6.85546875" style="6" bestFit="1" customWidth="1"/>
    <col min="76" max="76" width="7.5703125" style="6" bestFit="1" customWidth="1"/>
    <col min="77" max="16384" width="9.140625" style="6"/>
  </cols>
  <sheetData>
    <row r="1" spans="1:76" ht="12.75" customHeight="1" x14ac:dyDescent="0.2">
      <c r="A1" s="5" t="s">
        <v>11</v>
      </c>
      <c r="B1" s="125">
        <v>1</v>
      </c>
      <c r="C1" s="125"/>
      <c r="D1" s="125">
        <v>2</v>
      </c>
      <c r="E1" s="125"/>
      <c r="F1" s="125">
        <v>3</v>
      </c>
      <c r="G1" s="125"/>
      <c r="H1" s="125">
        <v>4</v>
      </c>
      <c r="I1" s="125"/>
      <c r="J1" s="125">
        <v>5</v>
      </c>
      <c r="K1" s="125"/>
      <c r="L1" s="125">
        <v>6</v>
      </c>
      <c r="M1" s="125"/>
      <c r="N1" s="125">
        <v>7</v>
      </c>
      <c r="O1" s="125"/>
      <c r="P1" s="125">
        <v>8</v>
      </c>
      <c r="Q1" s="125"/>
      <c r="R1" s="125">
        <v>9</v>
      </c>
      <c r="S1" s="125"/>
      <c r="T1" s="125">
        <v>10</v>
      </c>
      <c r="U1" s="125"/>
      <c r="V1" s="125">
        <v>11</v>
      </c>
      <c r="W1" s="125"/>
      <c r="X1" s="124">
        <v>12</v>
      </c>
      <c r="Y1" s="124"/>
      <c r="Z1" s="124">
        <v>13</v>
      </c>
      <c r="AA1" s="124"/>
      <c r="AB1" s="124">
        <v>14</v>
      </c>
      <c r="AC1" s="124"/>
      <c r="AD1" s="124">
        <v>15</v>
      </c>
      <c r="AE1" s="124"/>
      <c r="AF1" s="124">
        <v>16</v>
      </c>
      <c r="AG1" s="124"/>
      <c r="AH1" s="124">
        <v>17</v>
      </c>
      <c r="AI1" s="124"/>
      <c r="AJ1" s="124">
        <v>18</v>
      </c>
      <c r="AK1" s="124"/>
      <c r="AL1" s="124">
        <v>19</v>
      </c>
      <c r="AM1" s="124"/>
      <c r="AN1" s="124">
        <v>20</v>
      </c>
      <c r="AO1" s="124"/>
      <c r="AP1" s="124">
        <v>21</v>
      </c>
      <c r="AQ1" s="124"/>
      <c r="AR1" s="124">
        <v>22</v>
      </c>
      <c r="AS1" s="124"/>
      <c r="AT1" s="124">
        <v>23</v>
      </c>
      <c r="AU1" s="124"/>
      <c r="AV1" s="124">
        <v>24</v>
      </c>
      <c r="AW1" s="124"/>
      <c r="AX1" s="124">
        <v>25</v>
      </c>
      <c r="AY1" s="124"/>
      <c r="AZ1" s="124">
        <v>26</v>
      </c>
      <c r="BA1" s="124"/>
      <c r="BB1" s="124">
        <v>27</v>
      </c>
      <c r="BC1" s="124"/>
      <c r="BD1" s="124">
        <v>28</v>
      </c>
      <c r="BE1" s="124"/>
      <c r="BF1" s="124">
        <v>29</v>
      </c>
      <c r="BG1" s="124"/>
      <c r="BH1" s="124">
        <v>30</v>
      </c>
      <c r="BI1" s="124"/>
      <c r="BK1" s="118" t="s">
        <v>9</v>
      </c>
      <c r="BL1" s="121" t="s">
        <v>2</v>
      </c>
      <c r="BM1" s="112" t="s">
        <v>10</v>
      </c>
      <c r="BN1" s="112"/>
      <c r="BO1" s="112"/>
      <c r="BP1" s="112"/>
      <c r="BQ1" s="112"/>
      <c r="BR1" s="113"/>
      <c r="BS1" s="112" t="s">
        <v>0</v>
      </c>
      <c r="BT1" s="113"/>
      <c r="BU1" s="112" t="s">
        <v>1</v>
      </c>
      <c r="BV1" s="114"/>
      <c r="BW1" s="112" t="s">
        <v>7</v>
      </c>
      <c r="BX1" s="112"/>
    </row>
    <row r="2" spans="1:76" ht="12.75" customHeight="1" x14ac:dyDescent="0.2">
      <c r="A2" s="7" t="s">
        <v>9</v>
      </c>
      <c r="B2" s="8" t="s">
        <v>12</v>
      </c>
      <c r="C2" s="9" t="s">
        <v>30</v>
      </c>
      <c r="D2" s="8" t="s">
        <v>12</v>
      </c>
      <c r="E2" s="9" t="s">
        <v>30</v>
      </c>
      <c r="F2" s="8" t="s">
        <v>12</v>
      </c>
      <c r="G2" s="9" t="s">
        <v>30</v>
      </c>
      <c r="H2" s="8" t="s">
        <v>12</v>
      </c>
      <c r="I2" s="9" t="s">
        <v>30</v>
      </c>
      <c r="J2" s="8" t="s">
        <v>12</v>
      </c>
      <c r="K2" s="9" t="s">
        <v>30</v>
      </c>
      <c r="L2" s="8" t="s">
        <v>12</v>
      </c>
      <c r="M2" s="9" t="s">
        <v>30</v>
      </c>
      <c r="N2" s="8" t="s">
        <v>12</v>
      </c>
      <c r="O2" s="9" t="s">
        <v>30</v>
      </c>
      <c r="P2" s="8" t="s">
        <v>12</v>
      </c>
      <c r="Q2" s="9" t="s">
        <v>30</v>
      </c>
      <c r="R2" s="8" t="s">
        <v>12</v>
      </c>
      <c r="S2" s="9" t="s">
        <v>30</v>
      </c>
      <c r="T2" s="8" t="s">
        <v>12</v>
      </c>
      <c r="U2" s="9" t="s">
        <v>30</v>
      </c>
      <c r="V2" s="8" t="s">
        <v>12</v>
      </c>
      <c r="W2" s="9" t="s">
        <v>30</v>
      </c>
      <c r="X2" s="8" t="s">
        <v>12</v>
      </c>
      <c r="Y2" s="9" t="s">
        <v>30</v>
      </c>
      <c r="Z2" s="8" t="s">
        <v>12</v>
      </c>
      <c r="AA2" s="9" t="s">
        <v>30</v>
      </c>
      <c r="AB2" s="8" t="s">
        <v>12</v>
      </c>
      <c r="AC2" s="9" t="s">
        <v>30</v>
      </c>
      <c r="AD2" s="8" t="s">
        <v>12</v>
      </c>
      <c r="AE2" s="9" t="s">
        <v>30</v>
      </c>
      <c r="AF2" s="8" t="s">
        <v>12</v>
      </c>
      <c r="AG2" s="9" t="s">
        <v>30</v>
      </c>
      <c r="AH2" s="8" t="s">
        <v>12</v>
      </c>
      <c r="AI2" s="9" t="s">
        <v>30</v>
      </c>
      <c r="AJ2" s="8" t="s">
        <v>12</v>
      </c>
      <c r="AK2" s="9" t="s">
        <v>30</v>
      </c>
      <c r="AL2" s="8" t="s">
        <v>12</v>
      </c>
      <c r="AM2" s="9" t="s">
        <v>30</v>
      </c>
      <c r="AN2" s="8" t="s">
        <v>12</v>
      </c>
      <c r="AO2" s="9" t="s">
        <v>30</v>
      </c>
      <c r="AP2" s="8" t="s">
        <v>12</v>
      </c>
      <c r="AQ2" s="9" t="s">
        <v>30</v>
      </c>
      <c r="AR2" s="8" t="s">
        <v>12</v>
      </c>
      <c r="AS2" s="9" t="s">
        <v>30</v>
      </c>
      <c r="AT2" s="8" t="s">
        <v>12</v>
      </c>
      <c r="AU2" s="9" t="s">
        <v>30</v>
      </c>
      <c r="AV2" s="8" t="s">
        <v>12</v>
      </c>
      <c r="AW2" s="9" t="s">
        <v>30</v>
      </c>
      <c r="AX2" s="8" t="s">
        <v>12</v>
      </c>
      <c r="AY2" s="9" t="s">
        <v>30</v>
      </c>
      <c r="AZ2" s="8" t="s">
        <v>12</v>
      </c>
      <c r="BA2" s="9" t="s">
        <v>30</v>
      </c>
      <c r="BB2" s="8" t="s">
        <v>12</v>
      </c>
      <c r="BC2" s="9" t="s">
        <v>30</v>
      </c>
      <c r="BD2" s="8" t="s">
        <v>12</v>
      </c>
      <c r="BE2" s="9" t="s">
        <v>30</v>
      </c>
      <c r="BF2" s="8" t="s">
        <v>12</v>
      </c>
      <c r="BG2" s="9" t="s">
        <v>30</v>
      </c>
      <c r="BH2" s="8" t="s">
        <v>12</v>
      </c>
      <c r="BI2" s="9" t="s">
        <v>30</v>
      </c>
      <c r="BK2" s="120"/>
      <c r="BL2" s="123"/>
      <c r="BM2" s="115" t="s">
        <v>12</v>
      </c>
      <c r="BN2" s="115"/>
      <c r="BO2" s="115"/>
      <c r="BP2" s="116" t="s">
        <v>30</v>
      </c>
      <c r="BQ2" s="116"/>
      <c r="BR2" s="117"/>
      <c r="BS2" s="92" t="s">
        <v>12</v>
      </c>
      <c r="BT2" s="94" t="s">
        <v>30</v>
      </c>
      <c r="BU2" s="92" t="s">
        <v>12</v>
      </c>
      <c r="BV2" s="61" t="s">
        <v>30</v>
      </c>
      <c r="BW2" s="92" t="s">
        <v>12</v>
      </c>
      <c r="BX2" s="93" t="s">
        <v>30</v>
      </c>
    </row>
    <row r="3" spans="1:76" ht="12.75" customHeight="1" x14ac:dyDescent="0.2">
      <c r="A3" s="10" t="s">
        <v>4</v>
      </c>
      <c r="B3" s="11">
        <v>95</v>
      </c>
      <c r="C3" s="1">
        <f>IF(AND((B3&gt;0),(B$4&gt;0)),(B3/B$4*100),"")</f>
        <v>558.82352941176464</v>
      </c>
      <c r="D3" s="11"/>
      <c r="E3" s="1" t="str">
        <f>IF(AND((D3&gt;0),(D$4&gt;0)),(D3/D$4*100),"")</f>
        <v/>
      </c>
      <c r="F3" s="11"/>
      <c r="G3" s="1" t="str">
        <f>IF(AND((F3&gt;0),(F$4&gt;0)),(F3/F$4*100),"")</f>
        <v/>
      </c>
      <c r="H3" s="11"/>
      <c r="I3" s="1" t="str">
        <f>IF(AND((H3&gt;0),(H$4&gt;0)),(H3/H$4*100),"")</f>
        <v/>
      </c>
      <c r="J3" s="11"/>
      <c r="K3" s="1" t="str">
        <f>IF(AND((J3&gt;0),(J$4&gt;0)),(J3/J$4*100),"")</f>
        <v/>
      </c>
      <c r="L3" s="11"/>
      <c r="M3" s="1" t="str">
        <f>IF(AND((L3&gt;0),(L$4&gt;0)),(L3/L$4*100),"")</f>
        <v/>
      </c>
      <c r="N3" s="11"/>
      <c r="O3" s="1" t="str">
        <f>IF(AND((N3&gt;0),(N$4&gt;0)),(N3/N$4*100),"")</f>
        <v/>
      </c>
      <c r="P3" s="11"/>
      <c r="Q3" s="1" t="str">
        <f>IF(AND((P3&gt;0),(P$4&gt;0)),(P3/P$4*100),"")</f>
        <v/>
      </c>
      <c r="R3" s="11"/>
      <c r="S3" s="1" t="str">
        <f>IF(AND((R3&gt;0),(R$4&gt;0)),(R3/R$4*100),"")</f>
        <v/>
      </c>
      <c r="T3" s="11"/>
      <c r="U3" s="1" t="str">
        <f>IF(AND((T3&gt;0),(T$4&gt;0)),(T3/T$4*100),"")</f>
        <v/>
      </c>
      <c r="V3" s="11"/>
      <c r="W3" s="1" t="str">
        <f>IF(AND((V3&gt;0),(V$4&gt;0)),(V3/V$4*100),"")</f>
        <v/>
      </c>
      <c r="X3" s="11"/>
      <c r="Y3" s="1" t="str">
        <f>IF(AND((X3&gt;0),(X$4&gt;0)),(X3/X$4*100),"")</f>
        <v/>
      </c>
      <c r="Z3" s="11"/>
      <c r="AA3" s="1" t="str">
        <f>IF(AND((Z3&gt;0),(Z$4&gt;0)),(Z3/Z$4*100),"")</f>
        <v/>
      </c>
      <c r="AB3" s="11"/>
      <c r="AC3" s="1" t="str">
        <f>IF(AND((AB3&gt;0),(AB$4&gt;0)),(AB3/AB$4*100),"")</f>
        <v/>
      </c>
      <c r="AD3" s="11"/>
      <c r="AE3" s="1" t="str">
        <f t="shared" ref="AE3" si="0">IF(AND((AD3&gt;0),(AD$4&gt;0)),(AD3/AD$4*100),"")</f>
        <v/>
      </c>
      <c r="AF3" s="11"/>
      <c r="AG3" s="1" t="str">
        <f t="shared" ref="AG3" si="1">IF(AND((AF3&gt;0),(AF$4&gt;0)),(AF3/AF$4*100),"")</f>
        <v/>
      </c>
      <c r="AH3" s="11"/>
      <c r="AI3" s="1" t="str">
        <f t="shared" ref="AI3" si="2">IF(AND((AH3&gt;0),(AH$4&gt;0)),(AH3/AH$4*100),"")</f>
        <v/>
      </c>
      <c r="AJ3" s="11"/>
      <c r="AK3" s="1" t="str">
        <f t="shared" ref="AK3" si="3">IF(AND((AJ3&gt;0),(AJ$4&gt;0)),(AJ3/AJ$4*100),"")</f>
        <v/>
      </c>
      <c r="AL3" s="11"/>
      <c r="AM3" s="1" t="str">
        <f t="shared" ref="AM3" si="4">IF(AND((AL3&gt;0),(AL$4&gt;0)),(AL3/AL$4*100),"")</f>
        <v/>
      </c>
      <c r="AN3" s="11"/>
      <c r="AO3" s="1" t="str">
        <f t="shared" ref="AO3" si="5">IF(AND((AN3&gt;0),(AN$4&gt;0)),(AN3/AN$4*100),"")</f>
        <v/>
      </c>
      <c r="AP3" s="11"/>
      <c r="AQ3" s="1" t="str">
        <f t="shared" ref="AQ3" si="6">IF(AND((AP3&gt;0),(AP$4&gt;0)),(AP3/AP$4*100),"")</f>
        <v/>
      </c>
      <c r="AR3" s="11"/>
      <c r="AS3" s="1" t="str">
        <f t="shared" ref="AS3" si="7">IF(AND((AR3&gt;0),(AR$4&gt;0)),(AR3/AR$4*100),"")</f>
        <v/>
      </c>
      <c r="AT3" s="11"/>
      <c r="AU3" s="1" t="str">
        <f t="shared" ref="AU3" si="8">IF(AND((AT3&gt;0),(AT$4&gt;0)),(AT3/AT$4*100),"")</f>
        <v/>
      </c>
      <c r="AV3" s="11"/>
      <c r="AW3" s="1" t="str">
        <f t="shared" ref="AW3" si="9">IF(AND((AV3&gt;0),(AV$4&gt;0)),(AV3/AV$4*100),"")</f>
        <v/>
      </c>
      <c r="AX3" s="11"/>
      <c r="AY3" s="1" t="str">
        <f t="shared" ref="AY3" si="10">IF(AND((AX3&gt;0),(AX$4&gt;0)),(AX3/AX$4*100),"")</f>
        <v/>
      </c>
      <c r="AZ3" s="11"/>
      <c r="BA3" s="1" t="str">
        <f t="shared" ref="BA3" si="11">IF(AND((AZ3&gt;0),(AZ$4&gt;0)),(AZ3/AZ$4*100),"")</f>
        <v/>
      </c>
      <c r="BB3" s="11"/>
      <c r="BC3" s="1" t="str">
        <f t="shared" ref="BC3" si="12">IF(AND((BB3&gt;0),(BB$4&gt;0)),(BB3/BB$4*100),"")</f>
        <v/>
      </c>
      <c r="BD3" s="11"/>
      <c r="BE3" s="1" t="str">
        <f t="shared" ref="BE3" si="13">IF(AND((BD3&gt;0),(BD$4&gt;0)),(BD3/BD$4*100),"")</f>
        <v/>
      </c>
      <c r="BF3" s="11"/>
      <c r="BG3" s="1" t="str">
        <f t="shared" ref="BG3" si="14">IF(AND((BF3&gt;0),(BF$4&gt;0)),(BF3/BF$4*100),"")</f>
        <v/>
      </c>
      <c r="BH3" s="11"/>
      <c r="BI3" s="1" t="str">
        <f t="shared" ref="BI3" si="15">IF(AND((BH3&gt;0),(BH$4&gt;0)),(BH3/BH$4*100),"")</f>
        <v/>
      </c>
      <c r="BJ3" s="12"/>
      <c r="BK3" s="55" t="s">
        <v>4</v>
      </c>
      <c r="BL3" s="20">
        <f>COUNT(B3,D3,F3,H3,J3,L3,N3,P3,R3,T3,V3,X3,Z3,AB3,AD3,AF3,AH3,AJ3,AL3,AN3,AP3,AR3,AT3,AV3,AX3,AZ3,BB3,BD3,BF3,BH3)</f>
        <v>1</v>
      </c>
      <c r="BM3" s="21">
        <f>IF(SUM(B3,D3,F3,H3,J3,L3,N3,P3,R3,T3,V3,X3,Z3,AB3,AD3,AF3,AH3,AJ3,AL3,AN3,AP3,AR3,AT3,AV3,AX3,AZ3,BB3,BD3,BF3,BH3)&gt;0,MIN(B3,D3,F3,H3,J3,L3,N3,P3,R3,T3,V3,X3,Z3,AB3,AD3,AF3,AH3,AJ3,AL3,AN3,AP3,AR3,AT3,AV3,AX3,AZ3,BB3,BD3,BF3,BH3),"")</f>
        <v>95</v>
      </c>
      <c r="BN3" s="22" t="str">
        <f>IF(COUNT(BM3)&gt;0,"–","?")</f>
        <v>–</v>
      </c>
      <c r="BO3" s="23">
        <f>IF(SUM(B3,D3,F3,H3,J3,L3,N3,P3,R3,T3,V3,X3,Z3,AB3,AD3)&gt;0,MAX(B3,D3,F3,H3,J3,L3,N3,P3,R3,T3,V3,X3,Z3,AB3,AD3),"")</f>
        <v>95</v>
      </c>
      <c r="BP3" s="24">
        <f>IF(SUM(C3,E3,G3,I3,K3,M3,O3,Q3,S3,U3,W3,Y3,AA3,AC3,AE3,AG3,AI3,AK3,AM3,AO3,AQ3,AS3,AU3,AW3,AY3,BA3,BC3,BE3,BG3,BI3)&gt;0,MIN(C3,E3,G3,I3,K3,M3,O3,Q3,S3,U3,W3,Y3,AA3,AC3,AE3,AG3,AI3,AK3,AM3,AO3,AQ3,AS3,AU3,AW3,AY3,BA3,BC3,BE3,BG3,BI3),"")</f>
        <v>558.82352941176464</v>
      </c>
      <c r="BQ3" s="25" t="str">
        <f>IF(COUNT(BP3)&gt;0,"–","?")</f>
        <v>–</v>
      </c>
      <c r="BR3" s="26">
        <f>IF(SUM(C3,E3,G3,I3,K3,M3,O3,Q3,S3,U3,W3,Y3,AA3,AC3,AE3,AG3,AI3,AK3,AM3,AO3,AQ3,AS3,AU3,AW3,AY3,BA3,BC3,BE3,BG3,BI3)&gt;0,MAX(C3,E3,G3,I3,K3,M3,O3,Q3,S3,U3,W3,Y3,AA3,AC3,AE3,AG3,AI3,AK3,AM3,AO3,AQ3,AS3,AU3,AW3,AY3,BA3,BC3,BE3,BG3,BI3),"")</f>
        <v>558.82352941176464</v>
      </c>
      <c r="BS3" s="27">
        <f>IF(SUM(B3,D3,F3,H3,J3,L3,N3,P3,R3,T3,V3,X3,Z3,AB3,AD3,AF3,AH3,AJ3,AL3,AN3,AP3,AR3,AT3,AV3,AX3,AZ3,BB3,BD3,BF3,BH3)&gt;0,AVERAGE(B3,D3,F3,H3,J3,L3,N3,P3,R3,T3,V3,X3,Z3,AB3,AD3,AF3,AH3,AJ3,AL3,AN3,AP3,AR3,AT3,AV3,AX3,AZ3,BB3,BD3,BF3,BH3),"?")</f>
        <v>95</v>
      </c>
      <c r="BT3" s="28">
        <f>IF(SUM(C3,E3,G3,I3,K3,M3,O3,Q3,S3,U3,W3,Y3,AA3,AC3,AE3,AG3,AI3,AK3,AM3,AO3,AQ3,AS3,AU3,AW3,AY3,BA3,BC3,BE3,BG3,BI3)&gt;0,AVERAGE(C3,E3,G3,I3,K3,M3,O3,Q3,S3,U3,W3,Y3,AA3,AC3,AE3,AG3,AI3,AK3,AM3,AO3,AQ3,AS3,AU3,AW3,AY3,BA3,BC3,BE3,BG3,BI3),"?")</f>
        <v>558.82352941176464</v>
      </c>
      <c r="BU3" s="22" t="str">
        <f>IF(COUNT(B3,D3,F3,H3,J3,L3,N3,P3,R3,T3,V3,X3,Z3,AB3,AD3,AF3,AH3,AJ3,AL3,AN3,AP3,AR3,AT3,AV3,AX3,AZ3,BB3,BD3,BF3,BH3)&gt;1,STDEV(B3,D3,F3,H3,J3,L3,N3,P3,R3,T3,V3,X3,Z3,AB3,AD3,AF3,AH3,AJ3,AL3,AN3,AP3,AR3,AT3,AV3,AX3,AZ3,BB3,BD3,BF3,BH3),"?")</f>
        <v>?</v>
      </c>
      <c r="BV3" s="29" t="str">
        <f>IF(COUNT(C3,E3,G3,I3,K3,M3,O3,Q3,S3,U3,W3,Y3,AA3,AC3,AE3,AG3,AI3,AK3,AM3,AO3,AQ3,AS3,AU3,AW3,AY3,BA3,BC3,BE3,BG3,BI3)&gt;1,STDEV(C3,E3,G3,I3,K3,M3,O3,Q3,S3,U3,W3,Y3,AA3,AC3,AE3,AG3,AI3,AK3,AM3,AO3,AQ3,AS3,AU3,AW3,AY3,BA3,BC3,BE3,BG3,BI3),"?")</f>
        <v>?</v>
      </c>
      <c r="BW3" s="22">
        <f>IF(COUNT(B3)&gt;0,B3,"?")</f>
        <v>95</v>
      </c>
      <c r="BX3" s="25">
        <f>IF(COUNT(C3)&gt;0,C3,"?")</f>
        <v>558.82352941176464</v>
      </c>
    </row>
    <row r="4" spans="1:76" ht="12.75" customHeight="1" x14ac:dyDescent="0.2">
      <c r="A4" s="13" t="s">
        <v>24</v>
      </c>
      <c r="B4" s="14">
        <v>17</v>
      </c>
      <c r="C4" s="2" t="s">
        <v>3</v>
      </c>
      <c r="D4" s="14"/>
      <c r="E4" s="2" t="s">
        <v>3</v>
      </c>
      <c r="F4" s="14"/>
      <c r="G4" s="2" t="s">
        <v>3</v>
      </c>
      <c r="H4" s="14"/>
      <c r="I4" s="2" t="s">
        <v>3</v>
      </c>
      <c r="J4" s="14"/>
      <c r="K4" s="2" t="s">
        <v>3</v>
      </c>
      <c r="L4" s="14"/>
      <c r="M4" s="2" t="s">
        <v>3</v>
      </c>
      <c r="N4" s="14"/>
      <c r="O4" s="2" t="s">
        <v>3</v>
      </c>
      <c r="P4" s="14"/>
      <c r="Q4" s="2" t="s">
        <v>3</v>
      </c>
      <c r="R4" s="14"/>
      <c r="S4" s="2" t="s">
        <v>3</v>
      </c>
      <c r="T4" s="14"/>
      <c r="U4" s="2" t="s">
        <v>3</v>
      </c>
      <c r="V4" s="14"/>
      <c r="W4" s="2" t="s">
        <v>3</v>
      </c>
      <c r="X4" s="14"/>
      <c r="Y4" s="2" t="s">
        <v>3</v>
      </c>
      <c r="Z4" s="14"/>
      <c r="AA4" s="2" t="s">
        <v>3</v>
      </c>
      <c r="AB4" s="14"/>
      <c r="AC4" s="2" t="s">
        <v>3</v>
      </c>
      <c r="AD4" s="14"/>
      <c r="AE4" s="2" t="s">
        <v>3</v>
      </c>
      <c r="AF4" s="14"/>
      <c r="AG4" s="2" t="s">
        <v>3</v>
      </c>
      <c r="AH4" s="14"/>
      <c r="AI4" s="2" t="s">
        <v>3</v>
      </c>
      <c r="AJ4" s="14"/>
      <c r="AK4" s="2" t="s">
        <v>3</v>
      </c>
      <c r="AL4" s="14"/>
      <c r="AM4" s="2" t="s">
        <v>3</v>
      </c>
      <c r="AN4" s="14"/>
      <c r="AO4" s="2" t="s">
        <v>3</v>
      </c>
      <c r="AP4" s="14"/>
      <c r="AQ4" s="2" t="s">
        <v>3</v>
      </c>
      <c r="AR4" s="14"/>
      <c r="AS4" s="2" t="s">
        <v>3</v>
      </c>
      <c r="AT4" s="14"/>
      <c r="AU4" s="2" t="s">
        <v>3</v>
      </c>
      <c r="AV4" s="14"/>
      <c r="AW4" s="2" t="s">
        <v>3</v>
      </c>
      <c r="AX4" s="14"/>
      <c r="AY4" s="2" t="s">
        <v>3</v>
      </c>
      <c r="AZ4" s="14"/>
      <c r="BA4" s="2" t="s">
        <v>3</v>
      </c>
      <c r="BB4" s="14"/>
      <c r="BC4" s="2" t="s">
        <v>3</v>
      </c>
      <c r="BD4" s="14"/>
      <c r="BE4" s="2" t="s">
        <v>3</v>
      </c>
      <c r="BF4" s="14"/>
      <c r="BG4" s="2" t="s">
        <v>3</v>
      </c>
      <c r="BH4" s="14"/>
      <c r="BI4" s="2" t="s">
        <v>3</v>
      </c>
      <c r="BK4" s="56" t="s">
        <v>24</v>
      </c>
      <c r="BL4" s="30">
        <f t="shared" ref="BL4:BL31" si="16">COUNT(B4,D4,F4,H4,J4,L4,N4,P4,R4,T4,V4,X4,Z4,AB4,AD4,AF4,AH4,AJ4,AL4,AN4,AP4,AR4,AT4,AV4,AX4,AZ4,BB4,BD4,BF4,BH4)</f>
        <v>1</v>
      </c>
      <c r="BM4" s="31">
        <f t="shared" ref="BM4:BM31" si="17">IF(SUM(B4,D4,F4,H4,J4,L4,N4,P4,R4,T4,V4,X4,Z4,AB4,AD4,AF4,AH4,AJ4,AL4,AN4,AP4,AR4,AT4,AV4,AX4,AZ4,BB4,BD4,BF4,BH4)&gt;0,MIN(B4,D4,F4,H4,J4,L4,N4,P4,R4,T4,V4,X4,Z4,AB4,AD4,AF4,AH4,AJ4,AL4,AN4,AP4,AR4,AT4,AV4,AX4,AZ4,BB4,BD4,BF4,BH4),"")</f>
        <v>17</v>
      </c>
      <c r="BN4" s="32" t="str">
        <f t="shared" ref="BN4:BN31" si="18">IF(COUNT(BM4)&gt;0,"–","?")</f>
        <v>–</v>
      </c>
      <c r="BO4" s="33">
        <f t="shared" ref="BO4:BO31" si="19">IF(SUM(B4,D4,F4,H4,J4,L4,N4,P4,R4,T4,V4,X4,Z4,AB4,AD4)&gt;0,MAX(B4,D4,F4,H4,J4,L4,N4,P4,R4,T4,V4,X4,Z4,AB4,AD4),"")</f>
        <v>17</v>
      </c>
      <c r="BP4" s="34" t="str">
        <f t="shared" ref="BP4:BP31" si="20">IF(SUM(C4,E4,G4,I4,K4,M4,O4,Q4,S4,U4,W4,Y4,AA4,AC4,AE4,AG4,AI4,AK4,AM4,AO4,AQ4,AS4,AU4,AW4,AY4,BA4,BC4,BE4,BG4,BI4)&gt;0,MIN(C4,E4,G4,I4,K4,M4,O4,Q4,S4,U4,W4,Y4,AA4,AC4,AE4,AG4,AI4,AK4,AM4,AO4,AQ4,AS4,AU4,AW4,AY4,BA4,BC4,BE4,BG4,BI4),"")</f>
        <v/>
      </c>
      <c r="BQ4" s="6" t="s">
        <v>3</v>
      </c>
      <c r="BR4" s="36" t="str">
        <f t="shared" ref="BR4:BR31" si="21">IF(SUM(C4,E4,G4,I4,K4,M4,O4,Q4,S4,U4,W4,Y4,AA4,AC4,AE4,AG4,AI4,AK4,AM4,AO4,AQ4,AS4,AU4,AW4,AY4,BA4,BC4,BE4,BG4,BI4)&gt;0,MAX(C4,E4,G4,I4,K4,M4,O4,Q4,S4,U4,W4,Y4,AA4,AC4,AE4,AG4,AI4,AK4,AM4,AO4,AQ4,AS4,AU4,AW4,AY4,BA4,BC4,BE4,BG4,BI4),"")</f>
        <v/>
      </c>
      <c r="BS4" s="37">
        <f t="shared" ref="BS4:BT31" si="22">IF(SUM(B4,D4,F4,H4,J4,L4,N4,P4,R4,T4,V4,X4,Z4,AB4,AD4,AF4,AH4,AJ4,AL4,AN4,AP4,AR4,AT4,AV4,AX4,AZ4,BB4,BD4,BF4,BH4)&gt;0,AVERAGE(B4,D4,F4,H4,J4,L4,N4,P4,R4,T4,V4,X4,Z4,AB4,AD4,AF4,AH4,AJ4,AL4,AN4,AP4,AR4,AT4,AV4,AX4,AZ4,BB4,BD4,BF4,BH4),"?")</f>
        <v>17</v>
      </c>
      <c r="BT4" s="38" t="s">
        <v>3</v>
      </c>
      <c r="BU4" s="32" t="str">
        <f t="shared" ref="BU4:BV31" si="23">IF(COUNT(B4,D4,F4,H4,J4,L4,N4,P4,R4,T4,V4,X4,Z4,AB4,AD4,AF4,AH4,AJ4,AL4,AN4,AP4,AR4,AT4,AV4,AX4,AZ4,BB4,BD4,BF4,BH4)&gt;1,STDEV(B4,D4,F4,H4,J4,L4,N4,P4,R4,T4,V4,X4,Z4,AB4,AD4,AF4,AH4,AJ4,AL4,AN4,AP4,AR4,AT4,AV4,AX4,AZ4,BB4,BD4,BF4,BH4),"?")</f>
        <v>?</v>
      </c>
      <c r="BV4" s="39" t="s">
        <v>3</v>
      </c>
      <c r="BW4" s="32">
        <f t="shared" ref="BW4:BX31" si="24">IF(COUNT(B4)&gt;0,B4,"?")</f>
        <v>17</v>
      </c>
      <c r="BX4" s="35" t="s">
        <v>3</v>
      </c>
    </row>
    <row r="5" spans="1:76" ht="12.75" customHeight="1" x14ac:dyDescent="0.2">
      <c r="A5" s="16" t="s">
        <v>17</v>
      </c>
      <c r="B5" s="17"/>
      <c r="C5" s="3"/>
      <c r="D5" s="17"/>
      <c r="E5" s="3"/>
      <c r="F5" s="17"/>
      <c r="G5" s="3"/>
      <c r="H5" s="17"/>
      <c r="I5" s="3"/>
      <c r="J5" s="17"/>
      <c r="K5" s="3"/>
      <c r="L5" s="17"/>
      <c r="M5" s="3"/>
      <c r="N5" s="17"/>
      <c r="O5" s="3"/>
      <c r="P5" s="17"/>
      <c r="Q5" s="3"/>
      <c r="R5" s="17"/>
      <c r="S5" s="3"/>
      <c r="T5" s="17"/>
      <c r="U5" s="3"/>
      <c r="V5" s="17"/>
      <c r="W5" s="3"/>
      <c r="X5" s="17"/>
      <c r="Y5" s="3"/>
      <c r="Z5" s="17"/>
      <c r="AA5" s="3"/>
      <c r="AB5" s="17"/>
      <c r="AC5" s="3"/>
      <c r="AD5" s="17"/>
      <c r="AE5" s="3"/>
      <c r="AF5" s="17"/>
      <c r="AG5" s="3"/>
      <c r="AH5" s="17"/>
      <c r="AI5" s="3"/>
      <c r="AJ5" s="17"/>
      <c r="AK5" s="3"/>
      <c r="AL5" s="17"/>
      <c r="AM5" s="3"/>
      <c r="AN5" s="17"/>
      <c r="AO5" s="3"/>
      <c r="AP5" s="17"/>
      <c r="AQ5" s="3"/>
      <c r="AR5" s="17"/>
      <c r="AS5" s="3"/>
      <c r="AT5" s="17"/>
      <c r="AU5" s="3"/>
      <c r="AV5" s="17"/>
      <c r="AW5" s="3"/>
      <c r="AX5" s="17"/>
      <c r="AY5" s="3"/>
      <c r="AZ5" s="17"/>
      <c r="BA5" s="3"/>
      <c r="BB5" s="17"/>
      <c r="BC5" s="3"/>
      <c r="BD5" s="17"/>
      <c r="BE5" s="3"/>
      <c r="BF5" s="17"/>
      <c r="BG5" s="3"/>
      <c r="BH5" s="17"/>
      <c r="BI5" s="3"/>
      <c r="BK5" s="56" t="s">
        <v>17</v>
      </c>
      <c r="BL5" s="30">
        <f t="shared" si="16"/>
        <v>0</v>
      </c>
      <c r="BM5" s="31"/>
      <c r="BN5" s="32"/>
      <c r="BO5" s="33"/>
      <c r="BP5" s="34"/>
      <c r="BQ5" s="35"/>
      <c r="BR5" s="36"/>
      <c r="BS5" s="37"/>
      <c r="BT5" s="38"/>
      <c r="BU5" s="32"/>
      <c r="BV5" s="39"/>
      <c r="BW5" s="32"/>
      <c r="BX5" s="35"/>
    </row>
    <row r="6" spans="1:76" ht="12.75" customHeight="1" x14ac:dyDescent="0.2">
      <c r="A6" s="10" t="s">
        <v>18</v>
      </c>
      <c r="B6" s="18">
        <v>3.6</v>
      </c>
      <c r="C6" s="4">
        <f>IF(AND((B6&gt;0),(B$4&gt;0)),(B6/B$4*100),"")</f>
        <v>21.176470588235293</v>
      </c>
      <c r="D6" s="18"/>
      <c r="E6" s="4" t="str">
        <f>IF(AND((D6&gt;0),(D$4&gt;0)),(D6/D$4*100),"")</f>
        <v/>
      </c>
      <c r="F6" s="18"/>
      <c r="G6" s="4" t="str">
        <f>IF(AND((F6&gt;0),(F$4&gt;0)),(F6/F$4*100),"")</f>
        <v/>
      </c>
      <c r="H6" s="18"/>
      <c r="I6" s="4" t="str">
        <f>IF(AND((H6&gt;0),(H$4&gt;0)),(H6/H$4*100),"")</f>
        <v/>
      </c>
      <c r="J6" s="18"/>
      <c r="K6" s="4" t="str">
        <f>IF(AND((J6&gt;0),(J$4&gt;0)),(J6/J$4*100),"")</f>
        <v/>
      </c>
      <c r="L6" s="18"/>
      <c r="M6" s="4" t="str">
        <f>IF(AND((L6&gt;0),(L$4&gt;0)),(L6/L$4*100),"")</f>
        <v/>
      </c>
      <c r="N6" s="18"/>
      <c r="O6" s="4" t="str">
        <f>IF(AND((N6&gt;0),(N$4&gt;0)),(N6/N$4*100),"")</f>
        <v/>
      </c>
      <c r="P6" s="18"/>
      <c r="Q6" s="4" t="str">
        <f>IF(AND((P6&gt;0),(P$4&gt;0)),(P6/P$4*100),"")</f>
        <v/>
      </c>
      <c r="R6" s="18"/>
      <c r="S6" s="4" t="str">
        <f>IF(AND((R6&gt;0),(R$4&gt;0)),(R6/R$4*100),"")</f>
        <v/>
      </c>
      <c r="T6" s="18"/>
      <c r="U6" s="4" t="str">
        <f>IF(AND((T6&gt;0),(T$4&gt;0)),(T6/T$4*100),"")</f>
        <v/>
      </c>
      <c r="V6" s="18"/>
      <c r="W6" s="4" t="str">
        <f>IF(AND((V6&gt;0),(V$4&gt;0)),(V6/V$4*100),"")</f>
        <v/>
      </c>
      <c r="X6" s="18"/>
      <c r="Y6" s="4" t="str">
        <f>IF(AND((X6&gt;0),(X$4&gt;0)),(X6/X$4*100),"")</f>
        <v/>
      </c>
      <c r="Z6" s="18"/>
      <c r="AA6" s="4" t="str">
        <f>IF(AND((Z6&gt;0),(Z$4&gt;0)),(Z6/Z$4*100),"")</f>
        <v/>
      </c>
      <c r="AB6" s="18"/>
      <c r="AC6" s="4" t="str">
        <f>IF(AND((AB6&gt;0),(AB$4&gt;0)),(AB6/AB$4*100),"")</f>
        <v/>
      </c>
      <c r="AD6" s="18"/>
      <c r="AE6" s="4" t="str">
        <f t="shared" ref="AE6:AE10" si="25">IF(AND((AD6&gt;0),(AD$4&gt;0)),(AD6/AD$4*100),"")</f>
        <v/>
      </c>
      <c r="AF6" s="18"/>
      <c r="AG6" s="4" t="str">
        <f t="shared" ref="AG6:AG10" si="26">IF(AND((AF6&gt;0),(AF$4&gt;0)),(AF6/AF$4*100),"")</f>
        <v/>
      </c>
      <c r="AH6" s="18"/>
      <c r="AI6" s="4" t="str">
        <f t="shared" ref="AI6:AI10" si="27">IF(AND((AH6&gt;0),(AH$4&gt;0)),(AH6/AH$4*100),"")</f>
        <v/>
      </c>
      <c r="AJ6" s="18"/>
      <c r="AK6" s="4" t="str">
        <f t="shared" ref="AK6:AK10" si="28">IF(AND((AJ6&gt;0),(AJ$4&gt;0)),(AJ6/AJ$4*100),"")</f>
        <v/>
      </c>
      <c r="AL6" s="18"/>
      <c r="AM6" s="4" t="str">
        <f t="shared" ref="AM6:AM10" si="29">IF(AND((AL6&gt;0),(AL$4&gt;0)),(AL6/AL$4*100),"")</f>
        <v/>
      </c>
      <c r="AN6" s="18"/>
      <c r="AO6" s="4" t="str">
        <f t="shared" ref="AO6:AO10" si="30">IF(AND((AN6&gt;0),(AN$4&gt;0)),(AN6/AN$4*100),"")</f>
        <v/>
      </c>
      <c r="AP6" s="18"/>
      <c r="AQ6" s="4" t="str">
        <f t="shared" ref="AQ6:AQ10" si="31">IF(AND((AP6&gt;0),(AP$4&gt;0)),(AP6/AP$4*100),"")</f>
        <v/>
      </c>
      <c r="AR6" s="18"/>
      <c r="AS6" s="4" t="str">
        <f t="shared" ref="AS6:AS10" si="32">IF(AND((AR6&gt;0),(AR$4&gt;0)),(AR6/AR$4*100),"")</f>
        <v/>
      </c>
      <c r="AT6" s="18"/>
      <c r="AU6" s="4" t="str">
        <f t="shared" ref="AU6:AU10" si="33">IF(AND((AT6&gt;0),(AT$4&gt;0)),(AT6/AT$4*100),"")</f>
        <v/>
      </c>
      <c r="AV6" s="18"/>
      <c r="AW6" s="4" t="str">
        <f t="shared" ref="AW6:AW10" si="34">IF(AND((AV6&gt;0),(AV$4&gt;0)),(AV6/AV$4*100),"")</f>
        <v/>
      </c>
      <c r="AX6" s="18"/>
      <c r="AY6" s="4" t="str">
        <f t="shared" ref="AY6:AY10" si="35">IF(AND((AX6&gt;0),(AX$4&gt;0)),(AX6/AX$4*100),"")</f>
        <v/>
      </c>
      <c r="AZ6" s="18"/>
      <c r="BA6" s="4" t="str">
        <f t="shared" ref="BA6:BA10" si="36">IF(AND((AZ6&gt;0),(AZ$4&gt;0)),(AZ6/AZ$4*100),"")</f>
        <v/>
      </c>
      <c r="BB6" s="18"/>
      <c r="BC6" s="4" t="str">
        <f t="shared" ref="BC6:BC10" si="37">IF(AND((BB6&gt;0),(BB$4&gt;0)),(BB6/BB$4*100),"")</f>
        <v/>
      </c>
      <c r="BD6" s="18"/>
      <c r="BE6" s="4" t="str">
        <f t="shared" ref="BE6:BE10" si="38">IF(AND((BD6&gt;0),(BD$4&gt;0)),(BD6/BD$4*100),"")</f>
        <v/>
      </c>
      <c r="BF6" s="18"/>
      <c r="BG6" s="4" t="str">
        <f t="shared" ref="BG6:BG10" si="39">IF(AND((BF6&gt;0),(BF$4&gt;0)),(BF6/BF$4*100),"")</f>
        <v/>
      </c>
      <c r="BH6" s="18"/>
      <c r="BI6" s="4" t="str">
        <f t="shared" ref="BI6:BI10" si="40">IF(AND((BH6&gt;0),(BH$4&gt;0)),(BH6/BH$4*100),"")</f>
        <v/>
      </c>
      <c r="BK6" s="57" t="s">
        <v>18</v>
      </c>
      <c r="BL6" s="30">
        <f t="shared" si="16"/>
        <v>1</v>
      </c>
      <c r="BM6" s="31">
        <f t="shared" si="17"/>
        <v>3.6</v>
      </c>
      <c r="BN6" s="32" t="str">
        <f t="shared" si="18"/>
        <v>–</v>
      </c>
      <c r="BO6" s="33">
        <f t="shared" si="19"/>
        <v>3.6</v>
      </c>
      <c r="BP6" s="34">
        <f t="shared" si="20"/>
        <v>21.176470588235293</v>
      </c>
      <c r="BQ6" s="35" t="str">
        <f t="shared" ref="BQ6:BQ30" si="41">IF(COUNT(BP6)&gt;0,"–","?")</f>
        <v>–</v>
      </c>
      <c r="BR6" s="36">
        <f t="shared" si="21"/>
        <v>21.176470588235293</v>
      </c>
      <c r="BS6" s="37">
        <f t="shared" si="22"/>
        <v>3.6</v>
      </c>
      <c r="BT6" s="38">
        <f t="shared" si="22"/>
        <v>21.176470588235293</v>
      </c>
      <c r="BU6" s="32" t="str">
        <f t="shared" si="23"/>
        <v>?</v>
      </c>
      <c r="BV6" s="39" t="str">
        <f t="shared" si="23"/>
        <v>?</v>
      </c>
      <c r="BW6" s="32">
        <f t="shared" si="24"/>
        <v>3.6</v>
      </c>
      <c r="BX6" s="35">
        <f t="shared" si="24"/>
        <v>21.176470588235293</v>
      </c>
    </row>
    <row r="7" spans="1:76" ht="12.75" customHeight="1" x14ac:dyDescent="0.2">
      <c r="A7" s="10" t="s">
        <v>19</v>
      </c>
      <c r="B7" s="19">
        <v>2.9</v>
      </c>
      <c r="C7" s="4">
        <f>IF(AND((B7&gt;0),(B$4&gt;0)),(B7/B$4*100),"")</f>
        <v>17.058823529411764</v>
      </c>
      <c r="D7" s="19"/>
      <c r="E7" s="4" t="str">
        <f>IF(AND((D7&gt;0),(D$4&gt;0)),(D7/D$4*100),"")</f>
        <v/>
      </c>
      <c r="F7" s="19"/>
      <c r="G7" s="4" t="str">
        <f>IF(AND((F7&gt;0),(F$4&gt;0)),(F7/F$4*100),"")</f>
        <v/>
      </c>
      <c r="H7" s="19"/>
      <c r="I7" s="4" t="str">
        <f>IF(AND((H7&gt;0),(H$4&gt;0)),(H7/H$4*100),"")</f>
        <v/>
      </c>
      <c r="J7" s="19"/>
      <c r="K7" s="4" t="str">
        <f>IF(AND((J7&gt;0),(J$4&gt;0)),(J7/J$4*100),"")</f>
        <v/>
      </c>
      <c r="L7" s="19"/>
      <c r="M7" s="4" t="str">
        <f>IF(AND((L7&gt;0),(L$4&gt;0)),(L7/L$4*100),"")</f>
        <v/>
      </c>
      <c r="N7" s="19"/>
      <c r="O7" s="4" t="str">
        <f>IF(AND((N7&gt;0),(N$4&gt;0)),(N7/N$4*100),"")</f>
        <v/>
      </c>
      <c r="P7" s="19"/>
      <c r="Q7" s="4" t="str">
        <f>IF(AND((P7&gt;0),(P$4&gt;0)),(P7/P$4*100),"")</f>
        <v/>
      </c>
      <c r="R7" s="19"/>
      <c r="S7" s="4" t="str">
        <f>IF(AND((R7&gt;0),(R$4&gt;0)),(R7/R$4*100),"")</f>
        <v/>
      </c>
      <c r="T7" s="19"/>
      <c r="U7" s="4" t="str">
        <f>IF(AND((T7&gt;0),(T$4&gt;0)),(T7/T$4*100),"")</f>
        <v/>
      </c>
      <c r="V7" s="19"/>
      <c r="W7" s="4" t="str">
        <f>IF(AND((V7&gt;0),(V$4&gt;0)),(V7/V$4*100),"")</f>
        <v/>
      </c>
      <c r="X7" s="19"/>
      <c r="Y7" s="4" t="str">
        <f>IF(AND((X7&gt;0),(X$4&gt;0)),(X7/X$4*100),"")</f>
        <v/>
      </c>
      <c r="Z7" s="19"/>
      <c r="AA7" s="4" t="str">
        <f>IF(AND((Z7&gt;0),(Z$4&gt;0)),(Z7/Z$4*100),"")</f>
        <v/>
      </c>
      <c r="AB7" s="19"/>
      <c r="AC7" s="4" t="str">
        <f>IF(AND((AB7&gt;0),(AB$4&gt;0)),(AB7/AB$4*100),"")</f>
        <v/>
      </c>
      <c r="AD7" s="19"/>
      <c r="AE7" s="4" t="str">
        <f t="shared" si="25"/>
        <v/>
      </c>
      <c r="AF7" s="19"/>
      <c r="AG7" s="4" t="str">
        <f t="shared" si="26"/>
        <v/>
      </c>
      <c r="AH7" s="19"/>
      <c r="AI7" s="4" t="str">
        <f t="shared" si="27"/>
        <v/>
      </c>
      <c r="AJ7" s="19"/>
      <c r="AK7" s="4" t="str">
        <f t="shared" si="28"/>
        <v/>
      </c>
      <c r="AL7" s="19"/>
      <c r="AM7" s="4" t="str">
        <f t="shared" si="29"/>
        <v/>
      </c>
      <c r="AN7" s="19"/>
      <c r="AO7" s="4" t="str">
        <f t="shared" si="30"/>
        <v/>
      </c>
      <c r="AP7" s="19"/>
      <c r="AQ7" s="4" t="str">
        <f t="shared" si="31"/>
        <v/>
      </c>
      <c r="AR7" s="19"/>
      <c r="AS7" s="4" t="str">
        <f t="shared" si="32"/>
        <v/>
      </c>
      <c r="AT7" s="19"/>
      <c r="AU7" s="4" t="str">
        <f t="shared" si="33"/>
        <v/>
      </c>
      <c r="AV7" s="19"/>
      <c r="AW7" s="4" t="str">
        <f t="shared" si="34"/>
        <v/>
      </c>
      <c r="AX7" s="19"/>
      <c r="AY7" s="4" t="str">
        <f t="shared" si="35"/>
        <v/>
      </c>
      <c r="AZ7" s="19"/>
      <c r="BA7" s="4" t="str">
        <f t="shared" si="36"/>
        <v/>
      </c>
      <c r="BB7" s="19"/>
      <c r="BC7" s="4" t="str">
        <f t="shared" si="37"/>
        <v/>
      </c>
      <c r="BD7" s="19"/>
      <c r="BE7" s="4" t="str">
        <f t="shared" si="38"/>
        <v/>
      </c>
      <c r="BF7" s="19"/>
      <c r="BG7" s="4" t="str">
        <f t="shared" si="39"/>
        <v/>
      </c>
      <c r="BH7" s="19"/>
      <c r="BI7" s="4" t="str">
        <f t="shared" si="40"/>
        <v/>
      </c>
      <c r="BK7" s="57" t="s">
        <v>19</v>
      </c>
      <c r="BL7" s="30">
        <f t="shared" si="16"/>
        <v>1</v>
      </c>
      <c r="BM7" s="31">
        <f t="shared" si="17"/>
        <v>2.9</v>
      </c>
      <c r="BN7" s="32" t="str">
        <f t="shared" si="18"/>
        <v>–</v>
      </c>
      <c r="BO7" s="33">
        <f t="shared" si="19"/>
        <v>2.9</v>
      </c>
      <c r="BP7" s="34">
        <f t="shared" si="20"/>
        <v>17.058823529411764</v>
      </c>
      <c r="BQ7" s="35" t="str">
        <f t="shared" si="41"/>
        <v>–</v>
      </c>
      <c r="BR7" s="36">
        <f t="shared" si="21"/>
        <v>17.058823529411764</v>
      </c>
      <c r="BS7" s="37">
        <f t="shared" si="22"/>
        <v>2.9</v>
      </c>
      <c r="BT7" s="38">
        <f t="shared" si="22"/>
        <v>17.058823529411764</v>
      </c>
      <c r="BU7" s="32" t="str">
        <f t="shared" si="23"/>
        <v>?</v>
      </c>
      <c r="BV7" s="39" t="str">
        <f t="shared" si="23"/>
        <v>?</v>
      </c>
      <c r="BW7" s="32">
        <f t="shared" si="24"/>
        <v>2.9</v>
      </c>
      <c r="BX7" s="35">
        <f t="shared" si="24"/>
        <v>17.058823529411764</v>
      </c>
    </row>
    <row r="8" spans="1:76" ht="12.75" customHeight="1" x14ac:dyDescent="0.2">
      <c r="A8" s="10" t="s">
        <v>20</v>
      </c>
      <c r="B8" s="19">
        <v>8.6</v>
      </c>
      <c r="C8" s="4">
        <f>IF(AND((B8&gt;0),(B$4&gt;0)),(B8/B$4*100),"")</f>
        <v>50.588235294117645</v>
      </c>
      <c r="D8" s="19"/>
      <c r="E8" s="4" t="str">
        <f>IF(AND((D8&gt;0),(D$4&gt;0)),(D8/D$4*100),"")</f>
        <v/>
      </c>
      <c r="F8" s="19"/>
      <c r="G8" s="4" t="str">
        <f>IF(AND((F8&gt;0),(F$4&gt;0)),(F8/F$4*100),"")</f>
        <v/>
      </c>
      <c r="H8" s="19"/>
      <c r="I8" s="4" t="str">
        <f>IF(AND((H8&gt;0),(H$4&gt;0)),(H8/H$4*100),"")</f>
        <v/>
      </c>
      <c r="J8" s="19"/>
      <c r="K8" s="4" t="str">
        <f>IF(AND((J8&gt;0),(J$4&gt;0)),(J8/J$4*100),"")</f>
        <v/>
      </c>
      <c r="L8" s="19"/>
      <c r="M8" s="4" t="str">
        <f>IF(AND((L8&gt;0),(L$4&gt;0)),(L8/L$4*100),"")</f>
        <v/>
      </c>
      <c r="N8" s="19"/>
      <c r="O8" s="4" t="str">
        <f>IF(AND((N8&gt;0),(N$4&gt;0)),(N8/N$4*100),"")</f>
        <v/>
      </c>
      <c r="P8" s="19"/>
      <c r="Q8" s="4" t="str">
        <f>IF(AND((P8&gt;0),(P$4&gt;0)),(P8/P$4*100),"")</f>
        <v/>
      </c>
      <c r="R8" s="19"/>
      <c r="S8" s="4" t="str">
        <f>IF(AND((R8&gt;0),(R$4&gt;0)),(R8/R$4*100),"")</f>
        <v/>
      </c>
      <c r="T8" s="19"/>
      <c r="U8" s="4" t="str">
        <f>IF(AND((T8&gt;0),(T$4&gt;0)),(T8/T$4*100),"")</f>
        <v/>
      </c>
      <c r="V8" s="19"/>
      <c r="W8" s="4" t="str">
        <f>IF(AND((V8&gt;0),(V$4&gt;0)),(V8/V$4*100),"")</f>
        <v/>
      </c>
      <c r="X8" s="19"/>
      <c r="Y8" s="4" t="str">
        <f>IF(AND((X8&gt;0),(X$4&gt;0)),(X8/X$4*100),"")</f>
        <v/>
      </c>
      <c r="Z8" s="19"/>
      <c r="AA8" s="4" t="str">
        <f>IF(AND((Z8&gt;0),(Z$4&gt;0)),(Z8/Z$4*100),"")</f>
        <v/>
      </c>
      <c r="AB8" s="19"/>
      <c r="AC8" s="4" t="str">
        <f>IF(AND((AB8&gt;0),(AB$4&gt;0)),(AB8/AB$4*100),"")</f>
        <v/>
      </c>
      <c r="AD8" s="19"/>
      <c r="AE8" s="4" t="str">
        <f t="shared" si="25"/>
        <v/>
      </c>
      <c r="AF8" s="19"/>
      <c r="AG8" s="4" t="str">
        <f t="shared" si="26"/>
        <v/>
      </c>
      <c r="AH8" s="19"/>
      <c r="AI8" s="4" t="str">
        <f t="shared" si="27"/>
        <v/>
      </c>
      <c r="AJ8" s="19"/>
      <c r="AK8" s="4" t="str">
        <f t="shared" si="28"/>
        <v/>
      </c>
      <c r="AL8" s="19"/>
      <c r="AM8" s="4" t="str">
        <f t="shared" si="29"/>
        <v/>
      </c>
      <c r="AN8" s="19"/>
      <c r="AO8" s="4" t="str">
        <f t="shared" si="30"/>
        <v/>
      </c>
      <c r="AP8" s="19"/>
      <c r="AQ8" s="4" t="str">
        <f t="shared" si="31"/>
        <v/>
      </c>
      <c r="AR8" s="19"/>
      <c r="AS8" s="4" t="str">
        <f t="shared" si="32"/>
        <v/>
      </c>
      <c r="AT8" s="19"/>
      <c r="AU8" s="4" t="str">
        <f t="shared" si="33"/>
        <v/>
      </c>
      <c r="AV8" s="19"/>
      <c r="AW8" s="4" t="str">
        <f t="shared" si="34"/>
        <v/>
      </c>
      <c r="AX8" s="19"/>
      <c r="AY8" s="4" t="str">
        <f t="shared" si="35"/>
        <v/>
      </c>
      <c r="AZ8" s="19"/>
      <c r="BA8" s="4" t="str">
        <f t="shared" si="36"/>
        <v/>
      </c>
      <c r="BB8" s="19"/>
      <c r="BC8" s="4" t="str">
        <f t="shared" si="37"/>
        <v/>
      </c>
      <c r="BD8" s="19"/>
      <c r="BE8" s="4" t="str">
        <f t="shared" si="38"/>
        <v/>
      </c>
      <c r="BF8" s="19"/>
      <c r="BG8" s="4" t="str">
        <f t="shared" si="39"/>
        <v/>
      </c>
      <c r="BH8" s="19"/>
      <c r="BI8" s="4" t="str">
        <f t="shared" si="40"/>
        <v/>
      </c>
      <c r="BK8" s="57" t="s">
        <v>20</v>
      </c>
      <c r="BL8" s="30">
        <f t="shared" si="16"/>
        <v>1</v>
      </c>
      <c r="BM8" s="31">
        <f t="shared" si="17"/>
        <v>8.6</v>
      </c>
      <c r="BN8" s="32" t="str">
        <f t="shared" si="18"/>
        <v>–</v>
      </c>
      <c r="BO8" s="33">
        <f t="shared" si="19"/>
        <v>8.6</v>
      </c>
      <c r="BP8" s="34">
        <f t="shared" si="20"/>
        <v>50.588235294117645</v>
      </c>
      <c r="BQ8" s="35" t="str">
        <f t="shared" si="41"/>
        <v>–</v>
      </c>
      <c r="BR8" s="36">
        <f t="shared" si="21"/>
        <v>50.588235294117645</v>
      </c>
      <c r="BS8" s="37">
        <f t="shared" si="22"/>
        <v>8.6</v>
      </c>
      <c r="BT8" s="38">
        <f t="shared" si="22"/>
        <v>50.588235294117645</v>
      </c>
      <c r="BU8" s="32" t="str">
        <f t="shared" si="23"/>
        <v>?</v>
      </c>
      <c r="BV8" s="39" t="str">
        <f t="shared" si="23"/>
        <v>?</v>
      </c>
      <c r="BW8" s="32">
        <f t="shared" si="24"/>
        <v>8.6</v>
      </c>
      <c r="BX8" s="35">
        <f t="shared" si="24"/>
        <v>50.588235294117645</v>
      </c>
    </row>
    <row r="9" spans="1:76" ht="12.75" customHeight="1" x14ac:dyDescent="0.2">
      <c r="A9" s="10" t="s">
        <v>22</v>
      </c>
      <c r="B9" s="19">
        <v>1.8</v>
      </c>
      <c r="C9" s="4">
        <f>IF(AND((B9&gt;0),(B$4&gt;0)),(B9/B$4*100),"")</f>
        <v>10.588235294117647</v>
      </c>
      <c r="D9" s="19"/>
      <c r="E9" s="4" t="str">
        <f>IF(AND((D9&gt;0),(D$4&gt;0)),(D9/D$4*100),"")</f>
        <v/>
      </c>
      <c r="F9" s="19"/>
      <c r="G9" s="4" t="str">
        <f>IF(AND((F9&gt;0),(F$4&gt;0)),(F9/F$4*100),"")</f>
        <v/>
      </c>
      <c r="H9" s="19"/>
      <c r="I9" s="4" t="str">
        <f>IF(AND((H9&gt;0),(H$4&gt;0)),(H9/H$4*100),"")</f>
        <v/>
      </c>
      <c r="J9" s="19"/>
      <c r="K9" s="4" t="str">
        <f>IF(AND((J9&gt;0),(J$4&gt;0)),(J9/J$4*100),"")</f>
        <v/>
      </c>
      <c r="L9" s="19"/>
      <c r="M9" s="4" t="str">
        <f>IF(AND((L9&gt;0),(L$4&gt;0)),(L9/L$4*100),"")</f>
        <v/>
      </c>
      <c r="N9" s="19"/>
      <c r="O9" s="4" t="str">
        <f>IF(AND((N9&gt;0),(N$4&gt;0)),(N9/N$4*100),"")</f>
        <v/>
      </c>
      <c r="P9" s="19"/>
      <c r="Q9" s="4" t="str">
        <f>IF(AND((P9&gt;0),(P$4&gt;0)),(P9/P$4*100),"")</f>
        <v/>
      </c>
      <c r="R9" s="19"/>
      <c r="S9" s="4" t="str">
        <f>IF(AND((R9&gt;0),(R$4&gt;0)),(R9/R$4*100),"")</f>
        <v/>
      </c>
      <c r="T9" s="19"/>
      <c r="U9" s="4" t="str">
        <f>IF(AND((T9&gt;0),(T$4&gt;0)),(T9/T$4*100),"")</f>
        <v/>
      </c>
      <c r="V9" s="19"/>
      <c r="W9" s="4" t="str">
        <f>IF(AND((V9&gt;0),(V$4&gt;0)),(V9/V$4*100),"")</f>
        <v/>
      </c>
      <c r="X9" s="19"/>
      <c r="Y9" s="4" t="str">
        <f>IF(AND((X9&gt;0),(X$4&gt;0)),(X9/X$4*100),"")</f>
        <v/>
      </c>
      <c r="Z9" s="19"/>
      <c r="AA9" s="4" t="str">
        <f>IF(AND((Z9&gt;0),(Z$4&gt;0)),(Z9/Z$4*100),"")</f>
        <v/>
      </c>
      <c r="AB9" s="19"/>
      <c r="AC9" s="4" t="str">
        <f>IF(AND((AB9&gt;0),(AB$4&gt;0)),(AB9/AB$4*100),"")</f>
        <v/>
      </c>
      <c r="AD9" s="19"/>
      <c r="AE9" s="4" t="str">
        <f t="shared" si="25"/>
        <v/>
      </c>
      <c r="AF9" s="19"/>
      <c r="AG9" s="4" t="str">
        <f t="shared" si="26"/>
        <v/>
      </c>
      <c r="AH9" s="19"/>
      <c r="AI9" s="4" t="str">
        <f t="shared" si="27"/>
        <v/>
      </c>
      <c r="AJ9" s="19"/>
      <c r="AK9" s="4" t="str">
        <f t="shared" si="28"/>
        <v/>
      </c>
      <c r="AL9" s="19"/>
      <c r="AM9" s="4" t="str">
        <f t="shared" si="29"/>
        <v/>
      </c>
      <c r="AN9" s="19"/>
      <c r="AO9" s="4" t="str">
        <f t="shared" si="30"/>
        <v/>
      </c>
      <c r="AP9" s="19"/>
      <c r="AQ9" s="4" t="str">
        <f t="shared" si="31"/>
        <v/>
      </c>
      <c r="AR9" s="19"/>
      <c r="AS9" s="4" t="str">
        <f t="shared" si="32"/>
        <v/>
      </c>
      <c r="AT9" s="19"/>
      <c r="AU9" s="4" t="str">
        <f t="shared" si="33"/>
        <v/>
      </c>
      <c r="AV9" s="19"/>
      <c r="AW9" s="4" t="str">
        <f t="shared" si="34"/>
        <v/>
      </c>
      <c r="AX9" s="19"/>
      <c r="AY9" s="4" t="str">
        <f t="shared" si="35"/>
        <v/>
      </c>
      <c r="AZ9" s="19"/>
      <c r="BA9" s="4" t="str">
        <f t="shared" si="36"/>
        <v/>
      </c>
      <c r="BB9" s="19"/>
      <c r="BC9" s="4" t="str">
        <f t="shared" si="37"/>
        <v/>
      </c>
      <c r="BD9" s="19"/>
      <c r="BE9" s="4" t="str">
        <f t="shared" si="38"/>
        <v/>
      </c>
      <c r="BF9" s="19"/>
      <c r="BG9" s="4" t="str">
        <f t="shared" si="39"/>
        <v/>
      </c>
      <c r="BH9" s="19"/>
      <c r="BI9" s="4" t="str">
        <f t="shared" si="40"/>
        <v/>
      </c>
      <c r="BK9" s="57" t="s">
        <v>22</v>
      </c>
      <c r="BL9" s="30">
        <f t="shared" si="16"/>
        <v>1</v>
      </c>
      <c r="BM9" s="31">
        <f t="shared" si="17"/>
        <v>1.8</v>
      </c>
      <c r="BN9" s="32" t="str">
        <f t="shared" si="18"/>
        <v>–</v>
      </c>
      <c r="BO9" s="33">
        <f t="shared" si="19"/>
        <v>1.8</v>
      </c>
      <c r="BP9" s="34">
        <f t="shared" si="20"/>
        <v>10.588235294117647</v>
      </c>
      <c r="BQ9" s="35" t="str">
        <f t="shared" si="41"/>
        <v>–</v>
      </c>
      <c r="BR9" s="36">
        <f t="shared" si="21"/>
        <v>10.588235294117647</v>
      </c>
      <c r="BS9" s="37">
        <f t="shared" si="22"/>
        <v>1.8</v>
      </c>
      <c r="BT9" s="38">
        <f t="shared" si="22"/>
        <v>10.588235294117647</v>
      </c>
      <c r="BU9" s="32" t="str">
        <f t="shared" si="23"/>
        <v>?</v>
      </c>
      <c r="BV9" s="39" t="str">
        <f t="shared" si="23"/>
        <v>?</v>
      </c>
      <c r="BW9" s="32">
        <f t="shared" si="24"/>
        <v>1.8</v>
      </c>
      <c r="BX9" s="35">
        <f t="shared" si="24"/>
        <v>10.588235294117647</v>
      </c>
    </row>
    <row r="10" spans="1:76" ht="12.75" customHeight="1" x14ac:dyDescent="0.2">
      <c r="A10" s="10" t="s">
        <v>21</v>
      </c>
      <c r="B10" s="19">
        <v>19.3</v>
      </c>
      <c r="C10" s="4">
        <f>IF(AND((B10&gt;0),(B$4&gt;0)),(B10/B$4*100),"")</f>
        <v>113.52941176470588</v>
      </c>
      <c r="D10" s="19"/>
      <c r="E10" s="4" t="str">
        <f>IF(AND((D10&gt;0),(D$4&gt;0)),(D10/D$4*100),"")</f>
        <v/>
      </c>
      <c r="F10" s="19"/>
      <c r="G10" s="4" t="str">
        <f>IF(AND((F10&gt;0),(F$4&gt;0)),(F10/F$4*100),"")</f>
        <v/>
      </c>
      <c r="H10" s="19"/>
      <c r="I10" s="4" t="str">
        <f>IF(AND((H10&gt;0),(H$4&gt;0)),(H10/H$4*100),"")</f>
        <v/>
      </c>
      <c r="J10" s="19"/>
      <c r="K10" s="4" t="str">
        <f>IF(AND((J10&gt;0),(J$4&gt;0)),(J10/J$4*100),"")</f>
        <v/>
      </c>
      <c r="L10" s="19"/>
      <c r="M10" s="4" t="str">
        <f>IF(AND((L10&gt;0),(L$4&gt;0)),(L10/L$4*100),"")</f>
        <v/>
      </c>
      <c r="N10" s="19"/>
      <c r="O10" s="4" t="str">
        <f>IF(AND((N10&gt;0),(N$4&gt;0)),(N10/N$4*100),"")</f>
        <v/>
      </c>
      <c r="P10" s="19"/>
      <c r="Q10" s="4" t="str">
        <f>IF(AND((P10&gt;0),(P$4&gt;0)),(P10/P$4*100),"")</f>
        <v/>
      </c>
      <c r="R10" s="19"/>
      <c r="S10" s="4" t="str">
        <f>IF(AND((R10&gt;0),(R$4&gt;0)),(R10/R$4*100),"")</f>
        <v/>
      </c>
      <c r="T10" s="19"/>
      <c r="U10" s="4" t="str">
        <f>IF(AND((T10&gt;0),(T$4&gt;0)),(T10/T$4*100),"")</f>
        <v/>
      </c>
      <c r="V10" s="19"/>
      <c r="W10" s="4" t="str">
        <f>IF(AND((V10&gt;0),(V$4&gt;0)),(V10/V$4*100),"")</f>
        <v/>
      </c>
      <c r="X10" s="19"/>
      <c r="Y10" s="4" t="str">
        <f>IF(AND((X10&gt;0),(X$4&gt;0)),(X10/X$4*100),"")</f>
        <v/>
      </c>
      <c r="Z10" s="19"/>
      <c r="AA10" s="4" t="str">
        <f>IF(AND((Z10&gt;0),(Z$4&gt;0)),(Z10/Z$4*100),"")</f>
        <v/>
      </c>
      <c r="AB10" s="19"/>
      <c r="AC10" s="4" t="str">
        <f>IF(AND((AB10&gt;0),(AB$4&gt;0)),(AB10/AB$4*100),"")</f>
        <v/>
      </c>
      <c r="AD10" s="19"/>
      <c r="AE10" s="4" t="str">
        <f t="shared" si="25"/>
        <v/>
      </c>
      <c r="AF10" s="19"/>
      <c r="AG10" s="4" t="str">
        <f t="shared" si="26"/>
        <v/>
      </c>
      <c r="AH10" s="19"/>
      <c r="AI10" s="4" t="str">
        <f t="shared" si="27"/>
        <v/>
      </c>
      <c r="AJ10" s="19"/>
      <c r="AK10" s="4" t="str">
        <f t="shared" si="28"/>
        <v/>
      </c>
      <c r="AL10" s="19"/>
      <c r="AM10" s="4" t="str">
        <f t="shared" si="29"/>
        <v/>
      </c>
      <c r="AN10" s="19"/>
      <c r="AO10" s="4" t="str">
        <f t="shared" si="30"/>
        <v/>
      </c>
      <c r="AP10" s="19"/>
      <c r="AQ10" s="4" t="str">
        <f t="shared" si="31"/>
        <v/>
      </c>
      <c r="AR10" s="19"/>
      <c r="AS10" s="4" t="str">
        <f t="shared" si="32"/>
        <v/>
      </c>
      <c r="AT10" s="19"/>
      <c r="AU10" s="4" t="str">
        <f t="shared" si="33"/>
        <v/>
      </c>
      <c r="AV10" s="19"/>
      <c r="AW10" s="4" t="str">
        <f t="shared" si="34"/>
        <v/>
      </c>
      <c r="AX10" s="19"/>
      <c r="AY10" s="4" t="str">
        <f t="shared" si="35"/>
        <v/>
      </c>
      <c r="AZ10" s="19"/>
      <c r="BA10" s="4" t="str">
        <f t="shared" si="36"/>
        <v/>
      </c>
      <c r="BB10" s="19"/>
      <c r="BC10" s="4" t="str">
        <f t="shared" si="37"/>
        <v/>
      </c>
      <c r="BD10" s="19"/>
      <c r="BE10" s="4" t="str">
        <f t="shared" si="38"/>
        <v/>
      </c>
      <c r="BF10" s="19"/>
      <c r="BG10" s="4" t="str">
        <f t="shared" si="39"/>
        <v/>
      </c>
      <c r="BH10" s="19"/>
      <c r="BI10" s="4" t="str">
        <f t="shared" si="40"/>
        <v/>
      </c>
      <c r="BK10" s="57" t="s">
        <v>21</v>
      </c>
      <c r="BL10" s="30">
        <f t="shared" si="16"/>
        <v>1</v>
      </c>
      <c r="BM10" s="31">
        <f t="shared" si="17"/>
        <v>19.3</v>
      </c>
      <c r="BN10" s="32" t="str">
        <f t="shared" si="18"/>
        <v>–</v>
      </c>
      <c r="BO10" s="33">
        <f t="shared" si="19"/>
        <v>19.3</v>
      </c>
      <c r="BP10" s="34">
        <f t="shared" si="20"/>
        <v>113.52941176470588</v>
      </c>
      <c r="BQ10" s="35" t="str">
        <f t="shared" si="41"/>
        <v>–</v>
      </c>
      <c r="BR10" s="36">
        <f t="shared" si="21"/>
        <v>113.52941176470588</v>
      </c>
      <c r="BS10" s="37">
        <f t="shared" si="22"/>
        <v>19.3</v>
      </c>
      <c r="BT10" s="38">
        <f t="shared" si="22"/>
        <v>113.52941176470588</v>
      </c>
      <c r="BU10" s="32" t="str">
        <f t="shared" si="23"/>
        <v>?</v>
      </c>
      <c r="BV10" s="39" t="str">
        <f t="shared" si="23"/>
        <v>?</v>
      </c>
      <c r="BW10" s="32">
        <f t="shared" si="24"/>
        <v>19.3</v>
      </c>
      <c r="BX10" s="35">
        <f t="shared" si="24"/>
        <v>113.52941176470588</v>
      </c>
    </row>
    <row r="11" spans="1:76" ht="12.75" customHeight="1" x14ac:dyDescent="0.2">
      <c r="A11" s="10" t="s">
        <v>28</v>
      </c>
      <c r="B11" s="68">
        <f>IF(AND((B10&gt;0),(B3&gt;0)),(B10/B3),"")</f>
        <v>0.20315789473684212</v>
      </c>
      <c r="C11" s="4" t="s">
        <v>3</v>
      </c>
      <c r="D11" s="68" t="str">
        <f>IF(AND((D10&gt;0),(D3&gt;0)),(D10/D3),"")</f>
        <v/>
      </c>
      <c r="E11" s="4" t="s">
        <v>3</v>
      </c>
      <c r="F11" s="68" t="str">
        <f>IF(AND((F10&gt;0),(F3&gt;0)),(F10/F3),"")</f>
        <v/>
      </c>
      <c r="G11" s="4" t="s">
        <v>3</v>
      </c>
      <c r="H11" s="68" t="str">
        <f>IF(AND((H10&gt;0),(H3&gt;0)),(H10/H3),"")</f>
        <v/>
      </c>
      <c r="I11" s="4" t="s">
        <v>3</v>
      </c>
      <c r="J11" s="68" t="str">
        <f>IF(AND((J10&gt;0),(J3&gt;0)),(J10/J3),"")</f>
        <v/>
      </c>
      <c r="K11" s="4" t="s">
        <v>3</v>
      </c>
      <c r="L11" s="68" t="str">
        <f>IF(AND((L10&gt;0),(L3&gt;0)),(L10/L3),"")</f>
        <v/>
      </c>
      <c r="M11" s="4" t="s">
        <v>3</v>
      </c>
      <c r="N11" s="68" t="str">
        <f>IF(AND((N10&gt;0),(N3&gt;0)),(N10/N3),"")</f>
        <v/>
      </c>
      <c r="O11" s="4" t="s">
        <v>3</v>
      </c>
      <c r="P11" s="68" t="str">
        <f>IF(AND((P10&gt;0),(P3&gt;0)),(P10/P3),"")</f>
        <v/>
      </c>
      <c r="Q11" s="4" t="s">
        <v>3</v>
      </c>
      <c r="R11" s="68" t="str">
        <f>IF(AND((R10&gt;0),(R3&gt;0)),(R10/R3),"")</f>
        <v/>
      </c>
      <c r="S11" s="4" t="s">
        <v>3</v>
      </c>
      <c r="T11" s="68" t="str">
        <f>IF(AND((T10&gt;0),(T3&gt;0)),(T10/T3),"")</f>
        <v/>
      </c>
      <c r="U11" s="4" t="s">
        <v>3</v>
      </c>
      <c r="V11" s="68" t="str">
        <f>IF(AND((V10&gt;0),(V3&gt;0)),(V10/V3),"")</f>
        <v/>
      </c>
      <c r="W11" s="4" t="s">
        <v>3</v>
      </c>
      <c r="X11" s="68" t="str">
        <f>IF(AND((X10&gt;0),(X3&gt;0)),(X10/X3),"")</f>
        <v/>
      </c>
      <c r="Y11" s="4" t="s">
        <v>3</v>
      </c>
      <c r="Z11" s="68" t="str">
        <f>IF(AND((Z10&gt;0),(Z3&gt;0)),(Z10/Z3),"")</f>
        <v/>
      </c>
      <c r="AA11" s="4" t="s">
        <v>3</v>
      </c>
      <c r="AB11" s="68" t="str">
        <f>IF(AND((AB10&gt;0),(AB3&gt;0)),(AB10/AB3),"")</f>
        <v/>
      </c>
      <c r="AC11" s="4" t="s">
        <v>3</v>
      </c>
      <c r="AD11" s="68" t="str">
        <f t="shared" ref="AD11" si="42">IF(AND((AD10&gt;0),(AD3&gt;0)),(AD10/AD3),"")</f>
        <v/>
      </c>
      <c r="AE11" s="4" t="s">
        <v>3</v>
      </c>
      <c r="AF11" s="68" t="str">
        <f t="shared" ref="AF11" si="43">IF(AND((AF10&gt;0),(AF3&gt;0)),(AF10/AF3),"")</f>
        <v/>
      </c>
      <c r="AG11" s="4" t="s">
        <v>3</v>
      </c>
      <c r="AH11" s="68" t="str">
        <f t="shared" ref="AH11" si="44">IF(AND((AH10&gt;0),(AH3&gt;0)),(AH10/AH3),"")</f>
        <v/>
      </c>
      <c r="AI11" s="4" t="s">
        <v>3</v>
      </c>
      <c r="AJ11" s="68" t="str">
        <f t="shared" ref="AJ11" si="45">IF(AND((AJ10&gt;0),(AJ3&gt;0)),(AJ10/AJ3),"")</f>
        <v/>
      </c>
      <c r="AK11" s="4" t="s">
        <v>3</v>
      </c>
      <c r="AL11" s="68" t="str">
        <f t="shared" ref="AL11" si="46">IF(AND((AL10&gt;0),(AL3&gt;0)),(AL10/AL3),"")</f>
        <v/>
      </c>
      <c r="AM11" s="4" t="s">
        <v>3</v>
      </c>
      <c r="AN11" s="68" t="str">
        <f t="shared" ref="AN11" si="47">IF(AND((AN10&gt;0),(AN3&gt;0)),(AN10/AN3),"")</f>
        <v/>
      </c>
      <c r="AO11" s="4" t="s">
        <v>3</v>
      </c>
      <c r="AP11" s="68" t="str">
        <f t="shared" ref="AP11" si="48">IF(AND((AP10&gt;0),(AP3&gt;0)),(AP10/AP3),"")</f>
        <v/>
      </c>
      <c r="AQ11" s="4" t="s">
        <v>3</v>
      </c>
      <c r="AR11" s="68" t="str">
        <f t="shared" ref="AR11" si="49">IF(AND((AR10&gt;0),(AR3&gt;0)),(AR10/AR3),"")</f>
        <v/>
      </c>
      <c r="AS11" s="4" t="s">
        <v>3</v>
      </c>
      <c r="AT11" s="68" t="str">
        <f t="shared" ref="AT11" si="50">IF(AND((AT10&gt;0),(AT3&gt;0)),(AT10/AT3),"")</f>
        <v/>
      </c>
      <c r="AU11" s="4" t="s">
        <v>3</v>
      </c>
      <c r="AV11" s="68" t="str">
        <f t="shared" ref="AV11" si="51">IF(AND((AV10&gt;0),(AV3&gt;0)),(AV10/AV3),"")</f>
        <v/>
      </c>
      <c r="AW11" s="4" t="s">
        <v>3</v>
      </c>
      <c r="AX11" s="68" t="str">
        <f t="shared" ref="AX11" si="52">IF(AND((AX10&gt;0),(AX3&gt;0)),(AX10/AX3),"")</f>
        <v/>
      </c>
      <c r="AY11" s="4" t="s">
        <v>3</v>
      </c>
      <c r="AZ11" s="68" t="str">
        <f t="shared" ref="AZ11" si="53">IF(AND((AZ10&gt;0),(AZ3&gt;0)),(AZ10/AZ3),"")</f>
        <v/>
      </c>
      <c r="BA11" s="4" t="s">
        <v>3</v>
      </c>
      <c r="BB11" s="68" t="str">
        <f t="shared" ref="BB11" si="54">IF(AND((BB10&gt;0),(BB3&gt;0)),(BB10/BB3),"")</f>
        <v/>
      </c>
      <c r="BC11" s="4" t="s">
        <v>3</v>
      </c>
      <c r="BD11" s="68" t="str">
        <f t="shared" ref="BD11" si="55">IF(AND((BD10&gt;0),(BD3&gt;0)),(BD10/BD3),"")</f>
        <v/>
      </c>
      <c r="BE11" s="4" t="s">
        <v>3</v>
      </c>
      <c r="BF11" s="68" t="str">
        <f t="shared" ref="BF11" si="56">IF(AND((BF10&gt;0),(BF3&gt;0)),(BF10/BF3),"")</f>
        <v/>
      </c>
      <c r="BG11" s="4" t="s">
        <v>3</v>
      </c>
      <c r="BH11" s="68" t="str">
        <f t="shared" ref="BH11" si="57">IF(AND((BH10&gt;0),(BH3&gt;0)),(BH10/BH3),"")</f>
        <v/>
      </c>
      <c r="BI11" s="4" t="s">
        <v>3</v>
      </c>
      <c r="BK11" s="57" t="s">
        <v>28</v>
      </c>
      <c r="BL11" s="30">
        <f t="shared" si="16"/>
        <v>1</v>
      </c>
      <c r="BM11" s="40">
        <f t="shared" si="17"/>
        <v>0.20315789473684212</v>
      </c>
      <c r="BN11" s="22" t="str">
        <f t="shared" si="18"/>
        <v>–</v>
      </c>
      <c r="BO11" s="41">
        <f t="shared" si="19"/>
        <v>0.20315789473684212</v>
      </c>
      <c r="BP11" s="24" t="str">
        <f t="shared" si="20"/>
        <v/>
      </c>
      <c r="BQ11" s="6" t="s">
        <v>3</v>
      </c>
      <c r="BR11" s="26" t="str">
        <f t="shared" si="21"/>
        <v/>
      </c>
      <c r="BS11" s="42">
        <f t="shared" si="22"/>
        <v>0.20315789473684212</v>
      </c>
      <c r="BT11" s="28" t="s">
        <v>3</v>
      </c>
      <c r="BU11" s="43" t="str">
        <f t="shared" si="23"/>
        <v>?</v>
      </c>
      <c r="BV11" s="29" t="s">
        <v>3</v>
      </c>
      <c r="BW11" s="43">
        <f t="shared" si="24"/>
        <v>0.20315789473684212</v>
      </c>
      <c r="BX11" s="25" t="s">
        <v>3</v>
      </c>
    </row>
    <row r="12" spans="1:76" ht="12.75" customHeight="1" x14ac:dyDescent="0.2">
      <c r="A12" s="10" t="s">
        <v>29</v>
      </c>
      <c r="B12" s="68">
        <f>IF(AND((B6&gt;0),(B8&gt;0)),(B6/B8),"")</f>
        <v>0.41860465116279072</v>
      </c>
      <c r="C12" s="4" t="s">
        <v>3</v>
      </c>
      <c r="D12" s="68" t="str">
        <f>IF(AND((D6&gt;0),(D8&gt;0)),(D6/D8),"")</f>
        <v/>
      </c>
      <c r="E12" s="4" t="s">
        <v>3</v>
      </c>
      <c r="F12" s="68" t="str">
        <f>IF(AND((F6&gt;0),(F8&gt;0)),(F6/F8),"")</f>
        <v/>
      </c>
      <c r="G12" s="4" t="s">
        <v>3</v>
      </c>
      <c r="H12" s="68" t="str">
        <f>IF(AND((H6&gt;0),(H8&gt;0)),(H6/H8),"")</f>
        <v/>
      </c>
      <c r="I12" s="4" t="s">
        <v>3</v>
      </c>
      <c r="J12" s="68" t="str">
        <f>IF(AND((J6&gt;0),(J8&gt;0)),(J6/J8),"")</f>
        <v/>
      </c>
      <c r="K12" s="4" t="s">
        <v>3</v>
      </c>
      <c r="L12" s="68" t="str">
        <f>IF(AND((L6&gt;0),(L8&gt;0)),(L6/L8),"")</f>
        <v/>
      </c>
      <c r="M12" s="4" t="s">
        <v>3</v>
      </c>
      <c r="N12" s="68" t="str">
        <f>IF(AND((N6&gt;0),(N8&gt;0)),(N6/N8),"")</f>
        <v/>
      </c>
      <c r="O12" s="4" t="s">
        <v>3</v>
      </c>
      <c r="P12" s="68" t="str">
        <f>IF(AND((P6&gt;0),(P8&gt;0)),(P6/P8),"")</f>
        <v/>
      </c>
      <c r="Q12" s="4" t="s">
        <v>3</v>
      </c>
      <c r="R12" s="68" t="str">
        <f>IF(AND((R6&gt;0),(R8&gt;0)),(R6/R8),"")</f>
        <v/>
      </c>
      <c r="S12" s="4" t="s">
        <v>3</v>
      </c>
      <c r="T12" s="68" t="str">
        <f>IF(AND((T6&gt;0),(T8&gt;0)),(T6/T8),"")</f>
        <v/>
      </c>
      <c r="U12" s="4" t="s">
        <v>3</v>
      </c>
      <c r="V12" s="68" t="str">
        <f>IF(AND((V6&gt;0),(V8&gt;0)),(V6/V8),"")</f>
        <v/>
      </c>
      <c r="W12" s="4" t="s">
        <v>3</v>
      </c>
      <c r="X12" s="68" t="str">
        <f>IF(AND((X6&gt;0),(X8&gt;0)),(X6/X8),"")</f>
        <v/>
      </c>
      <c r="Y12" s="4" t="s">
        <v>3</v>
      </c>
      <c r="Z12" s="68" t="str">
        <f>IF(AND((Z6&gt;0),(Z8&gt;0)),(Z6/Z8),"")</f>
        <v/>
      </c>
      <c r="AA12" s="4" t="s">
        <v>3</v>
      </c>
      <c r="AB12" s="68" t="str">
        <f>IF(AND((AB6&gt;0),(AB8&gt;0)),(AB6/AB8),"")</f>
        <v/>
      </c>
      <c r="AC12" s="4" t="s">
        <v>3</v>
      </c>
      <c r="AD12" s="68" t="str">
        <f t="shared" ref="AD12" si="58">IF(AND((AD6&gt;0),(AD8&gt;0)),(AD6/AD8),"")</f>
        <v/>
      </c>
      <c r="AE12" s="4" t="s">
        <v>3</v>
      </c>
      <c r="AF12" s="68" t="str">
        <f t="shared" ref="AF12" si="59">IF(AND((AF6&gt;0),(AF8&gt;0)),(AF6/AF8),"")</f>
        <v/>
      </c>
      <c r="AG12" s="4" t="s">
        <v>3</v>
      </c>
      <c r="AH12" s="68" t="str">
        <f t="shared" ref="AH12" si="60">IF(AND((AH6&gt;0),(AH8&gt;0)),(AH6/AH8),"")</f>
        <v/>
      </c>
      <c r="AI12" s="4" t="s">
        <v>3</v>
      </c>
      <c r="AJ12" s="68" t="str">
        <f t="shared" ref="AJ12" si="61">IF(AND((AJ6&gt;0),(AJ8&gt;0)),(AJ6/AJ8),"")</f>
        <v/>
      </c>
      <c r="AK12" s="4" t="s">
        <v>3</v>
      </c>
      <c r="AL12" s="68" t="str">
        <f t="shared" ref="AL12" si="62">IF(AND((AL6&gt;0),(AL8&gt;0)),(AL6/AL8),"")</f>
        <v/>
      </c>
      <c r="AM12" s="4" t="s">
        <v>3</v>
      </c>
      <c r="AN12" s="68" t="str">
        <f t="shared" ref="AN12" si="63">IF(AND((AN6&gt;0),(AN8&gt;0)),(AN6/AN8),"")</f>
        <v/>
      </c>
      <c r="AO12" s="4" t="s">
        <v>3</v>
      </c>
      <c r="AP12" s="68" t="str">
        <f t="shared" ref="AP12" si="64">IF(AND((AP6&gt;0),(AP8&gt;0)),(AP6/AP8),"")</f>
        <v/>
      </c>
      <c r="AQ12" s="4" t="s">
        <v>3</v>
      </c>
      <c r="AR12" s="68" t="str">
        <f t="shared" ref="AR12" si="65">IF(AND((AR6&gt;0),(AR8&gt;0)),(AR6/AR8),"")</f>
        <v/>
      </c>
      <c r="AS12" s="4" t="s">
        <v>3</v>
      </c>
      <c r="AT12" s="68" t="str">
        <f t="shared" ref="AT12" si="66">IF(AND((AT6&gt;0),(AT8&gt;0)),(AT6/AT8),"")</f>
        <v/>
      </c>
      <c r="AU12" s="4" t="s">
        <v>3</v>
      </c>
      <c r="AV12" s="68" t="str">
        <f t="shared" ref="AV12" si="67">IF(AND((AV6&gt;0),(AV8&gt;0)),(AV6/AV8),"")</f>
        <v/>
      </c>
      <c r="AW12" s="4" t="s">
        <v>3</v>
      </c>
      <c r="AX12" s="68" t="str">
        <f t="shared" ref="AX12" si="68">IF(AND((AX6&gt;0),(AX8&gt;0)),(AX6/AX8),"")</f>
        <v/>
      </c>
      <c r="AY12" s="4" t="s">
        <v>3</v>
      </c>
      <c r="AZ12" s="68" t="str">
        <f t="shared" ref="AZ12" si="69">IF(AND((AZ6&gt;0),(AZ8&gt;0)),(AZ6/AZ8),"")</f>
        <v/>
      </c>
      <c r="BA12" s="4" t="s">
        <v>3</v>
      </c>
      <c r="BB12" s="68" t="str">
        <f t="shared" ref="BB12" si="70">IF(AND((BB6&gt;0),(BB8&gt;0)),(BB6/BB8),"")</f>
        <v/>
      </c>
      <c r="BC12" s="4" t="s">
        <v>3</v>
      </c>
      <c r="BD12" s="68" t="str">
        <f t="shared" ref="BD12" si="71">IF(AND((BD6&gt;0),(BD8&gt;0)),(BD6/BD8),"")</f>
        <v/>
      </c>
      <c r="BE12" s="4" t="s">
        <v>3</v>
      </c>
      <c r="BF12" s="68" t="str">
        <f t="shared" ref="BF12" si="72">IF(AND((BF6&gt;0),(BF8&gt;0)),(BF6/BF8),"")</f>
        <v/>
      </c>
      <c r="BG12" s="4" t="s">
        <v>3</v>
      </c>
      <c r="BH12" s="68" t="str">
        <f t="shared" ref="BH12" si="73">IF(AND((BH6&gt;0),(BH8&gt;0)),(BH6/BH8),"")</f>
        <v/>
      </c>
      <c r="BI12" s="4" t="s">
        <v>3</v>
      </c>
      <c r="BK12" s="57" t="s">
        <v>29</v>
      </c>
      <c r="BL12" s="30">
        <f t="shared" si="16"/>
        <v>1</v>
      </c>
      <c r="BM12" s="40">
        <f t="shared" si="17"/>
        <v>0.41860465116279072</v>
      </c>
      <c r="BN12" s="22" t="str">
        <f t="shared" si="18"/>
        <v>–</v>
      </c>
      <c r="BO12" s="41">
        <f t="shared" si="19"/>
        <v>0.41860465116279072</v>
      </c>
      <c r="BP12" s="24" t="str">
        <f t="shared" si="20"/>
        <v/>
      </c>
      <c r="BQ12" s="6" t="s">
        <v>3</v>
      </c>
      <c r="BR12" s="26" t="str">
        <f t="shared" si="21"/>
        <v/>
      </c>
      <c r="BS12" s="42">
        <f t="shared" si="22"/>
        <v>0.41860465116279072</v>
      </c>
      <c r="BT12" s="28" t="s">
        <v>3</v>
      </c>
      <c r="BU12" s="43" t="str">
        <f t="shared" si="23"/>
        <v>?</v>
      </c>
      <c r="BV12" s="29" t="s">
        <v>3</v>
      </c>
      <c r="BW12" s="43">
        <f t="shared" si="24"/>
        <v>0.41860465116279072</v>
      </c>
      <c r="BX12" s="25" t="s">
        <v>3</v>
      </c>
    </row>
    <row r="13" spans="1:76" ht="12.75" customHeight="1" x14ac:dyDescent="0.2">
      <c r="A13" s="15" t="s">
        <v>23</v>
      </c>
      <c r="B13" s="17"/>
      <c r="C13" s="3"/>
      <c r="D13" s="17"/>
      <c r="E13" s="3"/>
      <c r="F13" s="17"/>
      <c r="G13" s="3"/>
      <c r="H13" s="17"/>
      <c r="I13" s="3"/>
      <c r="J13" s="17"/>
      <c r="K13" s="3"/>
      <c r="L13" s="17"/>
      <c r="M13" s="3"/>
      <c r="N13" s="17"/>
      <c r="O13" s="3"/>
      <c r="P13" s="17"/>
      <c r="Q13" s="3"/>
      <c r="R13" s="17"/>
      <c r="S13" s="3"/>
      <c r="T13" s="17"/>
      <c r="U13" s="3"/>
      <c r="V13" s="17"/>
      <c r="W13" s="3"/>
      <c r="X13" s="17"/>
      <c r="Y13" s="3"/>
      <c r="Z13" s="17"/>
      <c r="AA13" s="3"/>
      <c r="AB13" s="17"/>
      <c r="AC13" s="3"/>
      <c r="AD13" s="17"/>
      <c r="AE13" s="3"/>
      <c r="AF13" s="17"/>
      <c r="AG13" s="3"/>
      <c r="AH13" s="17"/>
      <c r="AI13" s="3"/>
      <c r="AJ13" s="17"/>
      <c r="AK13" s="3"/>
      <c r="AL13" s="17"/>
      <c r="AM13" s="3"/>
      <c r="AN13" s="17"/>
      <c r="AO13" s="3"/>
      <c r="AP13" s="17"/>
      <c r="AQ13" s="3"/>
      <c r="AR13" s="17"/>
      <c r="AS13" s="3"/>
      <c r="AT13" s="17"/>
      <c r="AU13" s="3"/>
      <c r="AV13" s="17"/>
      <c r="AW13" s="3"/>
      <c r="AX13" s="17"/>
      <c r="AY13" s="3"/>
      <c r="AZ13" s="17"/>
      <c r="BA13" s="3"/>
      <c r="BB13" s="17"/>
      <c r="BC13" s="3"/>
      <c r="BD13" s="17"/>
      <c r="BE13" s="3"/>
      <c r="BF13" s="17"/>
      <c r="BG13" s="3"/>
      <c r="BH13" s="17"/>
      <c r="BI13" s="3"/>
      <c r="BK13" s="56" t="s">
        <v>23</v>
      </c>
      <c r="BL13" s="30">
        <f t="shared" si="16"/>
        <v>0</v>
      </c>
      <c r="BM13" s="21"/>
      <c r="BN13" s="22"/>
      <c r="BO13" s="23"/>
      <c r="BP13" s="24"/>
      <c r="BQ13" s="25"/>
      <c r="BR13" s="26"/>
      <c r="BS13" s="27"/>
      <c r="BT13" s="28"/>
      <c r="BU13" s="22"/>
      <c r="BV13" s="29"/>
      <c r="BW13" s="22"/>
      <c r="BX13" s="25"/>
    </row>
    <row r="14" spans="1:76" ht="12.75" customHeight="1" x14ac:dyDescent="0.2">
      <c r="A14" s="10" t="s">
        <v>5</v>
      </c>
      <c r="B14" s="19" t="s">
        <v>53</v>
      </c>
      <c r="C14" s="4" t="s">
        <v>3</v>
      </c>
      <c r="D14" s="19"/>
      <c r="E14" s="4" t="s">
        <v>3</v>
      </c>
      <c r="F14" s="19"/>
      <c r="G14" s="4" t="s">
        <v>3</v>
      </c>
      <c r="H14" s="19"/>
      <c r="I14" s="4" t="s">
        <v>3</v>
      </c>
      <c r="J14" s="19"/>
      <c r="K14" s="4" t="s">
        <v>3</v>
      </c>
      <c r="L14" s="19"/>
      <c r="M14" s="4" t="s">
        <v>3</v>
      </c>
      <c r="N14" s="19"/>
      <c r="O14" s="4" t="s">
        <v>3</v>
      </c>
      <c r="P14" s="19"/>
      <c r="Q14" s="4" t="s">
        <v>3</v>
      </c>
      <c r="R14" s="19"/>
      <c r="S14" s="4" t="s">
        <v>3</v>
      </c>
      <c r="T14" s="19"/>
      <c r="U14" s="4" t="s">
        <v>3</v>
      </c>
      <c r="V14" s="19"/>
      <c r="W14" s="4" t="s">
        <v>3</v>
      </c>
      <c r="X14" s="19"/>
      <c r="Y14" s="4" t="s">
        <v>3</v>
      </c>
      <c r="Z14" s="19"/>
      <c r="AA14" s="4" t="s">
        <v>3</v>
      </c>
      <c r="AB14" s="19"/>
      <c r="AC14" s="4" t="s">
        <v>3</v>
      </c>
      <c r="AD14" s="19"/>
      <c r="AE14" s="4" t="s">
        <v>3</v>
      </c>
      <c r="AF14" s="19"/>
      <c r="AG14" s="4" t="s">
        <v>3</v>
      </c>
      <c r="AH14" s="19"/>
      <c r="AI14" s="4" t="s">
        <v>3</v>
      </c>
      <c r="AJ14" s="19"/>
      <c r="AK14" s="4" t="s">
        <v>3</v>
      </c>
      <c r="AL14" s="19"/>
      <c r="AM14" s="4" t="s">
        <v>3</v>
      </c>
      <c r="AN14" s="19"/>
      <c r="AO14" s="4" t="s">
        <v>3</v>
      </c>
      <c r="AP14" s="19"/>
      <c r="AQ14" s="4" t="s">
        <v>3</v>
      </c>
      <c r="AR14" s="19"/>
      <c r="AS14" s="4" t="s">
        <v>3</v>
      </c>
      <c r="AT14" s="19"/>
      <c r="AU14" s="4" t="s">
        <v>3</v>
      </c>
      <c r="AV14" s="19"/>
      <c r="AW14" s="4" t="s">
        <v>3</v>
      </c>
      <c r="AX14" s="19"/>
      <c r="AY14" s="4" t="s">
        <v>3</v>
      </c>
      <c r="AZ14" s="19"/>
      <c r="BA14" s="4" t="s">
        <v>3</v>
      </c>
      <c r="BB14" s="19"/>
      <c r="BC14" s="4" t="s">
        <v>3</v>
      </c>
      <c r="BD14" s="19"/>
      <c r="BE14" s="4" t="s">
        <v>3</v>
      </c>
      <c r="BF14" s="19"/>
      <c r="BG14" s="4" t="s">
        <v>3</v>
      </c>
      <c r="BH14" s="19"/>
      <c r="BI14" s="4" t="s">
        <v>3</v>
      </c>
      <c r="BK14" s="57" t="s">
        <v>5</v>
      </c>
      <c r="BL14" s="30">
        <f t="shared" si="16"/>
        <v>0</v>
      </c>
      <c r="BM14" s="21" t="str">
        <f t="shared" si="17"/>
        <v/>
      </c>
      <c r="BN14" s="22" t="str">
        <f t="shared" si="18"/>
        <v>?</v>
      </c>
      <c r="BO14" s="23" t="str">
        <f t="shared" si="19"/>
        <v/>
      </c>
      <c r="BP14" s="24" t="str">
        <f t="shared" si="20"/>
        <v/>
      </c>
      <c r="BQ14" s="6" t="s">
        <v>3</v>
      </c>
      <c r="BR14" s="26" t="str">
        <f t="shared" si="21"/>
        <v/>
      </c>
      <c r="BS14" s="37" t="str">
        <f t="shared" si="22"/>
        <v>?</v>
      </c>
      <c r="BT14" s="28" t="s">
        <v>3</v>
      </c>
      <c r="BU14" s="32" t="str">
        <f t="shared" si="23"/>
        <v>?</v>
      </c>
      <c r="BV14" s="29" t="s">
        <v>3</v>
      </c>
      <c r="BW14" s="22" t="str">
        <f t="shared" si="24"/>
        <v>?</v>
      </c>
      <c r="BX14" s="25" t="s">
        <v>3</v>
      </c>
    </row>
    <row r="15" spans="1:76" ht="12.75" customHeight="1" x14ac:dyDescent="0.2">
      <c r="A15" s="10" t="s">
        <v>55</v>
      </c>
      <c r="B15" s="19" t="s">
        <v>53</v>
      </c>
      <c r="C15" s="4"/>
      <c r="D15" s="19"/>
      <c r="E15" s="4" t="str">
        <f>IF(AND((D15&gt;0),(D$4&gt;0)),(D15/D$4*100),"")</f>
        <v/>
      </c>
      <c r="F15" s="19"/>
      <c r="G15" s="4" t="str">
        <f>IF(AND((F15&gt;0),(F$4&gt;0)),(F15/F$4*100),"")</f>
        <v/>
      </c>
      <c r="H15" s="19"/>
      <c r="I15" s="4" t="str">
        <f>IF(AND((H15&gt;0),(H$4&gt;0)),(H15/H$4*100),"")</f>
        <v/>
      </c>
      <c r="J15" s="19"/>
      <c r="K15" s="4" t="str">
        <f>IF(AND((J15&gt;0),(J$4&gt;0)),(J15/J$4*100),"")</f>
        <v/>
      </c>
      <c r="L15" s="19"/>
      <c r="M15" s="4" t="str">
        <f>IF(AND((L15&gt;0),(L$4&gt;0)),(L15/L$4*100),"")</f>
        <v/>
      </c>
      <c r="N15" s="19"/>
      <c r="O15" s="4" t="str">
        <f>IF(AND((N15&gt;0),(N$4&gt;0)),(N15/N$4*100),"")</f>
        <v/>
      </c>
      <c r="P15" s="19"/>
      <c r="Q15" s="4" t="str">
        <f>IF(AND((P15&gt;0),(P$4&gt;0)),(P15/P$4*100),"")</f>
        <v/>
      </c>
      <c r="R15" s="19"/>
      <c r="S15" s="4" t="str">
        <f>IF(AND((R15&gt;0),(R$4&gt;0)),(R15/R$4*100),"")</f>
        <v/>
      </c>
      <c r="T15" s="19"/>
      <c r="U15" s="4" t="str">
        <f>IF(AND((T15&gt;0),(T$4&gt;0)),(T15/T$4*100),"")</f>
        <v/>
      </c>
      <c r="V15" s="19"/>
      <c r="W15" s="4" t="str">
        <f>IF(AND((V15&gt;0),(V$4&gt;0)),(V15/V$4*100),"")</f>
        <v/>
      </c>
      <c r="X15" s="19"/>
      <c r="Y15" s="4" t="str">
        <f>IF(AND((X15&gt;0),(X$4&gt;0)),(X15/X$4*100),"")</f>
        <v/>
      </c>
      <c r="Z15" s="19"/>
      <c r="AA15" s="4" t="str">
        <f>IF(AND((Z15&gt;0),(Z$4&gt;0)),(Z15/Z$4*100),"")</f>
        <v/>
      </c>
      <c r="AB15" s="19"/>
      <c r="AC15" s="4" t="str">
        <f>IF(AND((AB15&gt;0),(AB$4&gt;0)),(AB15/AB$4*100),"")</f>
        <v/>
      </c>
      <c r="AD15" s="19"/>
      <c r="AE15" s="4" t="str">
        <f t="shared" ref="AE15" si="74">IF(AND((AD15&gt;0),(AD$4&gt;0)),(AD15/AD$4*100),"")</f>
        <v/>
      </c>
      <c r="AF15" s="19"/>
      <c r="AG15" s="4" t="str">
        <f t="shared" ref="AG15" si="75">IF(AND((AF15&gt;0),(AF$4&gt;0)),(AF15/AF$4*100),"")</f>
        <v/>
      </c>
      <c r="AH15" s="19"/>
      <c r="AI15" s="4" t="str">
        <f t="shared" ref="AI15" si="76">IF(AND((AH15&gt;0),(AH$4&gt;0)),(AH15/AH$4*100),"")</f>
        <v/>
      </c>
      <c r="AJ15" s="19"/>
      <c r="AK15" s="4" t="str">
        <f t="shared" ref="AK15" si="77">IF(AND((AJ15&gt;0),(AJ$4&gt;0)),(AJ15/AJ$4*100),"")</f>
        <v/>
      </c>
      <c r="AL15" s="19"/>
      <c r="AM15" s="4" t="str">
        <f t="shared" ref="AM15" si="78">IF(AND((AL15&gt;0),(AL$4&gt;0)),(AL15/AL$4*100),"")</f>
        <v/>
      </c>
      <c r="AN15" s="19"/>
      <c r="AO15" s="4" t="str">
        <f t="shared" ref="AO15" si="79">IF(AND((AN15&gt;0),(AN$4&gt;0)),(AN15/AN$4*100),"")</f>
        <v/>
      </c>
      <c r="AP15" s="19"/>
      <c r="AQ15" s="4" t="str">
        <f t="shared" ref="AQ15" si="80">IF(AND((AP15&gt;0),(AP$4&gt;0)),(AP15/AP$4*100),"")</f>
        <v/>
      </c>
      <c r="AR15" s="19"/>
      <c r="AS15" s="4" t="str">
        <f t="shared" ref="AS15" si="81">IF(AND((AR15&gt;0),(AR$4&gt;0)),(AR15/AR$4*100),"")</f>
        <v/>
      </c>
      <c r="AT15" s="19"/>
      <c r="AU15" s="4" t="str">
        <f t="shared" ref="AU15" si="82">IF(AND((AT15&gt;0),(AT$4&gt;0)),(AT15/AT$4*100),"")</f>
        <v/>
      </c>
      <c r="AV15" s="19"/>
      <c r="AW15" s="4" t="str">
        <f t="shared" ref="AW15" si="83">IF(AND((AV15&gt;0),(AV$4&gt;0)),(AV15/AV$4*100),"")</f>
        <v/>
      </c>
      <c r="AX15" s="19"/>
      <c r="AY15" s="4" t="str">
        <f t="shared" ref="AY15" si="84">IF(AND((AX15&gt;0),(AX$4&gt;0)),(AX15/AX$4*100),"")</f>
        <v/>
      </c>
      <c r="AZ15" s="19"/>
      <c r="BA15" s="4" t="str">
        <f t="shared" ref="BA15" si="85">IF(AND((AZ15&gt;0),(AZ$4&gt;0)),(AZ15/AZ$4*100),"")</f>
        <v/>
      </c>
      <c r="BB15" s="19"/>
      <c r="BC15" s="4" t="str">
        <f t="shared" ref="BC15" si="86">IF(AND((BB15&gt;0),(BB$4&gt;0)),(BB15/BB$4*100),"")</f>
        <v/>
      </c>
      <c r="BD15" s="19"/>
      <c r="BE15" s="4" t="str">
        <f t="shared" ref="BE15" si="87">IF(AND((BD15&gt;0),(BD$4&gt;0)),(BD15/BD$4*100),"")</f>
        <v/>
      </c>
      <c r="BF15" s="19"/>
      <c r="BG15" s="4" t="str">
        <f t="shared" ref="BG15" si="88">IF(AND((BF15&gt;0),(BF$4&gt;0)),(BF15/BF$4*100),"")</f>
        <v/>
      </c>
      <c r="BH15" s="19"/>
      <c r="BI15" s="4" t="str">
        <f t="shared" ref="BI15" si="89">IF(AND((BH15&gt;0),(BH$4&gt;0)),(BH15/BH$4*100),"")</f>
        <v/>
      </c>
      <c r="BK15" s="57" t="s">
        <v>6</v>
      </c>
      <c r="BL15" s="30">
        <f t="shared" si="16"/>
        <v>0</v>
      </c>
      <c r="BM15" s="31" t="str">
        <f t="shared" si="17"/>
        <v/>
      </c>
      <c r="BN15" s="32" t="str">
        <f t="shared" si="18"/>
        <v>?</v>
      </c>
      <c r="BO15" s="33" t="str">
        <f t="shared" si="19"/>
        <v/>
      </c>
      <c r="BP15" s="34" t="str">
        <f t="shared" si="20"/>
        <v/>
      </c>
      <c r="BQ15" s="35" t="str">
        <f t="shared" si="41"/>
        <v>?</v>
      </c>
      <c r="BR15" s="36" t="str">
        <f t="shared" si="21"/>
        <v/>
      </c>
      <c r="BS15" s="37" t="str">
        <f t="shared" si="22"/>
        <v>?</v>
      </c>
      <c r="BT15" s="38" t="str">
        <f t="shared" si="22"/>
        <v>?</v>
      </c>
      <c r="BU15" s="32" t="str">
        <f t="shared" si="23"/>
        <v>?</v>
      </c>
      <c r="BV15" s="39" t="str">
        <f t="shared" si="23"/>
        <v>?</v>
      </c>
      <c r="BW15" s="32" t="str">
        <f t="shared" si="24"/>
        <v>?</v>
      </c>
      <c r="BX15" s="35" t="str">
        <f t="shared" si="24"/>
        <v>?</v>
      </c>
    </row>
    <row r="16" spans="1:76" ht="12.75" customHeight="1" x14ac:dyDescent="0.2">
      <c r="A16" s="15" t="s">
        <v>13</v>
      </c>
      <c r="B16" s="17"/>
      <c r="C16" s="3"/>
      <c r="D16" s="17"/>
      <c r="E16" s="3"/>
      <c r="F16" s="17"/>
      <c r="G16" s="3"/>
      <c r="H16" s="17"/>
      <c r="I16" s="3"/>
      <c r="J16" s="17"/>
      <c r="K16" s="3"/>
      <c r="L16" s="17"/>
      <c r="M16" s="3"/>
      <c r="N16" s="17"/>
      <c r="O16" s="3"/>
      <c r="P16" s="17"/>
      <c r="Q16" s="3"/>
      <c r="R16" s="17"/>
      <c r="S16" s="3"/>
      <c r="T16" s="17"/>
      <c r="U16" s="3"/>
      <c r="V16" s="17"/>
      <c r="W16" s="3"/>
      <c r="X16" s="17"/>
      <c r="Y16" s="3"/>
      <c r="Z16" s="17"/>
      <c r="AA16" s="3"/>
      <c r="AB16" s="17"/>
      <c r="AC16" s="3"/>
      <c r="AD16" s="17"/>
      <c r="AE16" s="3"/>
      <c r="AF16" s="17"/>
      <c r="AG16" s="3"/>
      <c r="AH16" s="17"/>
      <c r="AI16" s="3"/>
      <c r="AJ16" s="17"/>
      <c r="AK16" s="3"/>
      <c r="AL16" s="17"/>
      <c r="AM16" s="3"/>
      <c r="AN16" s="17"/>
      <c r="AO16" s="3"/>
      <c r="AP16" s="17"/>
      <c r="AQ16" s="3"/>
      <c r="AR16" s="17"/>
      <c r="AS16" s="3"/>
      <c r="AT16" s="17"/>
      <c r="AU16" s="3"/>
      <c r="AV16" s="17"/>
      <c r="AW16" s="3"/>
      <c r="AX16" s="17"/>
      <c r="AY16" s="3"/>
      <c r="AZ16" s="17"/>
      <c r="BA16" s="3"/>
      <c r="BB16" s="17"/>
      <c r="BC16" s="3"/>
      <c r="BD16" s="17"/>
      <c r="BE16" s="3"/>
      <c r="BF16" s="17"/>
      <c r="BG16" s="3"/>
      <c r="BH16" s="17"/>
      <c r="BI16" s="3"/>
      <c r="BK16" s="56" t="s">
        <v>13</v>
      </c>
      <c r="BL16" s="30">
        <f t="shared" si="16"/>
        <v>0</v>
      </c>
      <c r="BM16" s="31"/>
      <c r="BN16" s="32"/>
      <c r="BO16" s="33"/>
      <c r="BP16" s="34"/>
      <c r="BQ16" s="35"/>
      <c r="BR16" s="36"/>
      <c r="BS16" s="37"/>
      <c r="BT16" s="38"/>
      <c r="BU16" s="32"/>
      <c r="BV16" s="39"/>
      <c r="BW16" s="32"/>
      <c r="BX16" s="35"/>
    </row>
    <row r="17" spans="1:76" ht="12.75" customHeight="1" x14ac:dyDescent="0.2">
      <c r="A17" s="10" t="s">
        <v>25</v>
      </c>
      <c r="B17" s="19">
        <v>5.5</v>
      </c>
      <c r="C17" s="4">
        <f>IF(AND((B17&gt;0),(B$4&gt;0)),(B17/B$4*100),"")</f>
        <v>32.352941176470587</v>
      </c>
      <c r="D17" s="19"/>
      <c r="E17" s="4" t="str">
        <f>IF(AND((D17&gt;0),(D$4&gt;0)),(D17/D$4*100),"")</f>
        <v/>
      </c>
      <c r="F17" s="19"/>
      <c r="G17" s="4" t="str">
        <f>IF(AND((F17&gt;0),(F$4&gt;0)),(F17/F$4*100),"")</f>
        <v/>
      </c>
      <c r="H17" s="19"/>
      <c r="I17" s="4" t="str">
        <f>IF(AND((H17&gt;0),(H$4&gt;0)),(H17/H$4*100),"")</f>
        <v/>
      </c>
      <c r="J17" s="19"/>
      <c r="K17" s="4" t="str">
        <f>IF(AND((J17&gt;0),(J$4&gt;0)),(J17/J$4*100),"")</f>
        <v/>
      </c>
      <c r="L17" s="19"/>
      <c r="M17" s="4" t="str">
        <f>IF(AND((L17&gt;0),(L$4&gt;0)),(L17/L$4*100),"")</f>
        <v/>
      </c>
      <c r="N17" s="19"/>
      <c r="O17" s="4" t="str">
        <f>IF(AND((N17&gt;0),(N$4&gt;0)),(N17/N$4*100),"")</f>
        <v/>
      </c>
      <c r="P17" s="19"/>
      <c r="Q17" s="4" t="str">
        <f>IF(AND((P17&gt;0),(P$4&gt;0)),(P17/P$4*100),"")</f>
        <v/>
      </c>
      <c r="R17" s="19"/>
      <c r="S17" s="4" t="str">
        <f>IF(AND((R17&gt;0),(R$4&gt;0)),(R17/R$4*100),"")</f>
        <v/>
      </c>
      <c r="T17" s="19"/>
      <c r="U17" s="4" t="str">
        <f>IF(AND((T17&gt;0),(T$4&gt;0)),(T17/T$4*100),"")</f>
        <v/>
      </c>
      <c r="V17" s="19"/>
      <c r="W17" s="4" t="str">
        <f>IF(AND((V17&gt;0),(V$4&gt;0)),(V17/V$4*100),"")</f>
        <v/>
      </c>
      <c r="X17" s="19"/>
      <c r="Y17" s="4" t="str">
        <f>IF(AND((X17&gt;0),(X$4&gt;0)),(X17/X$4*100),"")</f>
        <v/>
      </c>
      <c r="Z17" s="19"/>
      <c r="AA17" s="4" t="str">
        <f>IF(AND((Z17&gt;0),(Z$4&gt;0)),(Z17/Z$4*100),"")</f>
        <v/>
      </c>
      <c r="AB17" s="19"/>
      <c r="AC17" s="4" t="str">
        <f>IF(AND((AB17&gt;0),(AB$4&gt;0)),(AB17/AB$4*100),"")</f>
        <v/>
      </c>
      <c r="AD17" s="19"/>
      <c r="AE17" s="4" t="str">
        <f t="shared" ref="AE17:AE18" si="90">IF(AND((AD17&gt;0),(AD$4&gt;0)),(AD17/AD$4*100),"")</f>
        <v/>
      </c>
      <c r="AF17" s="19"/>
      <c r="AG17" s="4" t="str">
        <f t="shared" ref="AG17:AG18" si="91">IF(AND((AF17&gt;0),(AF$4&gt;0)),(AF17/AF$4*100),"")</f>
        <v/>
      </c>
      <c r="AH17" s="19"/>
      <c r="AI17" s="4" t="str">
        <f t="shared" ref="AI17:AI18" si="92">IF(AND((AH17&gt;0),(AH$4&gt;0)),(AH17/AH$4*100),"")</f>
        <v/>
      </c>
      <c r="AJ17" s="19"/>
      <c r="AK17" s="4" t="str">
        <f t="shared" ref="AK17:AK18" si="93">IF(AND((AJ17&gt;0),(AJ$4&gt;0)),(AJ17/AJ$4*100),"")</f>
        <v/>
      </c>
      <c r="AL17" s="19"/>
      <c r="AM17" s="4" t="str">
        <f t="shared" ref="AM17:AM18" si="94">IF(AND((AL17&gt;0),(AL$4&gt;0)),(AL17/AL$4*100),"")</f>
        <v/>
      </c>
      <c r="AN17" s="19"/>
      <c r="AO17" s="4" t="str">
        <f t="shared" ref="AO17:AO18" si="95">IF(AND((AN17&gt;0),(AN$4&gt;0)),(AN17/AN$4*100),"")</f>
        <v/>
      </c>
      <c r="AP17" s="19"/>
      <c r="AQ17" s="4" t="str">
        <f t="shared" ref="AQ17:AQ18" si="96">IF(AND((AP17&gt;0),(AP$4&gt;0)),(AP17/AP$4*100),"")</f>
        <v/>
      </c>
      <c r="AR17" s="19"/>
      <c r="AS17" s="4" t="str">
        <f t="shared" ref="AS17:AS18" si="97">IF(AND((AR17&gt;0),(AR$4&gt;0)),(AR17/AR$4*100),"")</f>
        <v/>
      </c>
      <c r="AT17" s="19"/>
      <c r="AU17" s="4" t="str">
        <f t="shared" ref="AU17:AU18" si="98">IF(AND((AT17&gt;0),(AT$4&gt;0)),(AT17/AT$4*100),"")</f>
        <v/>
      </c>
      <c r="AV17" s="19"/>
      <c r="AW17" s="4" t="str">
        <f t="shared" ref="AW17:AW18" si="99">IF(AND((AV17&gt;0),(AV$4&gt;0)),(AV17/AV$4*100),"")</f>
        <v/>
      </c>
      <c r="AX17" s="19"/>
      <c r="AY17" s="4" t="str">
        <f t="shared" ref="AY17:AY18" si="100">IF(AND((AX17&gt;0),(AX$4&gt;0)),(AX17/AX$4*100),"")</f>
        <v/>
      </c>
      <c r="AZ17" s="19"/>
      <c r="BA17" s="4" t="str">
        <f t="shared" ref="BA17:BA18" si="101">IF(AND((AZ17&gt;0),(AZ$4&gt;0)),(AZ17/AZ$4*100),"")</f>
        <v/>
      </c>
      <c r="BB17" s="19"/>
      <c r="BC17" s="4" t="str">
        <f t="shared" ref="BC17:BC18" si="102">IF(AND((BB17&gt;0),(BB$4&gt;0)),(BB17/BB$4*100),"")</f>
        <v/>
      </c>
      <c r="BD17" s="19"/>
      <c r="BE17" s="4" t="str">
        <f t="shared" ref="BE17:BE18" si="103">IF(AND((BD17&gt;0),(BD$4&gt;0)),(BD17/BD$4*100),"")</f>
        <v/>
      </c>
      <c r="BF17" s="19"/>
      <c r="BG17" s="4" t="str">
        <f t="shared" ref="BG17:BG18" si="104">IF(AND((BF17&gt;0),(BF$4&gt;0)),(BF17/BF$4*100),"")</f>
        <v/>
      </c>
      <c r="BH17" s="19"/>
      <c r="BI17" s="4" t="str">
        <f t="shared" ref="BI17:BI18" si="105">IF(AND((BH17&gt;0),(BH$4&gt;0)),(BH17/BH$4*100),"")</f>
        <v/>
      </c>
      <c r="BK17" s="57" t="s">
        <v>25</v>
      </c>
      <c r="BL17" s="30">
        <f t="shared" si="16"/>
        <v>1</v>
      </c>
      <c r="BM17" s="31">
        <f t="shared" si="17"/>
        <v>5.5</v>
      </c>
      <c r="BN17" s="32" t="str">
        <f t="shared" si="18"/>
        <v>–</v>
      </c>
      <c r="BO17" s="33">
        <f t="shared" si="19"/>
        <v>5.5</v>
      </c>
      <c r="BP17" s="34">
        <f t="shared" si="20"/>
        <v>32.352941176470587</v>
      </c>
      <c r="BQ17" s="35" t="str">
        <f t="shared" si="41"/>
        <v>–</v>
      </c>
      <c r="BR17" s="36">
        <f t="shared" si="21"/>
        <v>32.352941176470587</v>
      </c>
      <c r="BS17" s="37">
        <f t="shared" si="22"/>
        <v>5.5</v>
      </c>
      <c r="BT17" s="38">
        <f t="shared" si="22"/>
        <v>32.352941176470587</v>
      </c>
      <c r="BU17" s="32" t="str">
        <f t="shared" si="23"/>
        <v>?</v>
      </c>
      <c r="BV17" s="39" t="str">
        <f t="shared" si="23"/>
        <v>?</v>
      </c>
      <c r="BW17" s="32">
        <f t="shared" si="24"/>
        <v>5.5</v>
      </c>
      <c r="BX17" s="35">
        <f t="shared" si="24"/>
        <v>32.352941176470587</v>
      </c>
    </row>
    <row r="18" spans="1:76" ht="12.75" customHeight="1" x14ac:dyDescent="0.2">
      <c r="A18" s="10" t="s">
        <v>26</v>
      </c>
      <c r="B18" s="19">
        <v>0.9</v>
      </c>
      <c r="C18" s="4">
        <f>IF(AND((B18&gt;0),(B$4&gt;0)),(B18/B$4*100),"")</f>
        <v>5.2941176470588234</v>
      </c>
      <c r="D18" s="19"/>
      <c r="E18" s="4" t="str">
        <f>IF(AND((D18&gt;0),(D$4&gt;0)),(D18/D$4*100),"")</f>
        <v/>
      </c>
      <c r="F18" s="19"/>
      <c r="G18" s="4" t="str">
        <f>IF(AND((F18&gt;0),(F$4&gt;0)),(F18/F$4*100),"")</f>
        <v/>
      </c>
      <c r="H18" s="19"/>
      <c r="I18" s="4" t="str">
        <f>IF(AND((H18&gt;0),(H$4&gt;0)),(H18/H$4*100),"")</f>
        <v/>
      </c>
      <c r="J18" s="19"/>
      <c r="K18" s="4" t="str">
        <f>IF(AND((J18&gt;0),(J$4&gt;0)),(J18/J$4*100),"")</f>
        <v/>
      </c>
      <c r="L18" s="19"/>
      <c r="M18" s="4" t="str">
        <f>IF(AND((L18&gt;0),(L$4&gt;0)),(L18/L$4*100),"")</f>
        <v/>
      </c>
      <c r="N18" s="19"/>
      <c r="O18" s="4" t="str">
        <f>IF(AND((N18&gt;0),(N$4&gt;0)),(N18/N$4*100),"")</f>
        <v/>
      </c>
      <c r="P18" s="19"/>
      <c r="Q18" s="4" t="str">
        <f>IF(AND((P18&gt;0),(P$4&gt;0)),(P18/P$4*100),"")</f>
        <v/>
      </c>
      <c r="R18" s="19"/>
      <c r="S18" s="4" t="str">
        <f>IF(AND((R18&gt;0),(R$4&gt;0)),(R18/R$4*100),"")</f>
        <v/>
      </c>
      <c r="T18" s="19"/>
      <c r="U18" s="4" t="str">
        <f>IF(AND((T18&gt;0),(T$4&gt;0)),(T18/T$4*100),"")</f>
        <v/>
      </c>
      <c r="V18" s="19"/>
      <c r="W18" s="4" t="str">
        <f>IF(AND((V18&gt;0),(V$4&gt;0)),(V18/V$4*100),"")</f>
        <v/>
      </c>
      <c r="X18" s="19"/>
      <c r="Y18" s="4" t="str">
        <f>IF(AND((X18&gt;0),(X$4&gt;0)),(X18/X$4*100),"")</f>
        <v/>
      </c>
      <c r="Z18" s="19"/>
      <c r="AA18" s="4" t="str">
        <f>IF(AND((Z18&gt;0),(Z$4&gt;0)),(Z18/Z$4*100),"")</f>
        <v/>
      </c>
      <c r="AB18" s="19"/>
      <c r="AC18" s="4" t="str">
        <f>IF(AND((AB18&gt;0),(AB$4&gt;0)),(AB18/AB$4*100),"")</f>
        <v/>
      </c>
      <c r="AD18" s="19"/>
      <c r="AE18" s="4" t="str">
        <f t="shared" si="90"/>
        <v/>
      </c>
      <c r="AF18" s="19"/>
      <c r="AG18" s="4" t="str">
        <f t="shared" si="91"/>
        <v/>
      </c>
      <c r="AH18" s="19"/>
      <c r="AI18" s="4" t="str">
        <f t="shared" si="92"/>
        <v/>
      </c>
      <c r="AJ18" s="19"/>
      <c r="AK18" s="4" t="str">
        <f t="shared" si="93"/>
        <v/>
      </c>
      <c r="AL18" s="19"/>
      <c r="AM18" s="4" t="str">
        <f t="shared" si="94"/>
        <v/>
      </c>
      <c r="AN18" s="19"/>
      <c r="AO18" s="4" t="str">
        <f t="shared" si="95"/>
        <v/>
      </c>
      <c r="AP18" s="19"/>
      <c r="AQ18" s="4" t="str">
        <f t="shared" si="96"/>
        <v/>
      </c>
      <c r="AR18" s="19"/>
      <c r="AS18" s="4" t="str">
        <f t="shared" si="97"/>
        <v/>
      </c>
      <c r="AT18" s="19"/>
      <c r="AU18" s="4" t="str">
        <f t="shared" si="98"/>
        <v/>
      </c>
      <c r="AV18" s="19"/>
      <c r="AW18" s="4" t="str">
        <f t="shared" si="99"/>
        <v/>
      </c>
      <c r="AX18" s="19"/>
      <c r="AY18" s="4" t="str">
        <f t="shared" si="100"/>
        <v/>
      </c>
      <c r="AZ18" s="19"/>
      <c r="BA18" s="4" t="str">
        <f t="shared" si="101"/>
        <v/>
      </c>
      <c r="BB18" s="19"/>
      <c r="BC18" s="4" t="str">
        <f t="shared" si="102"/>
        <v/>
      </c>
      <c r="BD18" s="19"/>
      <c r="BE18" s="4" t="str">
        <f t="shared" si="103"/>
        <v/>
      </c>
      <c r="BF18" s="19"/>
      <c r="BG18" s="4" t="str">
        <f t="shared" si="104"/>
        <v/>
      </c>
      <c r="BH18" s="19"/>
      <c r="BI18" s="4" t="str">
        <f t="shared" si="105"/>
        <v/>
      </c>
      <c r="BK18" s="57" t="s">
        <v>26</v>
      </c>
      <c r="BL18" s="30">
        <f t="shared" si="16"/>
        <v>1</v>
      </c>
      <c r="BM18" s="31">
        <f t="shared" si="17"/>
        <v>0.9</v>
      </c>
      <c r="BN18" s="32" t="str">
        <f t="shared" si="18"/>
        <v>–</v>
      </c>
      <c r="BO18" s="33">
        <f t="shared" si="19"/>
        <v>0.9</v>
      </c>
      <c r="BP18" s="34">
        <f t="shared" si="20"/>
        <v>5.2941176470588234</v>
      </c>
      <c r="BQ18" s="35" t="str">
        <f t="shared" si="41"/>
        <v>–</v>
      </c>
      <c r="BR18" s="36">
        <f t="shared" si="21"/>
        <v>5.2941176470588234</v>
      </c>
      <c r="BS18" s="37">
        <f t="shared" si="22"/>
        <v>0.9</v>
      </c>
      <c r="BT18" s="38">
        <f t="shared" si="22"/>
        <v>5.2941176470588234</v>
      </c>
      <c r="BU18" s="32" t="str">
        <f t="shared" si="23"/>
        <v>?</v>
      </c>
      <c r="BV18" s="39" t="str">
        <f t="shared" si="23"/>
        <v>?</v>
      </c>
      <c r="BW18" s="32">
        <f t="shared" si="24"/>
        <v>0.9</v>
      </c>
      <c r="BX18" s="35">
        <f t="shared" si="24"/>
        <v>5.2941176470588234</v>
      </c>
    </row>
    <row r="19" spans="1:76" ht="12.75" customHeight="1" x14ac:dyDescent="0.2">
      <c r="A19" s="10" t="s">
        <v>27</v>
      </c>
      <c r="B19" s="68">
        <f>IF(AND((B18&gt;0),(B17&gt;0)),(B18/B17),"")</f>
        <v>0.16363636363636364</v>
      </c>
      <c r="C19" s="4" t="s">
        <v>3</v>
      </c>
      <c r="D19" s="68" t="str">
        <f>IF(AND((D18&gt;0),(D17&gt;0)),(D18/D17),"")</f>
        <v/>
      </c>
      <c r="E19" s="4" t="s">
        <v>3</v>
      </c>
      <c r="F19" s="68" t="str">
        <f>IF(AND((F18&gt;0),(F17&gt;0)),(F18/F17),"")</f>
        <v/>
      </c>
      <c r="G19" s="4" t="s">
        <v>3</v>
      </c>
      <c r="H19" s="68" t="str">
        <f>IF(AND((H18&gt;0),(H17&gt;0)),(H18/H17),"")</f>
        <v/>
      </c>
      <c r="I19" s="4" t="s">
        <v>3</v>
      </c>
      <c r="J19" s="68" t="str">
        <f>IF(AND((J18&gt;0),(J17&gt;0)),(J18/J17),"")</f>
        <v/>
      </c>
      <c r="K19" s="4" t="s">
        <v>3</v>
      </c>
      <c r="L19" s="68" t="str">
        <f>IF(AND((L18&gt;0),(L17&gt;0)),(L18/L17),"")</f>
        <v/>
      </c>
      <c r="M19" s="4" t="s">
        <v>3</v>
      </c>
      <c r="N19" s="68" t="str">
        <f>IF(AND((N18&gt;0),(N17&gt;0)),(N18/N17),"")</f>
        <v/>
      </c>
      <c r="O19" s="4" t="s">
        <v>3</v>
      </c>
      <c r="P19" s="68" t="str">
        <f>IF(AND((P18&gt;0),(P17&gt;0)),(P18/P17),"")</f>
        <v/>
      </c>
      <c r="Q19" s="4" t="s">
        <v>3</v>
      </c>
      <c r="R19" s="68" t="str">
        <f>IF(AND((R18&gt;0),(R17&gt;0)),(R18/R17),"")</f>
        <v/>
      </c>
      <c r="S19" s="4" t="s">
        <v>3</v>
      </c>
      <c r="T19" s="68" t="str">
        <f>IF(AND((T18&gt;0),(T17&gt;0)),(T18/T17),"")</f>
        <v/>
      </c>
      <c r="U19" s="4" t="s">
        <v>3</v>
      </c>
      <c r="V19" s="68" t="str">
        <f>IF(AND((V18&gt;0),(V17&gt;0)),(V18/V17),"")</f>
        <v/>
      </c>
      <c r="W19" s="4" t="s">
        <v>3</v>
      </c>
      <c r="X19" s="68" t="str">
        <f>IF(AND((X18&gt;0),(X17&gt;0)),(X18/X17),"")</f>
        <v/>
      </c>
      <c r="Y19" s="4" t="s">
        <v>3</v>
      </c>
      <c r="Z19" s="68" t="str">
        <f>IF(AND((Z18&gt;0),(Z17&gt;0)),(Z18/Z17),"")</f>
        <v/>
      </c>
      <c r="AA19" s="4" t="s">
        <v>3</v>
      </c>
      <c r="AB19" s="68" t="str">
        <f>IF(AND((AB18&gt;0),(AB17&gt;0)),(AB18/AB17),"")</f>
        <v/>
      </c>
      <c r="AC19" s="4" t="s">
        <v>3</v>
      </c>
      <c r="AD19" s="68" t="str">
        <f t="shared" ref="AD19" si="106">IF(AND((AD18&gt;0),(AD17&gt;0)),(AD18/AD17),"")</f>
        <v/>
      </c>
      <c r="AE19" s="4" t="s">
        <v>3</v>
      </c>
      <c r="AF19" s="68" t="str">
        <f t="shared" ref="AF19" si="107">IF(AND((AF18&gt;0),(AF17&gt;0)),(AF18/AF17),"")</f>
        <v/>
      </c>
      <c r="AG19" s="4" t="s">
        <v>3</v>
      </c>
      <c r="AH19" s="68" t="str">
        <f t="shared" ref="AH19" si="108">IF(AND((AH18&gt;0),(AH17&gt;0)),(AH18/AH17),"")</f>
        <v/>
      </c>
      <c r="AI19" s="4" t="s">
        <v>3</v>
      </c>
      <c r="AJ19" s="68" t="str">
        <f t="shared" ref="AJ19" si="109">IF(AND((AJ18&gt;0),(AJ17&gt;0)),(AJ18/AJ17),"")</f>
        <v/>
      </c>
      <c r="AK19" s="4" t="s">
        <v>3</v>
      </c>
      <c r="AL19" s="68" t="str">
        <f t="shared" ref="AL19" si="110">IF(AND((AL18&gt;0),(AL17&gt;0)),(AL18/AL17),"")</f>
        <v/>
      </c>
      <c r="AM19" s="4" t="s">
        <v>3</v>
      </c>
      <c r="AN19" s="68" t="str">
        <f t="shared" ref="AN19" si="111">IF(AND((AN18&gt;0),(AN17&gt;0)),(AN18/AN17),"")</f>
        <v/>
      </c>
      <c r="AO19" s="4" t="s">
        <v>3</v>
      </c>
      <c r="AP19" s="68" t="str">
        <f t="shared" ref="AP19" si="112">IF(AND((AP18&gt;0),(AP17&gt;0)),(AP18/AP17),"")</f>
        <v/>
      </c>
      <c r="AQ19" s="4" t="s">
        <v>3</v>
      </c>
      <c r="AR19" s="68" t="str">
        <f t="shared" ref="AR19" si="113">IF(AND((AR18&gt;0),(AR17&gt;0)),(AR18/AR17),"")</f>
        <v/>
      </c>
      <c r="AS19" s="4" t="s">
        <v>3</v>
      </c>
      <c r="AT19" s="68" t="str">
        <f t="shared" ref="AT19" si="114">IF(AND((AT18&gt;0),(AT17&gt;0)),(AT18/AT17),"")</f>
        <v/>
      </c>
      <c r="AU19" s="4" t="s">
        <v>3</v>
      </c>
      <c r="AV19" s="68" t="str">
        <f t="shared" ref="AV19" si="115">IF(AND((AV18&gt;0),(AV17&gt;0)),(AV18/AV17),"")</f>
        <v/>
      </c>
      <c r="AW19" s="4" t="s">
        <v>3</v>
      </c>
      <c r="AX19" s="68" t="str">
        <f t="shared" ref="AX19" si="116">IF(AND((AX18&gt;0),(AX17&gt;0)),(AX18/AX17),"")</f>
        <v/>
      </c>
      <c r="AY19" s="4" t="s">
        <v>3</v>
      </c>
      <c r="AZ19" s="68" t="str">
        <f t="shared" ref="AZ19" si="117">IF(AND((AZ18&gt;0),(AZ17&gt;0)),(AZ18/AZ17),"")</f>
        <v/>
      </c>
      <c r="BA19" s="4" t="s">
        <v>3</v>
      </c>
      <c r="BB19" s="68" t="str">
        <f t="shared" ref="BB19" si="118">IF(AND((BB18&gt;0),(BB17&gt;0)),(BB18/BB17),"")</f>
        <v/>
      </c>
      <c r="BC19" s="4" t="s">
        <v>3</v>
      </c>
      <c r="BD19" s="68" t="str">
        <f t="shared" ref="BD19" si="119">IF(AND((BD18&gt;0),(BD17&gt;0)),(BD18/BD17),"")</f>
        <v/>
      </c>
      <c r="BE19" s="4" t="s">
        <v>3</v>
      </c>
      <c r="BF19" s="68" t="str">
        <f t="shared" ref="BF19" si="120">IF(AND((BF18&gt;0),(BF17&gt;0)),(BF18/BF17),"")</f>
        <v/>
      </c>
      <c r="BG19" s="4" t="s">
        <v>3</v>
      </c>
      <c r="BH19" s="68" t="str">
        <f t="shared" ref="BH19" si="121">IF(AND((BH18&gt;0),(BH17&gt;0)),(BH18/BH17),"")</f>
        <v/>
      </c>
      <c r="BI19" s="4" t="s">
        <v>3</v>
      </c>
      <c r="BK19" s="57" t="s">
        <v>27</v>
      </c>
      <c r="BL19" s="30">
        <f t="shared" si="16"/>
        <v>1</v>
      </c>
      <c r="BM19" s="40">
        <f t="shared" si="17"/>
        <v>0.16363636363636364</v>
      </c>
      <c r="BN19" s="22" t="str">
        <f t="shared" si="18"/>
        <v>–</v>
      </c>
      <c r="BO19" s="41">
        <f t="shared" si="19"/>
        <v>0.16363636363636364</v>
      </c>
      <c r="BP19" s="24" t="str">
        <f t="shared" si="20"/>
        <v/>
      </c>
      <c r="BQ19" s="6" t="s">
        <v>3</v>
      </c>
      <c r="BR19" s="26" t="str">
        <f t="shared" si="21"/>
        <v/>
      </c>
      <c r="BS19" s="42">
        <f t="shared" si="22"/>
        <v>0.16363636363636364</v>
      </c>
      <c r="BT19" s="28" t="s">
        <v>3</v>
      </c>
      <c r="BU19" s="43" t="str">
        <f t="shared" si="23"/>
        <v>?</v>
      </c>
      <c r="BV19" s="29" t="s">
        <v>3</v>
      </c>
      <c r="BW19" s="22">
        <f t="shared" si="24"/>
        <v>0.16363636363636364</v>
      </c>
      <c r="BX19" s="25" t="s">
        <v>3</v>
      </c>
    </row>
    <row r="20" spans="1:76" ht="12.75" customHeight="1" x14ac:dyDescent="0.2">
      <c r="A20" s="15" t="s">
        <v>14</v>
      </c>
      <c r="B20" s="17"/>
      <c r="C20" s="3"/>
      <c r="D20" s="17"/>
      <c r="E20" s="3"/>
      <c r="F20" s="17"/>
      <c r="G20" s="3"/>
      <c r="H20" s="17"/>
      <c r="I20" s="3"/>
      <c r="J20" s="17"/>
      <c r="K20" s="3"/>
      <c r="L20" s="17"/>
      <c r="M20" s="3"/>
      <c r="N20" s="17"/>
      <c r="O20" s="3"/>
      <c r="P20" s="17"/>
      <c r="Q20" s="3"/>
      <c r="R20" s="17"/>
      <c r="S20" s="3"/>
      <c r="T20" s="17"/>
      <c r="U20" s="3"/>
      <c r="V20" s="17"/>
      <c r="W20" s="3"/>
      <c r="X20" s="17"/>
      <c r="Y20" s="3"/>
      <c r="Z20" s="17"/>
      <c r="AA20" s="3"/>
      <c r="AB20" s="17"/>
      <c r="AC20" s="3"/>
      <c r="AD20" s="17"/>
      <c r="AE20" s="3"/>
      <c r="AF20" s="17"/>
      <c r="AG20" s="3"/>
      <c r="AH20" s="17"/>
      <c r="AI20" s="3"/>
      <c r="AJ20" s="17"/>
      <c r="AK20" s="3"/>
      <c r="AL20" s="17"/>
      <c r="AM20" s="3"/>
      <c r="AN20" s="17"/>
      <c r="AO20" s="3"/>
      <c r="AP20" s="17"/>
      <c r="AQ20" s="3"/>
      <c r="AR20" s="17"/>
      <c r="AS20" s="3"/>
      <c r="AT20" s="17"/>
      <c r="AU20" s="3"/>
      <c r="AV20" s="17"/>
      <c r="AW20" s="3"/>
      <c r="AX20" s="17"/>
      <c r="AY20" s="3"/>
      <c r="AZ20" s="17"/>
      <c r="BA20" s="3"/>
      <c r="BB20" s="17"/>
      <c r="BC20" s="3"/>
      <c r="BD20" s="17"/>
      <c r="BE20" s="3"/>
      <c r="BF20" s="17"/>
      <c r="BG20" s="3"/>
      <c r="BH20" s="17"/>
      <c r="BI20" s="3"/>
      <c r="BK20" s="56" t="s">
        <v>14</v>
      </c>
      <c r="BL20" s="30">
        <f t="shared" si="16"/>
        <v>0</v>
      </c>
      <c r="BM20" s="21"/>
      <c r="BN20" s="22"/>
      <c r="BO20" s="23"/>
      <c r="BP20" s="24"/>
      <c r="BQ20" s="25"/>
      <c r="BR20" s="26"/>
      <c r="BS20" s="27"/>
      <c r="BT20" s="28"/>
      <c r="BU20" s="22"/>
      <c r="BV20" s="29"/>
      <c r="BW20" s="22"/>
      <c r="BX20" s="25"/>
    </row>
    <row r="21" spans="1:76" ht="12.75" customHeight="1" x14ac:dyDescent="0.2">
      <c r="A21" s="10" t="s">
        <v>25</v>
      </c>
      <c r="B21" s="19">
        <v>5.6</v>
      </c>
      <c r="C21" s="4">
        <f>IF(AND((B21&gt;0),(B$4&gt;0)),(B21/B$4*100),"")</f>
        <v>32.941176470588232</v>
      </c>
      <c r="D21" s="19"/>
      <c r="E21" s="4" t="str">
        <f>IF(AND((D21&gt;0),(D$4&gt;0)),(D21/D$4*100),"")</f>
        <v/>
      </c>
      <c r="F21" s="19"/>
      <c r="G21" s="4" t="str">
        <f>IF(AND((F21&gt;0),(F$4&gt;0)),(F21/F$4*100),"")</f>
        <v/>
      </c>
      <c r="H21" s="19"/>
      <c r="I21" s="4" t="str">
        <f>IF(AND((H21&gt;0),(H$4&gt;0)),(H21/H$4*100),"")</f>
        <v/>
      </c>
      <c r="J21" s="19"/>
      <c r="K21" s="4" t="str">
        <f>IF(AND((J21&gt;0),(J$4&gt;0)),(J21/J$4*100),"")</f>
        <v/>
      </c>
      <c r="L21" s="19"/>
      <c r="M21" s="4" t="str">
        <f>IF(AND((L21&gt;0),(L$4&gt;0)),(L21/L$4*100),"")</f>
        <v/>
      </c>
      <c r="N21" s="19"/>
      <c r="O21" s="4" t="str">
        <f>IF(AND((N21&gt;0),(N$4&gt;0)),(N21/N$4*100),"")</f>
        <v/>
      </c>
      <c r="P21" s="19"/>
      <c r="Q21" s="4" t="str">
        <f>IF(AND((P21&gt;0),(P$4&gt;0)),(P21/P$4*100),"")</f>
        <v/>
      </c>
      <c r="R21" s="19"/>
      <c r="S21" s="4" t="str">
        <f>IF(AND((R21&gt;0),(R$4&gt;0)),(R21/R$4*100),"")</f>
        <v/>
      </c>
      <c r="T21" s="19"/>
      <c r="U21" s="4" t="str">
        <f>IF(AND((T21&gt;0),(T$4&gt;0)),(T21/T$4*100),"")</f>
        <v/>
      </c>
      <c r="V21" s="19"/>
      <c r="W21" s="4" t="str">
        <f>IF(AND((V21&gt;0),(V$4&gt;0)),(V21/V$4*100),"")</f>
        <v/>
      </c>
      <c r="X21" s="19"/>
      <c r="Y21" s="4" t="str">
        <f>IF(AND((X21&gt;0),(X$4&gt;0)),(X21/X$4*100),"")</f>
        <v/>
      </c>
      <c r="Z21" s="19"/>
      <c r="AA21" s="4" t="str">
        <f>IF(AND((Z21&gt;0),(Z$4&gt;0)),(Z21/Z$4*100),"")</f>
        <v/>
      </c>
      <c r="AB21" s="19"/>
      <c r="AC21" s="4" t="str">
        <f>IF(AND((AB21&gt;0),(AB$4&gt;0)),(AB21/AB$4*100),"")</f>
        <v/>
      </c>
      <c r="AD21" s="19"/>
      <c r="AE21" s="4" t="str">
        <f t="shared" ref="AE21:AE22" si="122">IF(AND((AD21&gt;0),(AD$4&gt;0)),(AD21/AD$4*100),"")</f>
        <v/>
      </c>
      <c r="AF21" s="19"/>
      <c r="AG21" s="4" t="str">
        <f t="shared" ref="AG21:AG22" si="123">IF(AND((AF21&gt;0),(AF$4&gt;0)),(AF21/AF$4*100),"")</f>
        <v/>
      </c>
      <c r="AH21" s="19"/>
      <c r="AI21" s="4" t="str">
        <f t="shared" ref="AI21:AI22" si="124">IF(AND((AH21&gt;0),(AH$4&gt;0)),(AH21/AH$4*100),"")</f>
        <v/>
      </c>
      <c r="AJ21" s="19"/>
      <c r="AK21" s="4" t="str">
        <f t="shared" ref="AK21:AK22" si="125">IF(AND((AJ21&gt;0),(AJ$4&gt;0)),(AJ21/AJ$4*100),"")</f>
        <v/>
      </c>
      <c r="AL21" s="19"/>
      <c r="AM21" s="4" t="str">
        <f t="shared" ref="AM21:AM22" si="126">IF(AND((AL21&gt;0),(AL$4&gt;0)),(AL21/AL$4*100),"")</f>
        <v/>
      </c>
      <c r="AN21" s="19"/>
      <c r="AO21" s="4" t="str">
        <f t="shared" ref="AO21:AO22" si="127">IF(AND((AN21&gt;0),(AN$4&gt;0)),(AN21/AN$4*100),"")</f>
        <v/>
      </c>
      <c r="AP21" s="19"/>
      <c r="AQ21" s="4" t="str">
        <f t="shared" ref="AQ21:AQ22" si="128">IF(AND((AP21&gt;0),(AP$4&gt;0)),(AP21/AP$4*100),"")</f>
        <v/>
      </c>
      <c r="AR21" s="19"/>
      <c r="AS21" s="4" t="str">
        <f t="shared" ref="AS21:AS22" si="129">IF(AND((AR21&gt;0),(AR$4&gt;0)),(AR21/AR$4*100),"")</f>
        <v/>
      </c>
      <c r="AT21" s="19"/>
      <c r="AU21" s="4" t="str">
        <f t="shared" ref="AU21:AU22" si="130">IF(AND((AT21&gt;0),(AT$4&gt;0)),(AT21/AT$4*100),"")</f>
        <v/>
      </c>
      <c r="AV21" s="19"/>
      <c r="AW21" s="4" t="str">
        <f t="shared" ref="AW21:AW22" si="131">IF(AND((AV21&gt;0),(AV$4&gt;0)),(AV21/AV$4*100),"")</f>
        <v/>
      </c>
      <c r="AX21" s="19"/>
      <c r="AY21" s="4" t="str">
        <f t="shared" ref="AY21:AY22" si="132">IF(AND((AX21&gt;0),(AX$4&gt;0)),(AX21/AX$4*100),"")</f>
        <v/>
      </c>
      <c r="AZ21" s="19"/>
      <c r="BA21" s="4" t="str">
        <f t="shared" ref="BA21:BA22" si="133">IF(AND((AZ21&gt;0),(AZ$4&gt;0)),(AZ21/AZ$4*100),"")</f>
        <v/>
      </c>
      <c r="BB21" s="19"/>
      <c r="BC21" s="4" t="str">
        <f t="shared" ref="BC21:BC22" si="134">IF(AND((BB21&gt;0),(BB$4&gt;0)),(BB21/BB$4*100),"")</f>
        <v/>
      </c>
      <c r="BD21" s="19"/>
      <c r="BE21" s="4" t="str">
        <f t="shared" ref="BE21:BE22" si="135">IF(AND((BD21&gt;0),(BD$4&gt;0)),(BD21/BD$4*100),"")</f>
        <v/>
      </c>
      <c r="BF21" s="19"/>
      <c r="BG21" s="4" t="str">
        <f t="shared" ref="BG21:BG22" si="136">IF(AND((BF21&gt;0),(BF$4&gt;0)),(BF21/BF$4*100),"")</f>
        <v/>
      </c>
      <c r="BH21" s="19"/>
      <c r="BI21" s="4" t="str">
        <f t="shared" ref="BI21:BI22" si="137">IF(AND((BH21&gt;0),(BH$4&gt;0)),(BH21/BH$4*100),"")</f>
        <v/>
      </c>
      <c r="BK21" s="57" t="s">
        <v>25</v>
      </c>
      <c r="BL21" s="30">
        <f t="shared" si="16"/>
        <v>1</v>
      </c>
      <c r="BM21" s="31">
        <f t="shared" si="17"/>
        <v>5.6</v>
      </c>
      <c r="BN21" s="32" t="str">
        <f t="shared" si="18"/>
        <v>–</v>
      </c>
      <c r="BO21" s="33">
        <f t="shared" si="19"/>
        <v>5.6</v>
      </c>
      <c r="BP21" s="34">
        <f t="shared" si="20"/>
        <v>32.941176470588232</v>
      </c>
      <c r="BQ21" s="35" t="str">
        <f t="shared" si="41"/>
        <v>–</v>
      </c>
      <c r="BR21" s="36">
        <f t="shared" si="21"/>
        <v>32.941176470588232</v>
      </c>
      <c r="BS21" s="37">
        <f t="shared" si="22"/>
        <v>5.6</v>
      </c>
      <c r="BT21" s="38">
        <f t="shared" si="22"/>
        <v>32.941176470588232</v>
      </c>
      <c r="BU21" s="32" t="str">
        <f t="shared" si="23"/>
        <v>?</v>
      </c>
      <c r="BV21" s="39" t="str">
        <f t="shared" si="23"/>
        <v>?</v>
      </c>
      <c r="BW21" s="32">
        <f t="shared" si="24"/>
        <v>5.6</v>
      </c>
      <c r="BX21" s="35">
        <f t="shared" si="24"/>
        <v>32.941176470588232</v>
      </c>
    </row>
    <row r="22" spans="1:76" ht="12.75" customHeight="1" x14ac:dyDescent="0.2">
      <c r="A22" s="10" t="s">
        <v>26</v>
      </c>
      <c r="B22" s="19">
        <v>0.7</v>
      </c>
      <c r="C22" s="4">
        <f>IF(AND((B22&gt;0),(B$4&gt;0)),(B22/B$4*100),"")</f>
        <v>4.117647058823529</v>
      </c>
      <c r="D22" s="19"/>
      <c r="E22" s="4" t="str">
        <f>IF(AND((D22&gt;0),(D$4&gt;0)),(D22/D$4*100),"")</f>
        <v/>
      </c>
      <c r="F22" s="19"/>
      <c r="G22" s="4" t="str">
        <f>IF(AND((F22&gt;0),(F$4&gt;0)),(F22/F$4*100),"")</f>
        <v/>
      </c>
      <c r="H22" s="19"/>
      <c r="I22" s="4" t="str">
        <f>IF(AND((H22&gt;0),(H$4&gt;0)),(H22/H$4*100),"")</f>
        <v/>
      </c>
      <c r="J22" s="19"/>
      <c r="K22" s="4" t="str">
        <f>IF(AND((J22&gt;0),(J$4&gt;0)),(J22/J$4*100),"")</f>
        <v/>
      </c>
      <c r="L22" s="19"/>
      <c r="M22" s="4" t="str">
        <f>IF(AND((L22&gt;0),(L$4&gt;0)),(L22/L$4*100),"")</f>
        <v/>
      </c>
      <c r="N22" s="19"/>
      <c r="O22" s="4" t="str">
        <f>IF(AND((N22&gt;0),(N$4&gt;0)),(N22/N$4*100),"")</f>
        <v/>
      </c>
      <c r="P22" s="19"/>
      <c r="Q22" s="4" t="str">
        <f>IF(AND((P22&gt;0),(P$4&gt;0)),(P22/P$4*100),"")</f>
        <v/>
      </c>
      <c r="R22" s="19"/>
      <c r="S22" s="4" t="str">
        <f>IF(AND((R22&gt;0),(R$4&gt;0)),(R22/R$4*100),"")</f>
        <v/>
      </c>
      <c r="T22" s="19"/>
      <c r="U22" s="4" t="str">
        <f>IF(AND((T22&gt;0),(T$4&gt;0)),(T22/T$4*100),"")</f>
        <v/>
      </c>
      <c r="V22" s="19"/>
      <c r="W22" s="4" t="str">
        <f>IF(AND((V22&gt;0),(V$4&gt;0)),(V22/V$4*100),"")</f>
        <v/>
      </c>
      <c r="X22" s="19"/>
      <c r="Y22" s="4" t="str">
        <f>IF(AND((X22&gt;0),(X$4&gt;0)),(X22/X$4*100),"")</f>
        <v/>
      </c>
      <c r="Z22" s="19"/>
      <c r="AA22" s="4" t="str">
        <f>IF(AND((Z22&gt;0),(Z$4&gt;0)),(Z22/Z$4*100),"")</f>
        <v/>
      </c>
      <c r="AB22" s="19"/>
      <c r="AC22" s="4" t="str">
        <f>IF(AND((AB22&gt;0),(AB$4&gt;0)),(AB22/AB$4*100),"")</f>
        <v/>
      </c>
      <c r="AD22" s="19"/>
      <c r="AE22" s="4" t="str">
        <f t="shared" si="122"/>
        <v/>
      </c>
      <c r="AF22" s="19"/>
      <c r="AG22" s="4" t="str">
        <f t="shared" si="123"/>
        <v/>
      </c>
      <c r="AH22" s="19"/>
      <c r="AI22" s="4" t="str">
        <f t="shared" si="124"/>
        <v/>
      </c>
      <c r="AJ22" s="19"/>
      <c r="AK22" s="4" t="str">
        <f t="shared" si="125"/>
        <v/>
      </c>
      <c r="AL22" s="19"/>
      <c r="AM22" s="4" t="str">
        <f t="shared" si="126"/>
        <v/>
      </c>
      <c r="AN22" s="19"/>
      <c r="AO22" s="4" t="str">
        <f t="shared" si="127"/>
        <v/>
      </c>
      <c r="AP22" s="19"/>
      <c r="AQ22" s="4" t="str">
        <f t="shared" si="128"/>
        <v/>
      </c>
      <c r="AR22" s="19"/>
      <c r="AS22" s="4" t="str">
        <f t="shared" si="129"/>
        <v/>
      </c>
      <c r="AT22" s="19"/>
      <c r="AU22" s="4" t="str">
        <f t="shared" si="130"/>
        <v/>
      </c>
      <c r="AV22" s="19"/>
      <c r="AW22" s="4" t="str">
        <f t="shared" si="131"/>
        <v/>
      </c>
      <c r="AX22" s="19"/>
      <c r="AY22" s="4" t="str">
        <f t="shared" si="132"/>
        <v/>
      </c>
      <c r="AZ22" s="19"/>
      <c r="BA22" s="4" t="str">
        <f t="shared" si="133"/>
        <v/>
      </c>
      <c r="BB22" s="19"/>
      <c r="BC22" s="4" t="str">
        <f t="shared" si="134"/>
        <v/>
      </c>
      <c r="BD22" s="19"/>
      <c r="BE22" s="4" t="str">
        <f t="shared" si="135"/>
        <v/>
      </c>
      <c r="BF22" s="19"/>
      <c r="BG22" s="4" t="str">
        <f t="shared" si="136"/>
        <v/>
      </c>
      <c r="BH22" s="19"/>
      <c r="BI22" s="4" t="str">
        <f t="shared" si="137"/>
        <v/>
      </c>
      <c r="BK22" s="57" t="s">
        <v>26</v>
      </c>
      <c r="BL22" s="30">
        <f t="shared" si="16"/>
        <v>1</v>
      </c>
      <c r="BM22" s="31">
        <f t="shared" si="17"/>
        <v>0.7</v>
      </c>
      <c r="BN22" s="32" t="str">
        <f t="shared" si="18"/>
        <v>–</v>
      </c>
      <c r="BO22" s="33">
        <f t="shared" si="19"/>
        <v>0.7</v>
      </c>
      <c r="BP22" s="34">
        <f t="shared" si="20"/>
        <v>4.117647058823529</v>
      </c>
      <c r="BQ22" s="35" t="str">
        <f t="shared" si="41"/>
        <v>–</v>
      </c>
      <c r="BR22" s="36">
        <f t="shared" si="21"/>
        <v>4.117647058823529</v>
      </c>
      <c r="BS22" s="37">
        <f t="shared" si="22"/>
        <v>0.7</v>
      </c>
      <c r="BT22" s="38">
        <f t="shared" si="22"/>
        <v>4.117647058823529</v>
      </c>
      <c r="BU22" s="32" t="str">
        <f t="shared" si="23"/>
        <v>?</v>
      </c>
      <c r="BV22" s="39" t="str">
        <f t="shared" si="23"/>
        <v>?</v>
      </c>
      <c r="BW22" s="32">
        <f t="shared" si="24"/>
        <v>0.7</v>
      </c>
      <c r="BX22" s="35">
        <f t="shared" si="24"/>
        <v>4.117647058823529</v>
      </c>
    </row>
    <row r="23" spans="1:76" ht="12.75" customHeight="1" x14ac:dyDescent="0.2">
      <c r="A23" s="10" t="s">
        <v>27</v>
      </c>
      <c r="B23" s="68">
        <f>IF(AND((B22&gt;0),(B21&gt;0)),(B22/B21),"")</f>
        <v>0.125</v>
      </c>
      <c r="C23" s="4" t="s">
        <v>3</v>
      </c>
      <c r="D23" s="68" t="str">
        <f>IF(AND((D22&gt;0),(D21&gt;0)),(D22/D21),"")</f>
        <v/>
      </c>
      <c r="E23" s="4" t="s">
        <v>3</v>
      </c>
      <c r="F23" s="68" t="str">
        <f>IF(AND((F22&gt;0),(F21&gt;0)),(F22/F21),"")</f>
        <v/>
      </c>
      <c r="G23" s="4" t="s">
        <v>3</v>
      </c>
      <c r="H23" s="68" t="str">
        <f>IF(AND((H22&gt;0),(H21&gt;0)),(H22/H21),"")</f>
        <v/>
      </c>
      <c r="I23" s="4" t="s">
        <v>3</v>
      </c>
      <c r="J23" s="68" t="str">
        <f>IF(AND((J22&gt;0),(J21&gt;0)),(J22/J21),"")</f>
        <v/>
      </c>
      <c r="K23" s="4" t="s">
        <v>3</v>
      </c>
      <c r="L23" s="68" t="str">
        <f>IF(AND((L22&gt;0),(L21&gt;0)),(L22/L21),"")</f>
        <v/>
      </c>
      <c r="M23" s="4" t="s">
        <v>3</v>
      </c>
      <c r="N23" s="68" t="str">
        <f>IF(AND((N22&gt;0),(N21&gt;0)),(N22/N21),"")</f>
        <v/>
      </c>
      <c r="O23" s="4" t="s">
        <v>3</v>
      </c>
      <c r="P23" s="68" t="str">
        <f>IF(AND((P22&gt;0),(P21&gt;0)),(P22/P21),"")</f>
        <v/>
      </c>
      <c r="Q23" s="4" t="s">
        <v>3</v>
      </c>
      <c r="R23" s="68" t="str">
        <f>IF(AND((R22&gt;0),(R21&gt;0)),(R22/R21),"")</f>
        <v/>
      </c>
      <c r="S23" s="4" t="s">
        <v>3</v>
      </c>
      <c r="T23" s="68" t="str">
        <f>IF(AND((T22&gt;0),(T21&gt;0)),(T22/T21),"")</f>
        <v/>
      </c>
      <c r="U23" s="4" t="s">
        <v>3</v>
      </c>
      <c r="V23" s="68" t="str">
        <f>IF(AND((V22&gt;0),(V21&gt;0)),(V22/V21),"")</f>
        <v/>
      </c>
      <c r="W23" s="4" t="s">
        <v>3</v>
      </c>
      <c r="X23" s="68" t="str">
        <f>IF(AND((X22&gt;0),(X21&gt;0)),(X22/X21),"")</f>
        <v/>
      </c>
      <c r="Y23" s="4" t="s">
        <v>3</v>
      </c>
      <c r="Z23" s="68" t="str">
        <f>IF(AND((Z22&gt;0),(Z21&gt;0)),(Z22/Z21),"")</f>
        <v/>
      </c>
      <c r="AA23" s="4" t="s">
        <v>3</v>
      </c>
      <c r="AB23" s="68" t="str">
        <f>IF(AND((AB22&gt;0),(AB21&gt;0)),(AB22/AB21),"")</f>
        <v/>
      </c>
      <c r="AC23" s="4" t="s">
        <v>3</v>
      </c>
      <c r="AD23" s="68" t="str">
        <f t="shared" ref="AD23" si="138">IF(AND((AD22&gt;0),(AD21&gt;0)),(AD22/AD21),"")</f>
        <v/>
      </c>
      <c r="AE23" s="4" t="s">
        <v>3</v>
      </c>
      <c r="AF23" s="68" t="str">
        <f t="shared" ref="AF23" si="139">IF(AND((AF22&gt;0),(AF21&gt;0)),(AF22/AF21),"")</f>
        <v/>
      </c>
      <c r="AG23" s="4" t="s">
        <v>3</v>
      </c>
      <c r="AH23" s="68" t="str">
        <f t="shared" ref="AH23" si="140">IF(AND((AH22&gt;0),(AH21&gt;0)),(AH22/AH21),"")</f>
        <v/>
      </c>
      <c r="AI23" s="4" t="s">
        <v>3</v>
      </c>
      <c r="AJ23" s="68" t="str">
        <f t="shared" ref="AJ23" si="141">IF(AND((AJ22&gt;0),(AJ21&gt;0)),(AJ22/AJ21),"")</f>
        <v/>
      </c>
      <c r="AK23" s="4" t="s">
        <v>3</v>
      </c>
      <c r="AL23" s="68" t="str">
        <f t="shared" ref="AL23" si="142">IF(AND((AL22&gt;0),(AL21&gt;0)),(AL22/AL21),"")</f>
        <v/>
      </c>
      <c r="AM23" s="4" t="s">
        <v>3</v>
      </c>
      <c r="AN23" s="68" t="str">
        <f t="shared" ref="AN23" si="143">IF(AND((AN22&gt;0),(AN21&gt;0)),(AN22/AN21),"")</f>
        <v/>
      </c>
      <c r="AO23" s="4" t="s">
        <v>3</v>
      </c>
      <c r="AP23" s="68" t="str">
        <f t="shared" ref="AP23" si="144">IF(AND((AP22&gt;0),(AP21&gt;0)),(AP22/AP21),"")</f>
        <v/>
      </c>
      <c r="AQ23" s="4" t="s">
        <v>3</v>
      </c>
      <c r="AR23" s="68" t="str">
        <f t="shared" ref="AR23" si="145">IF(AND((AR22&gt;0),(AR21&gt;0)),(AR22/AR21),"")</f>
        <v/>
      </c>
      <c r="AS23" s="4" t="s">
        <v>3</v>
      </c>
      <c r="AT23" s="68" t="str">
        <f t="shared" ref="AT23" si="146">IF(AND((AT22&gt;0),(AT21&gt;0)),(AT22/AT21),"")</f>
        <v/>
      </c>
      <c r="AU23" s="4" t="s">
        <v>3</v>
      </c>
      <c r="AV23" s="68" t="str">
        <f t="shared" ref="AV23" si="147">IF(AND((AV22&gt;0),(AV21&gt;0)),(AV22/AV21),"")</f>
        <v/>
      </c>
      <c r="AW23" s="4" t="s">
        <v>3</v>
      </c>
      <c r="AX23" s="68" t="str">
        <f t="shared" ref="AX23" si="148">IF(AND((AX22&gt;0),(AX21&gt;0)),(AX22/AX21),"")</f>
        <v/>
      </c>
      <c r="AY23" s="4" t="s">
        <v>3</v>
      </c>
      <c r="AZ23" s="68" t="str">
        <f t="shared" ref="AZ23" si="149">IF(AND((AZ22&gt;0),(AZ21&gt;0)),(AZ22/AZ21),"")</f>
        <v/>
      </c>
      <c r="BA23" s="4" t="s">
        <v>3</v>
      </c>
      <c r="BB23" s="68" t="str">
        <f t="shared" ref="BB23" si="150">IF(AND((BB22&gt;0),(BB21&gt;0)),(BB22/BB21),"")</f>
        <v/>
      </c>
      <c r="BC23" s="4" t="s">
        <v>3</v>
      </c>
      <c r="BD23" s="68" t="str">
        <f t="shared" ref="BD23" si="151">IF(AND((BD22&gt;0),(BD21&gt;0)),(BD22/BD21),"")</f>
        <v/>
      </c>
      <c r="BE23" s="4" t="s">
        <v>3</v>
      </c>
      <c r="BF23" s="68" t="str">
        <f t="shared" ref="BF23" si="152">IF(AND((BF22&gt;0),(BF21&gt;0)),(BF22/BF21),"")</f>
        <v/>
      </c>
      <c r="BG23" s="4" t="s">
        <v>3</v>
      </c>
      <c r="BH23" s="68" t="str">
        <f t="shared" ref="BH23" si="153">IF(AND((BH22&gt;0),(BH21&gt;0)),(BH22/BH21),"")</f>
        <v/>
      </c>
      <c r="BI23" s="4" t="s">
        <v>3</v>
      </c>
      <c r="BK23" s="57" t="s">
        <v>27</v>
      </c>
      <c r="BL23" s="30">
        <f t="shared" si="16"/>
        <v>1</v>
      </c>
      <c r="BM23" s="40">
        <f t="shared" si="17"/>
        <v>0.125</v>
      </c>
      <c r="BN23" s="22" t="str">
        <f t="shared" si="18"/>
        <v>–</v>
      </c>
      <c r="BO23" s="41">
        <f t="shared" si="19"/>
        <v>0.125</v>
      </c>
      <c r="BP23" s="24" t="str">
        <f t="shared" si="20"/>
        <v/>
      </c>
      <c r="BQ23" s="6" t="s">
        <v>3</v>
      </c>
      <c r="BR23" s="26" t="str">
        <f t="shared" si="21"/>
        <v/>
      </c>
      <c r="BS23" s="42">
        <f t="shared" si="22"/>
        <v>0.125</v>
      </c>
      <c r="BT23" s="28" t="s">
        <v>3</v>
      </c>
      <c r="BU23" s="43" t="str">
        <f t="shared" si="23"/>
        <v>?</v>
      </c>
      <c r="BV23" s="29" t="s">
        <v>3</v>
      </c>
      <c r="BW23" s="22">
        <f t="shared" si="24"/>
        <v>0.125</v>
      </c>
      <c r="BX23" s="25" t="s">
        <v>3</v>
      </c>
    </row>
    <row r="24" spans="1:76" ht="12.75" customHeight="1" x14ac:dyDescent="0.2">
      <c r="A24" s="15" t="s">
        <v>15</v>
      </c>
      <c r="B24" s="17"/>
      <c r="C24" s="3"/>
      <c r="D24" s="17"/>
      <c r="E24" s="3"/>
      <c r="F24" s="17"/>
      <c r="G24" s="3"/>
      <c r="H24" s="17"/>
      <c r="I24" s="3"/>
      <c r="J24" s="17"/>
      <c r="K24" s="3"/>
      <c r="L24" s="17"/>
      <c r="M24" s="3"/>
      <c r="N24" s="17"/>
      <c r="O24" s="3"/>
      <c r="P24" s="17"/>
      <c r="Q24" s="3"/>
      <c r="R24" s="17"/>
      <c r="S24" s="3"/>
      <c r="T24" s="17"/>
      <c r="U24" s="3"/>
      <c r="V24" s="17"/>
      <c r="W24" s="3"/>
      <c r="X24" s="17"/>
      <c r="Y24" s="3"/>
      <c r="Z24" s="17"/>
      <c r="AA24" s="3"/>
      <c r="AB24" s="17"/>
      <c r="AC24" s="3"/>
      <c r="AD24" s="17"/>
      <c r="AE24" s="3"/>
      <c r="AF24" s="17"/>
      <c r="AG24" s="3"/>
      <c r="AH24" s="17"/>
      <c r="AI24" s="3"/>
      <c r="AJ24" s="17"/>
      <c r="AK24" s="3"/>
      <c r="AL24" s="17"/>
      <c r="AM24" s="3"/>
      <c r="AN24" s="17"/>
      <c r="AO24" s="3"/>
      <c r="AP24" s="17"/>
      <c r="AQ24" s="3"/>
      <c r="AR24" s="17"/>
      <c r="AS24" s="3"/>
      <c r="AT24" s="17"/>
      <c r="AU24" s="3"/>
      <c r="AV24" s="17"/>
      <c r="AW24" s="3"/>
      <c r="AX24" s="17"/>
      <c r="AY24" s="3"/>
      <c r="AZ24" s="17"/>
      <c r="BA24" s="3"/>
      <c r="BB24" s="17"/>
      <c r="BC24" s="3"/>
      <c r="BD24" s="17"/>
      <c r="BE24" s="3"/>
      <c r="BF24" s="17"/>
      <c r="BG24" s="3"/>
      <c r="BH24" s="17"/>
      <c r="BI24" s="3"/>
      <c r="BK24" s="56" t="s">
        <v>15</v>
      </c>
      <c r="BL24" s="30">
        <f t="shared" si="16"/>
        <v>0</v>
      </c>
      <c r="BM24" s="21"/>
      <c r="BN24" s="22"/>
      <c r="BO24" s="23"/>
      <c r="BP24" s="24"/>
      <c r="BQ24" s="25"/>
      <c r="BR24" s="26"/>
      <c r="BS24" s="27"/>
      <c r="BT24" s="28"/>
      <c r="BU24" s="22"/>
      <c r="BV24" s="29"/>
      <c r="BW24" s="22"/>
      <c r="BX24" s="25"/>
    </row>
    <row r="25" spans="1:76" ht="12.75" customHeight="1" x14ac:dyDescent="0.2">
      <c r="A25" s="10" t="s">
        <v>25</v>
      </c>
      <c r="B25" s="19">
        <v>5.0999999999999996</v>
      </c>
      <c r="C25" s="4">
        <f>IF(AND((B25&gt;0),(B$4&gt;0)),(B25/B$4*100),"")</f>
        <v>30</v>
      </c>
      <c r="D25" s="19"/>
      <c r="E25" s="4" t="str">
        <f>IF(AND((D25&gt;0),(D$4&gt;0)),(D25/D$4*100),"")</f>
        <v/>
      </c>
      <c r="F25" s="19"/>
      <c r="G25" s="4" t="str">
        <f>IF(AND((F25&gt;0),(F$4&gt;0)),(F25/F$4*100),"")</f>
        <v/>
      </c>
      <c r="H25" s="19"/>
      <c r="I25" s="4" t="str">
        <f>IF(AND((H25&gt;0),(H$4&gt;0)),(H25/H$4*100),"")</f>
        <v/>
      </c>
      <c r="J25" s="19"/>
      <c r="K25" s="4" t="str">
        <f>IF(AND((J25&gt;0),(J$4&gt;0)),(J25/J$4*100),"")</f>
        <v/>
      </c>
      <c r="L25" s="19"/>
      <c r="M25" s="4" t="str">
        <f>IF(AND((L25&gt;0),(L$4&gt;0)),(L25/L$4*100),"")</f>
        <v/>
      </c>
      <c r="N25" s="19"/>
      <c r="O25" s="4" t="str">
        <f>IF(AND((N25&gt;0),(N$4&gt;0)),(N25/N$4*100),"")</f>
        <v/>
      </c>
      <c r="P25" s="19"/>
      <c r="Q25" s="4" t="str">
        <f>IF(AND((P25&gt;0),(P$4&gt;0)),(P25/P$4*100),"")</f>
        <v/>
      </c>
      <c r="R25" s="19"/>
      <c r="S25" s="4" t="str">
        <f>IF(AND((R25&gt;0),(R$4&gt;0)),(R25/R$4*100),"")</f>
        <v/>
      </c>
      <c r="T25" s="19"/>
      <c r="U25" s="4" t="str">
        <f>IF(AND((T25&gt;0),(T$4&gt;0)),(T25/T$4*100),"")</f>
        <v/>
      </c>
      <c r="V25" s="19"/>
      <c r="W25" s="4" t="str">
        <f>IF(AND((V25&gt;0),(V$4&gt;0)),(V25/V$4*100),"")</f>
        <v/>
      </c>
      <c r="X25" s="19"/>
      <c r="Y25" s="4" t="str">
        <f>IF(AND((X25&gt;0),(X$4&gt;0)),(X25/X$4*100),"")</f>
        <v/>
      </c>
      <c r="Z25" s="19"/>
      <c r="AA25" s="4" t="str">
        <f>IF(AND((Z25&gt;0),(Z$4&gt;0)),(Z25/Z$4*100),"")</f>
        <v/>
      </c>
      <c r="AB25" s="19"/>
      <c r="AC25" s="4" t="str">
        <f>IF(AND((AB25&gt;0),(AB$4&gt;0)),(AB25/AB$4*100),"")</f>
        <v/>
      </c>
      <c r="AD25" s="19"/>
      <c r="AE25" s="4" t="str">
        <f t="shared" ref="AE25:AE26" si="154">IF(AND((AD25&gt;0),(AD$4&gt;0)),(AD25/AD$4*100),"")</f>
        <v/>
      </c>
      <c r="AF25" s="19"/>
      <c r="AG25" s="4" t="str">
        <f t="shared" ref="AG25:AG26" si="155">IF(AND((AF25&gt;0),(AF$4&gt;0)),(AF25/AF$4*100),"")</f>
        <v/>
      </c>
      <c r="AH25" s="19"/>
      <c r="AI25" s="4" t="str">
        <f t="shared" ref="AI25:AI26" si="156">IF(AND((AH25&gt;0),(AH$4&gt;0)),(AH25/AH$4*100),"")</f>
        <v/>
      </c>
      <c r="AJ25" s="19"/>
      <c r="AK25" s="4" t="str">
        <f t="shared" ref="AK25:AK26" si="157">IF(AND((AJ25&gt;0),(AJ$4&gt;0)),(AJ25/AJ$4*100),"")</f>
        <v/>
      </c>
      <c r="AL25" s="19"/>
      <c r="AM25" s="4" t="str">
        <f t="shared" ref="AM25:AM26" si="158">IF(AND((AL25&gt;0),(AL$4&gt;0)),(AL25/AL$4*100),"")</f>
        <v/>
      </c>
      <c r="AN25" s="19"/>
      <c r="AO25" s="4" t="str">
        <f t="shared" ref="AO25:AO26" si="159">IF(AND((AN25&gt;0),(AN$4&gt;0)),(AN25/AN$4*100),"")</f>
        <v/>
      </c>
      <c r="AP25" s="19"/>
      <c r="AQ25" s="4" t="str">
        <f t="shared" ref="AQ25:AQ26" si="160">IF(AND((AP25&gt;0),(AP$4&gt;0)),(AP25/AP$4*100),"")</f>
        <v/>
      </c>
      <c r="AR25" s="19"/>
      <c r="AS25" s="4" t="str">
        <f t="shared" ref="AS25:AS26" si="161">IF(AND((AR25&gt;0),(AR$4&gt;0)),(AR25/AR$4*100),"")</f>
        <v/>
      </c>
      <c r="AT25" s="19"/>
      <c r="AU25" s="4" t="str">
        <f t="shared" ref="AU25:AU26" si="162">IF(AND((AT25&gt;0),(AT$4&gt;0)),(AT25/AT$4*100),"")</f>
        <v/>
      </c>
      <c r="AV25" s="19"/>
      <c r="AW25" s="4" t="str">
        <f t="shared" ref="AW25:AW26" si="163">IF(AND((AV25&gt;0),(AV$4&gt;0)),(AV25/AV$4*100),"")</f>
        <v/>
      </c>
      <c r="AX25" s="19"/>
      <c r="AY25" s="4" t="str">
        <f t="shared" ref="AY25:AY26" si="164">IF(AND((AX25&gt;0),(AX$4&gt;0)),(AX25/AX$4*100),"")</f>
        <v/>
      </c>
      <c r="AZ25" s="19"/>
      <c r="BA25" s="4" t="str">
        <f t="shared" ref="BA25:BA26" si="165">IF(AND((AZ25&gt;0),(AZ$4&gt;0)),(AZ25/AZ$4*100),"")</f>
        <v/>
      </c>
      <c r="BB25" s="19"/>
      <c r="BC25" s="4" t="str">
        <f t="shared" ref="BC25:BC26" si="166">IF(AND((BB25&gt;0),(BB$4&gt;0)),(BB25/BB$4*100),"")</f>
        <v/>
      </c>
      <c r="BD25" s="19"/>
      <c r="BE25" s="4" t="str">
        <f t="shared" ref="BE25:BE26" si="167">IF(AND((BD25&gt;0),(BD$4&gt;0)),(BD25/BD$4*100),"")</f>
        <v/>
      </c>
      <c r="BF25" s="19"/>
      <c r="BG25" s="4" t="str">
        <f t="shared" ref="BG25:BG26" si="168">IF(AND((BF25&gt;0),(BF$4&gt;0)),(BF25/BF$4*100),"")</f>
        <v/>
      </c>
      <c r="BH25" s="19"/>
      <c r="BI25" s="4" t="str">
        <f t="shared" ref="BI25:BI26" si="169">IF(AND((BH25&gt;0),(BH$4&gt;0)),(BH25/BH$4*100),"")</f>
        <v/>
      </c>
      <c r="BK25" s="57" t="s">
        <v>25</v>
      </c>
      <c r="BL25" s="30">
        <f t="shared" si="16"/>
        <v>1</v>
      </c>
      <c r="BM25" s="31">
        <f t="shared" si="17"/>
        <v>5.0999999999999996</v>
      </c>
      <c r="BN25" s="32" t="str">
        <f t="shared" si="18"/>
        <v>–</v>
      </c>
      <c r="BO25" s="33">
        <f t="shared" si="19"/>
        <v>5.0999999999999996</v>
      </c>
      <c r="BP25" s="34">
        <f t="shared" si="20"/>
        <v>30</v>
      </c>
      <c r="BQ25" s="35" t="str">
        <f t="shared" si="41"/>
        <v>–</v>
      </c>
      <c r="BR25" s="36">
        <f t="shared" si="21"/>
        <v>30</v>
      </c>
      <c r="BS25" s="37">
        <f t="shared" si="22"/>
        <v>5.0999999999999996</v>
      </c>
      <c r="BT25" s="38">
        <f t="shared" si="22"/>
        <v>30</v>
      </c>
      <c r="BU25" s="32" t="str">
        <f t="shared" si="23"/>
        <v>?</v>
      </c>
      <c r="BV25" s="39" t="str">
        <f t="shared" si="23"/>
        <v>?</v>
      </c>
      <c r="BW25" s="32">
        <f t="shared" si="24"/>
        <v>5.0999999999999996</v>
      </c>
      <c r="BX25" s="35">
        <f t="shared" si="24"/>
        <v>30</v>
      </c>
    </row>
    <row r="26" spans="1:76" ht="12.75" customHeight="1" x14ac:dyDescent="0.2">
      <c r="A26" s="10" t="s">
        <v>26</v>
      </c>
      <c r="B26" s="19">
        <v>0.8</v>
      </c>
      <c r="C26" s="4">
        <f>IF(AND((B26&gt;0),(B$4&gt;0)),(B26/B$4*100),"")</f>
        <v>4.7058823529411766</v>
      </c>
      <c r="D26" s="19"/>
      <c r="E26" s="4" t="str">
        <f>IF(AND((D26&gt;0),(D$4&gt;0)),(D26/D$4*100),"")</f>
        <v/>
      </c>
      <c r="F26" s="19"/>
      <c r="G26" s="4" t="str">
        <f>IF(AND((F26&gt;0),(F$4&gt;0)),(F26/F$4*100),"")</f>
        <v/>
      </c>
      <c r="H26" s="19"/>
      <c r="I26" s="4" t="str">
        <f>IF(AND((H26&gt;0),(H$4&gt;0)),(H26/H$4*100),"")</f>
        <v/>
      </c>
      <c r="J26" s="19"/>
      <c r="K26" s="4" t="str">
        <f>IF(AND((J26&gt;0),(J$4&gt;0)),(J26/J$4*100),"")</f>
        <v/>
      </c>
      <c r="L26" s="19"/>
      <c r="M26" s="4" t="str">
        <f>IF(AND((L26&gt;0),(L$4&gt;0)),(L26/L$4*100),"")</f>
        <v/>
      </c>
      <c r="N26" s="19"/>
      <c r="O26" s="4" t="str">
        <f>IF(AND((N26&gt;0),(N$4&gt;0)),(N26/N$4*100),"")</f>
        <v/>
      </c>
      <c r="P26" s="19"/>
      <c r="Q26" s="4" t="str">
        <f>IF(AND((P26&gt;0),(P$4&gt;0)),(P26/P$4*100),"")</f>
        <v/>
      </c>
      <c r="R26" s="19"/>
      <c r="S26" s="4" t="str">
        <f>IF(AND((R26&gt;0),(R$4&gt;0)),(R26/R$4*100),"")</f>
        <v/>
      </c>
      <c r="T26" s="19"/>
      <c r="U26" s="4" t="str">
        <f>IF(AND((T26&gt;0),(T$4&gt;0)),(T26/T$4*100),"")</f>
        <v/>
      </c>
      <c r="V26" s="19"/>
      <c r="W26" s="4" t="str">
        <f>IF(AND((V26&gt;0),(V$4&gt;0)),(V26/V$4*100),"")</f>
        <v/>
      </c>
      <c r="X26" s="19"/>
      <c r="Y26" s="4" t="str">
        <f>IF(AND((X26&gt;0),(X$4&gt;0)),(X26/X$4*100),"")</f>
        <v/>
      </c>
      <c r="Z26" s="19"/>
      <c r="AA26" s="4" t="str">
        <f>IF(AND((Z26&gt;0),(Z$4&gt;0)),(Z26/Z$4*100),"")</f>
        <v/>
      </c>
      <c r="AB26" s="19"/>
      <c r="AC26" s="4" t="str">
        <f>IF(AND((AB26&gt;0),(AB$4&gt;0)),(AB26/AB$4*100),"")</f>
        <v/>
      </c>
      <c r="AD26" s="19"/>
      <c r="AE26" s="4" t="str">
        <f t="shared" si="154"/>
        <v/>
      </c>
      <c r="AF26" s="19"/>
      <c r="AG26" s="4" t="str">
        <f t="shared" si="155"/>
        <v/>
      </c>
      <c r="AH26" s="19"/>
      <c r="AI26" s="4" t="str">
        <f t="shared" si="156"/>
        <v/>
      </c>
      <c r="AJ26" s="19"/>
      <c r="AK26" s="4" t="str">
        <f t="shared" si="157"/>
        <v/>
      </c>
      <c r="AL26" s="19"/>
      <c r="AM26" s="4" t="str">
        <f t="shared" si="158"/>
        <v/>
      </c>
      <c r="AN26" s="19"/>
      <c r="AO26" s="4" t="str">
        <f t="shared" si="159"/>
        <v/>
      </c>
      <c r="AP26" s="19"/>
      <c r="AQ26" s="4" t="str">
        <f t="shared" si="160"/>
        <v/>
      </c>
      <c r="AR26" s="19"/>
      <c r="AS26" s="4" t="str">
        <f t="shared" si="161"/>
        <v/>
      </c>
      <c r="AT26" s="19"/>
      <c r="AU26" s="4" t="str">
        <f t="shared" si="162"/>
        <v/>
      </c>
      <c r="AV26" s="19"/>
      <c r="AW26" s="4" t="str">
        <f t="shared" si="163"/>
        <v/>
      </c>
      <c r="AX26" s="19"/>
      <c r="AY26" s="4" t="str">
        <f t="shared" si="164"/>
        <v/>
      </c>
      <c r="AZ26" s="19"/>
      <c r="BA26" s="4" t="str">
        <f t="shared" si="165"/>
        <v/>
      </c>
      <c r="BB26" s="19"/>
      <c r="BC26" s="4" t="str">
        <f t="shared" si="166"/>
        <v/>
      </c>
      <c r="BD26" s="19"/>
      <c r="BE26" s="4" t="str">
        <f t="shared" si="167"/>
        <v/>
      </c>
      <c r="BF26" s="19"/>
      <c r="BG26" s="4" t="str">
        <f t="shared" si="168"/>
        <v/>
      </c>
      <c r="BH26" s="19"/>
      <c r="BI26" s="4" t="str">
        <f t="shared" si="169"/>
        <v/>
      </c>
      <c r="BK26" s="57" t="s">
        <v>26</v>
      </c>
      <c r="BL26" s="30">
        <f t="shared" si="16"/>
        <v>1</v>
      </c>
      <c r="BM26" s="31">
        <f t="shared" si="17"/>
        <v>0.8</v>
      </c>
      <c r="BN26" s="32" t="str">
        <f t="shared" si="18"/>
        <v>–</v>
      </c>
      <c r="BO26" s="33">
        <f t="shared" si="19"/>
        <v>0.8</v>
      </c>
      <c r="BP26" s="34">
        <f t="shared" si="20"/>
        <v>4.7058823529411766</v>
      </c>
      <c r="BQ26" s="35" t="str">
        <f t="shared" si="41"/>
        <v>–</v>
      </c>
      <c r="BR26" s="36">
        <f t="shared" si="21"/>
        <v>4.7058823529411766</v>
      </c>
      <c r="BS26" s="37">
        <f t="shared" si="22"/>
        <v>0.8</v>
      </c>
      <c r="BT26" s="38">
        <f t="shared" si="22"/>
        <v>4.7058823529411766</v>
      </c>
      <c r="BU26" s="32" t="str">
        <f t="shared" si="23"/>
        <v>?</v>
      </c>
      <c r="BV26" s="39" t="str">
        <f t="shared" si="23"/>
        <v>?</v>
      </c>
      <c r="BW26" s="32">
        <f t="shared" si="24"/>
        <v>0.8</v>
      </c>
      <c r="BX26" s="35">
        <f t="shared" si="24"/>
        <v>4.7058823529411766</v>
      </c>
    </row>
    <row r="27" spans="1:76" ht="12.75" customHeight="1" x14ac:dyDescent="0.2">
      <c r="A27" s="10" t="s">
        <v>27</v>
      </c>
      <c r="B27" s="68">
        <f>IF(AND((B26&gt;0),(B25&gt;0)),(B26/B25),"")</f>
        <v>0.15686274509803924</v>
      </c>
      <c r="C27" s="4" t="s">
        <v>3</v>
      </c>
      <c r="D27" s="68" t="str">
        <f>IF(AND((D26&gt;0),(D25&gt;0)),(D26/D25),"")</f>
        <v/>
      </c>
      <c r="E27" s="4" t="s">
        <v>3</v>
      </c>
      <c r="F27" s="68" t="str">
        <f>IF(AND((F26&gt;0),(F25&gt;0)),(F26/F25),"")</f>
        <v/>
      </c>
      <c r="G27" s="4" t="s">
        <v>3</v>
      </c>
      <c r="H27" s="68" t="str">
        <f>IF(AND((H26&gt;0),(H25&gt;0)),(H26/H25),"")</f>
        <v/>
      </c>
      <c r="I27" s="4" t="s">
        <v>3</v>
      </c>
      <c r="J27" s="68" t="str">
        <f>IF(AND((J26&gt;0),(J25&gt;0)),(J26/J25),"")</f>
        <v/>
      </c>
      <c r="K27" s="4" t="s">
        <v>3</v>
      </c>
      <c r="L27" s="68" t="str">
        <f>IF(AND((L26&gt;0),(L25&gt;0)),(L26/L25),"")</f>
        <v/>
      </c>
      <c r="M27" s="4" t="s">
        <v>3</v>
      </c>
      <c r="N27" s="68" t="str">
        <f>IF(AND((N26&gt;0),(N25&gt;0)),(N26/N25),"")</f>
        <v/>
      </c>
      <c r="O27" s="4" t="s">
        <v>3</v>
      </c>
      <c r="P27" s="68" t="str">
        <f>IF(AND((P26&gt;0),(P25&gt;0)),(P26/P25),"")</f>
        <v/>
      </c>
      <c r="Q27" s="4" t="s">
        <v>3</v>
      </c>
      <c r="R27" s="68" t="str">
        <f>IF(AND((R26&gt;0),(R25&gt;0)),(R26/R25),"")</f>
        <v/>
      </c>
      <c r="S27" s="4" t="s">
        <v>3</v>
      </c>
      <c r="T27" s="68" t="str">
        <f>IF(AND((T26&gt;0),(T25&gt;0)),(T26/T25),"")</f>
        <v/>
      </c>
      <c r="U27" s="4" t="s">
        <v>3</v>
      </c>
      <c r="V27" s="68" t="str">
        <f>IF(AND((V26&gt;0),(V25&gt;0)),(V26/V25),"")</f>
        <v/>
      </c>
      <c r="W27" s="4" t="s">
        <v>3</v>
      </c>
      <c r="X27" s="68" t="str">
        <f>IF(AND((X26&gt;0),(X25&gt;0)),(X26/X25),"")</f>
        <v/>
      </c>
      <c r="Y27" s="4" t="s">
        <v>3</v>
      </c>
      <c r="Z27" s="68" t="str">
        <f>IF(AND((Z26&gt;0),(Z25&gt;0)),(Z26/Z25),"")</f>
        <v/>
      </c>
      <c r="AA27" s="4" t="s">
        <v>3</v>
      </c>
      <c r="AB27" s="68" t="str">
        <f>IF(AND((AB26&gt;0),(AB25&gt;0)),(AB26/AB25),"")</f>
        <v/>
      </c>
      <c r="AC27" s="4" t="s">
        <v>3</v>
      </c>
      <c r="AD27" s="68" t="str">
        <f t="shared" ref="AD27" si="170">IF(AND((AD26&gt;0),(AD25&gt;0)),(AD26/AD25),"")</f>
        <v/>
      </c>
      <c r="AE27" s="4" t="s">
        <v>3</v>
      </c>
      <c r="AF27" s="68" t="str">
        <f t="shared" ref="AF27" si="171">IF(AND((AF26&gt;0),(AF25&gt;0)),(AF26/AF25),"")</f>
        <v/>
      </c>
      <c r="AG27" s="4" t="s">
        <v>3</v>
      </c>
      <c r="AH27" s="68" t="str">
        <f t="shared" ref="AH27" si="172">IF(AND((AH26&gt;0),(AH25&gt;0)),(AH26/AH25),"")</f>
        <v/>
      </c>
      <c r="AI27" s="4" t="s">
        <v>3</v>
      </c>
      <c r="AJ27" s="68" t="str">
        <f t="shared" ref="AJ27" si="173">IF(AND((AJ26&gt;0),(AJ25&gt;0)),(AJ26/AJ25),"")</f>
        <v/>
      </c>
      <c r="AK27" s="4" t="s">
        <v>3</v>
      </c>
      <c r="AL27" s="68" t="str">
        <f t="shared" ref="AL27" si="174">IF(AND((AL26&gt;0),(AL25&gt;0)),(AL26/AL25),"")</f>
        <v/>
      </c>
      <c r="AM27" s="4" t="s">
        <v>3</v>
      </c>
      <c r="AN27" s="68" t="str">
        <f t="shared" ref="AN27" si="175">IF(AND((AN26&gt;0),(AN25&gt;0)),(AN26/AN25),"")</f>
        <v/>
      </c>
      <c r="AO27" s="4" t="s">
        <v>3</v>
      </c>
      <c r="AP27" s="68" t="str">
        <f t="shared" ref="AP27" si="176">IF(AND((AP26&gt;0),(AP25&gt;0)),(AP26/AP25),"")</f>
        <v/>
      </c>
      <c r="AQ27" s="4" t="s">
        <v>3</v>
      </c>
      <c r="AR27" s="68" t="str">
        <f t="shared" ref="AR27" si="177">IF(AND((AR26&gt;0),(AR25&gt;0)),(AR26/AR25),"")</f>
        <v/>
      </c>
      <c r="AS27" s="4" t="s">
        <v>3</v>
      </c>
      <c r="AT27" s="68" t="str">
        <f t="shared" ref="AT27" si="178">IF(AND((AT26&gt;0),(AT25&gt;0)),(AT26/AT25),"")</f>
        <v/>
      </c>
      <c r="AU27" s="4" t="s">
        <v>3</v>
      </c>
      <c r="AV27" s="68" t="str">
        <f t="shared" ref="AV27" si="179">IF(AND((AV26&gt;0),(AV25&gt;0)),(AV26/AV25),"")</f>
        <v/>
      </c>
      <c r="AW27" s="4" t="s">
        <v>3</v>
      </c>
      <c r="AX27" s="68" t="str">
        <f t="shared" ref="AX27" si="180">IF(AND((AX26&gt;0),(AX25&gt;0)),(AX26/AX25),"")</f>
        <v/>
      </c>
      <c r="AY27" s="4" t="s">
        <v>3</v>
      </c>
      <c r="AZ27" s="68" t="str">
        <f t="shared" ref="AZ27" si="181">IF(AND((AZ26&gt;0),(AZ25&gt;0)),(AZ26/AZ25),"")</f>
        <v/>
      </c>
      <c r="BA27" s="4" t="s">
        <v>3</v>
      </c>
      <c r="BB27" s="68" t="str">
        <f t="shared" ref="BB27" si="182">IF(AND((BB26&gt;0),(BB25&gt;0)),(BB26/BB25),"")</f>
        <v/>
      </c>
      <c r="BC27" s="4" t="s">
        <v>3</v>
      </c>
      <c r="BD27" s="68" t="str">
        <f t="shared" ref="BD27" si="183">IF(AND((BD26&gt;0),(BD25&gt;0)),(BD26/BD25),"")</f>
        <v/>
      </c>
      <c r="BE27" s="4" t="s">
        <v>3</v>
      </c>
      <c r="BF27" s="68" t="str">
        <f t="shared" ref="BF27" si="184">IF(AND((BF26&gt;0),(BF25&gt;0)),(BF26/BF25),"")</f>
        <v/>
      </c>
      <c r="BG27" s="4" t="s">
        <v>3</v>
      </c>
      <c r="BH27" s="68" t="str">
        <f t="shared" ref="BH27" si="185">IF(AND((BH26&gt;0),(BH25&gt;0)),(BH26/BH25),"")</f>
        <v/>
      </c>
      <c r="BI27" s="4" t="s">
        <v>3</v>
      </c>
      <c r="BK27" s="57" t="s">
        <v>27</v>
      </c>
      <c r="BL27" s="30">
        <f t="shared" si="16"/>
        <v>1</v>
      </c>
      <c r="BM27" s="40">
        <f t="shared" si="17"/>
        <v>0.15686274509803924</v>
      </c>
      <c r="BN27" s="22" t="str">
        <f t="shared" si="18"/>
        <v>–</v>
      </c>
      <c r="BO27" s="41">
        <f t="shared" si="19"/>
        <v>0.15686274509803924</v>
      </c>
      <c r="BP27" s="24" t="str">
        <f t="shared" si="20"/>
        <v/>
      </c>
      <c r="BQ27" s="6" t="s">
        <v>3</v>
      </c>
      <c r="BR27" s="26" t="str">
        <f t="shared" si="21"/>
        <v/>
      </c>
      <c r="BS27" s="42">
        <f t="shared" si="22"/>
        <v>0.15686274509803924</v>
      </c>
      <c r="BT27" s="28" t="s">
        <v>3</v>
      </c>
      <c r="BU27" s="43" t="str">
        <f t="shared" si="23"/>
        <v>?</v>
      </c>
      <c r="BV27" s="29" t="s">
        <v>3</v>
      </c>
      <c r="BW27" s="22">
        <f t="shared" si="24"/>
        <v>0.15686274509803924</v>
      </c>
      <c r="BX27" s="25" t="s">
        <v>3</v>
      </c>
    </row>
    <row r="28" spans="1:76" ht="12.75" customHeight="1" x14ac:dyDescent="0.2">
      <c r="A28" s="15" t="s">
        <v>16</v>
      </c>
      <c r="B28" s="17"/>
      <c r="C28" s="3"/>
      <c r="D28" s="17"/>
      <c r="E28" s="3"/>
      <c r="F28" s="17"/>
      <c r="G28" s="3"/>
      <c r="H28" s="17"/>
      <c r="I28" s="3"/>
      <c r="J28" s="17"/>
      <c r="K28" s="3"/>
      <c r="L28" s="17"/>
      <c r="M28" s="3"/>
      <c r="N28" s="17"/>
      <c r="O28" s="3"/>
      <c r="P28" s="17"/>
      <c r="Q28" s="3"/>
      <c r="R28" s="17"/>
      <c r="S28" s="3"/>
      <c r="T28" s="17"/>
      <c r="U28" s="3"/>
      <c r="V28" s="17"/>
      <c r="W28" s="3"/>
      <c r="X28" s="17"/>
      <c r="Y28" s="3"/>
      <c r="Z28" s="17"/>
      <c r="AA28" s="3"/>
      <c r="AB28" s="17"/>
      <c r="AC28" s="3"/>
      <c r="AD28" s="17"/>
      <c r="AE28" s="3"/>
      <c r="AF28" s="17"/>
      <c r="AG28" s="3"/>
      <c r="AH28" s="17"/>
      <c r="AI28" s="3"/>
      <c r="AJ28" s="17"/>
      <c r="AK28" s="3"/>
      <c r="AL28" s="17"/>
      <c r="AM28" s="3"/>
      <c r="AN28" s="17"/>
      <c r="AO28" s="3"/>
      <c r="AP28" s="17"/>
      <c r="AQ28" s="3"/>
      <c r="AR28" s="17"/>
      <c r="AS28" s="3"/>
      <c r="AT28" s="17"/>
      <c r="AU28" s="3"/>
      <c r="AV28" s="17"/>
      <c r="AW28" s="3"/>
      <c r="AX28" s="17"/>
      <c r="AY28" s="3"/>
      <c r="AZ28" s="17"/>
      <c r="BA28" s="3"/>
      <c r="BB28" s="17"/>
      <c r="BC28" s="3"/>
      <c r="BD28" s="17"/>
      <c r="BE28" s="3"/>
      <c r="BF28" s="17"/>
      <c r="BG28" s="3"/>
      <c r="BH28" s="17"/>
      <c r="BI28" s="3"/>
      <c r="BK28" s="56" t="s">
        <v>16</v>
      </c>
      <c r="BL28" s="30">
        <f t="shared" si="16"/>
        <v>0</v>
      </c>
      <c r="BM28" s="21"/>
      <c r="BN28" s="22"/>
      <c r="BO28" s="23"/>
      <c r="BP28" s="24"/>
      <c r="BQ28" s="25"/>
      <c r="BR28" s="26"/>
      <c r="BS28" s="27"/>
      <c r="BT28" s="28"/>
      <c r="BU28" s="22"/>
      <c r="BV28" s="29"/>
      <c r="BW28" s="22"/>
      <c r="BX28" s="25"/>
    </row>
    <row r="29" spans="1:76" ht="12.75" customHeight="1" x14ac:dyDescent="0.2">
      <c r="A29" s="10" t="s">
        <v>25</v>
      </c>
      <c r="B29" s="19">
        <v>5.5</v>
      </c>
      <c r="C29" s="4">
        <f>IF(AND((B29&gt;0),(B$4&gt;0)),(B29/B$4*100),"")</f>
        <v>32.352941176470587</v>
      </c>
      <c r="D29" s="19"/>
      <c r="E29" s="4" t="str">
        <f>IF(AND((D29&gt;0),(D$4&gt;0)),(D29/D$4*100),"")</f>
        <v/>
      </c>
      <c r="F29" s="19"/>
      <c r="G29" s="4" t="str">
        <f>IF(AND((F29&gt;0),(F$4&gt;0)),(F29/F$4*100),"")</f>
        <v/>
      </c>
      <c r="H29" s="19"/>
      <c r="I29" s="4" t="str">
        <f>IF(AND((H29&gt;0),(H$4&gt;0)),(H29/H$4*100),"")</f>
        <v/>
      </c>
      <c r="J29" s="19"/>
      <c r="K29" s="4" t="str">
        <f>IF(AND((J29&gt;0),(J$4&gt;0)),(J29/J$4*100),"")</f>
        <v/>
      </c>
      <c r="L29" s="19"/>
      <c r="M29" s="4" t="str">
        <f>IF(AND((L29&gt;0),(L$4&gt;0)),(L29/L$4*100),"")</f>
        <v/>
      </c>
      <c r="N29" s="19"/>
      <c r="O29" s="4" t="str">
        <f>IF(AND((N29&gt;0),(N$4&gt;0)),(N29/N$4*100),"")</f>
        <v/>
      </c>
      <c r="P29" s="19"/>
      <c r="Q29" s="4" t="str">
        <f>IF(AND((P29&gt;0),(P$4&gt;0)),(P29/P$4*100),"")</f>
        <v/>
      </c>
      <c r="R29" s="19"/>
      <c r="S29" s="4" t="str">
        <f>IF(AND((R29&gt;0),(R$4&gt;0)),(R29/R$4*100),"")</f>
        <v/>
      </c>
      <c r="T29" s="19"/>
      <c r="U29" s="4" t="str">
        <f>IF(AND((T29&gt;0),(T$4&gt;0)),(T29/T$4*100),"")</f>
        <v/>
      </c>
      <c r="V29" s="19"/>
      <c r="W29" s="4" t="str">
        <f>IF(AND((V29&gt;0),(V$4&gt;0)),(V29/V$4*100),"")</f>
        <v/>
      </c>
      <c r="X29" s="19"/>
      <c r="Y29" s="4" t="str">
        <f>IF(AND((X29&gt;0),(X$4&gt;0)),(X29/X$4*100),"")</f>
        <v/>
      </c>
      <c r="Z29" s="19"/>
      <c r="AA29" s="4" t="str">
        <f>IF(AND((Z29&gt;0),(Z$4&gt;0)),(Z29/Z$4*100),"")</f>
        <v/>
      </c>
      <c r="AB29" s="19"/>
      <c r="AC29" s="4" t="str">
        <f>IF(AND((AB29&gt;0),(AB$4&gt;0)),(AB29/AB$4*100),"")</f>
        <v/>
      </c>
      <c r="AD29" s="19"/>
      <c r="AE29" s="4" t="str">
        <f t="shared" ref="AE29:AE30" si="186">IF(AND((AD29&gt;0),(AD$4&gt;0)),(AD29/AD$4*100),"")</f>
        <v/>
      </c>
      <c r="AF29" s="19"/>
      <c r="AG29" s="4" t="str">
        <f t="shared" ref="AG29:AG30" si="187">IF(AND((AF29&gt;0),(AF$4&gt;0)),(AF29/AF$4*100),"")</f>
        <v/>
      </c>
      <c r="AH29" s="19"/>
      <c r="AI29" s="4" t="str">
        <f t="shared" ref="AI29:AI30" si="188">IF(AND((AH29&gt;0),(AH$4&gt;0)),(AH29/AH$4*100),"")</f>
        <v/>
      </c>
      <c r="AJ29" s="19"/>
      <c r="AK29" s="4" t="str">
        <f t="shared" ref="AK29:AK30" si="189">IF(AND((AJ29&gt;0),(AJ$4&gt;0)),(AJ29/AJ$4*100),"")</f>
        <v/>
      </c>
      <c r="AL29" s="19"/>
      <c r="AM29" s="4" t="str">
        <f t="shared" ref="AM29:AM30" si="190">IF(AND((AL29&gt;0),(AL$4&gt;0)),(AL29/AL$4*100),"")</f>
        <v/>
      </c>
      <c r="AN29" s="19"/>
      <c r="AO29" s="4" t="str">
        <f t="shared" ref="AO29:AO30" si="191">IF(AND((AN29&gt;0),(AN$4&gt;0)),(AN29/AN$4*100),"")</f>
        <v/>
      </c>
      <c r="AP29" s="19"/>
      <c r="AQ29" s="4" t="str">
        <f t="shared" ref="AQ29:AQ30" si="192">IF(AND((AP29&gt;0),(AP$4&gt;0)),(AP29/AP$4*100),"")</f>
        <v/>
      </c>
      <c r="AR29" s="19"/>
      <c r="AS29" s="4" t="str">
        <f t="shared" ref="AS29:AS30" si="193">IF(AND((AR29&gt;0),(AR$4&gt;0)),(AR29/AR$4*100),"")</f>
        <v/>
      </c>
      <c r="AT29" s="19"/>
      <c r="AU29" s="4" t="str">
        <f t="shared" ref="AU29:AU30" si="194">IF(AND((AT29&gt;0),(AT$4&gt;0)),(AT29/AT$4*100),"")</f>
        <v/>
      </c>
      <c r="AV29" s="19"/>
      <c r="AW29" s="4" t="str">
        <f t="shared" ref="AW29:AW30" si="195">IF(AND((AV29&gt;0),(AV$4&gt;0)),(AV29/AV$4*100),"")</f>
        <v/>
      </c>
      <c r="AX29" s="19"/>
      <c r="AY29" s="4" t="str">
        <f t="shared" ref="AY29:AY30" si="196">IF(AND((AX29&gt;0),(AX$4&gt;0)),(AX29/AX$4*100),"")</f>
        <v/>
      </c>
      <c r="AZ29" s="19"/>
      <c r="BA29" s="4" t="str">
        <f t="shared" ref="BA29:BA30" si="197">IF(AND((AZ29&gt;0),(AZ$4&gt;0)),(AZ29/AZ$4*100),"")</f>
        <v/>
      </c>
      <c r="BB29" s="19"/>
      <c r="BC29" s="4" t="str">
        <f t="shared" ref="BC29:BC30" si="198">IF(AND((BB29&gt;0),(BB$4&gt;0)),(BB29/BB$4*100),"")</f>
        <v/>
      </c>
      <c r="BD29" s="19"/>
      <c r="BE29" s="4" t="str">
        <f t="shared" ref="BE29:BE30" si="199">IF(AND((BD29&gt;0),(BD$4&gt;0)),(BD29/BD$4*100),"")</f>
        <v/>
      </c>
      <c r="BF29" s="19"/>
      <c r="BG29" s="4" t="str">
        <f t="shared" ref="BG29:BG30" si="200">IF(AND((BF29&gt;0),(BF$4&gt;0)),(BF29/BF$4*100),"")</f>
        <v/>
      </c>
      <c r="BH29" s="19"/>
      <c r="BI29" s="4" t="str">
        <f t="shared" ref="BI29:BI30" si="201">IF(AND((BH29&gt;0),(BH$4&gt;0)),(BH29/BH$4*100),"")</f>
        <v/>
      </c>
      <c r="BK29" s="57" t="s">
        <v>25</v>
      </c>
      <c r="BL29" s="30">
        <f t="shared" si="16"/>
        <v>1</v>
      </c>
      <c r="BM29" s="31">
        <f t="shared" si="17"/>
        <v>5.5</v>
      </c>
      <c r="BN29" s="32" t="str">
        <f t="shared" si="18"/>
        <v>–</v>
      </c>
      <c r="BO29" s="33">
        <f t="shared" si="19"/>
        <v>5.5</v>
      </c>
      <c r="BP29" s="34">
        <f t="shared" si="20"/>
        <v>32.352941176470587</v>
      </c>
      <c r="BQ29" s="35" t="str">
        <f t="shared" si="41"/>
        <v>–</v>
      </c>
      <c r="BR29" s="36">
        <f t="shared" si="21"/>
        <v>32.352941176470587</v>
      </c>
      <c r="BS29" s="37">
        <f t="shared" si="22"/>
        <v>5.5</v>
      </c>
      <c r="BT29" s="38">
        <f t="shared" si="22"/>
        <v>32.352941176470587</v>
      </c>
      <c r="BU29" s="32" t="str">
        <f t="shared" si="23"/>
        <v>?</v>
      </c>
      <c r="BV29" s="39" t="str">
        <f t="shared" si="23"/>
        <v>?</v>
      </c>
      <c r="BW29" s="32">
        <f t="shared" si="24"/>
        <v>5.5</v>
      </c>
      <c r="BX29" s="35">
        <f t="shared" si="24"/>
        <v>32.352941176470587</v>
      </c>
    </row>
    <row r="30" spans="1:76" ht="12.75" customHeight="1" x14ac:dyDescent="0.2">
      <c r="A30" s="10" t="s">
        <v>26</v>
      </c>
      <c r="B30" s="19">
        <v>0.8</v>
      </c>
      <c r="C30" s="4">
        <f>IF(AND((B30&gt;0),(B$4&gt;0)),(B30/B$4*100),"")</f>
        <v>4.7058823529411766</v>
      </c>
      <c r="D30" s="19"/>
      <c r="E30" s="4" t="str">
        <f>IF(AND((D30&gt;0),(D$4&gt;0)),(D30/D$4*100),"")</f>
        <v/>
      </c>
      <c r="F30" s="19"/>
      <c r="G30" s="4" t="str">
        <f>IF(AND((F30&gt;0),(F$4&gt;0)),(F30/F$4*100),"")</f>
        <v/>
      </c>
      <c r="H30" s="19"/>
      <c r="I30" s="4" t="str">
        <f>IF(AND((H30&gt;0),(H$4&gt;0)),(H30/H$4*100),"")</f>
        <v/>
      </c>
      <c r="J30" s="19"/>
      <c r="K30" s="4" t="str">
        <f>IF(AND((J30&gt;0),(J$4&gt;0)),(J30/J$4*100),"")</f>
        <v/>
      </c>
      <c r="L30" s="19"/>
      <c r="M30" s="4" t="str">
        <f>IF(AND((L30&gt;0),(L$4&gt;0)),(L30/L$4*100),"")</f>
        <v/>
      </c>
      <c r="N30" s="19"/>
      <c r="O30" s="4" t="str">
        <f>IF(AND((N30&gt;0),(N$4&gt;0)),(N30/N$4*100),"")</f>
        <v/>
      </c>
      <c r="P30" s="19"/>
      <c r="Q30" s="4" t="str">
        <f>IF(AND((P30&gt;0),(P$4&gt;0)),(P30/P$4*100),"")</f>
        <v/>
      </c>
      <c r="R30" s="19"/>
      <c r="S30" s="4" t="str">
        <f>IF(AND((R30&gt;0),(R$4&gt;0)),(R30/R$4*100),"")</f>
        <v/>
      </c>
      <c r="T30" s="19"/>
      <c r="U30" s="4" t="str">
        <f>IF(AND((T30&gt;0),(T$4&gt;0)),(T30/T$4*100),"")</f>
        <v/>
      </c>
      <c r="V30" s="19"/>
      <c r="W30" s="4" t="str">
        <f>IF(AND((V30&gt;0),(V$4&gt;0)),(V30/V$4*100),"")</f>
        <v/>
      </c>
      <c r="X30" s="19"/>
      <c r="Y30" s="4" t="str">
        <f>IF(AND((X30&gt;0),(X$4&gt;0)),(X30/X$4*100),"")</f>
        <v/>
      </c>
      <c r="Z30" s="19"/>
      <c r="AA30" s="4" t="str">
        <f>IF(AND((Z30&gt;0),(Z$4&gt;0)),(Z30/Z$4*100),"")</f>
        <v/>
      </c>
      <c r="AB30" s="19"/>
      <c r="AC30" s="4" t="str">
        <f>IF(AND((AB30&gt;0),(AB$4&gt;0)),(AB30/AB$4*100),"")</f>
        <v/>
      </c>
      <c r="AD30" s="19"/>
      <c r="AE30" s="4" t="str">
        <f t="shared" si="186"/>
        <v/>
      </c>
      <c r="AF30" s="19"/>
      <c r="AG30" s="4" t="str">
        <f t="shared" si="187"/>
        <v/>
      </c>
      <c r="AH30" s="19"/>
      <c r="AI30" s="4" t="str">
        <f t="shared" si="188"/>
        <v/>
      </c>
      <c r="AJ30" s="19"/>
      <c r="AK30" s="4" t="str">
        <f t="shared" si="189"/>
        <v/>
      </c>
      <c r="AL30" s="19"/>
      <c r="AM30" s="4" t="str">
        <f t="shared" si="190"/>
        <v/>
      </c>
      <c r="AN30" s="19"/>
      <c r="AO30" s="4" t="str">
        <f t="shared" si="191"/>
        <v/>
      </c>
      <c r="AP30" s="19"/>
      <c r="AQ30" s="4" t="str">
        <f t="shared" si="192"/>
        <v/>
      </c>
      <c r="AR30" s="19"/>
      <c r="AS30" s="4" t="str">
        <f t="shared" si="193"/>
        <v/>
      </c>
      <c r="AT30" s="19"/>
      <c r="AU30" s="4" t="str">
        <f t="shared" si="194"/>
        <v/>
      </c>
      <c r="AV30" s="19"/>
      <c r="AW30" s="4" t="str">
        <f t="shared" si="195"/>
        <v/>
      </c>
      <c r="AX30" s="19"/>
      <c r="AY30" s="4" t="str">
        <f t="shared" si="196"/>
        <v/>
      </c>
      <c r="AZ30" s="19"/>
      <c r="BA30" s="4" t="str">
        <f t="shared" si="197"/>
        <v/>
      </c>
      <c r="BB30" s="19"/>
      <c r="BC30" s="4" t="str">
        <f t="shared" si="198"/>
        <v/>
      </c>
      <c r="BD30" s="19"/>
      <c r="BE30" s="4" t="str">
        <f t="shared" si="199"/>
        <v/>
      </c>
      <c r="BF30" s="19"/>
      <c r="BG30" s="4" t="str">
        <f t="shared" si="200"/>
        <v/>
      </c>
      <c r="BH30" s="19"/>
      <c r="BI30" s="4" t="str">
        <f t="shared" si="201"/>
        <v/>
      </c>
      <c r="BK30" s="57" t="s">
        <v>26</v>
      </c>
      <c r="BL30" s="30">
        <f t="shared" si="16"/>
        <v>1</v>
      </c>
      <c r="BM30" s="31">
        <f t="shared" si="17"/>
        <v>0.8</v>
      </c>
      <c r="BN30" s="32" t="str">
        <f t="shared" si="18"/>
        <v>–</v>
      </c>
      <c r="BO30" s="33">
        <f t="shared" si="19"/>
        <v>0.8</v>
      </c>
      <c r="BP30" s="34">
        <f t="shared" si="20"/>
        <v>4.7058823529411766</v>
      </c>
      <c r="BQ30" s="35" t="str">
        <f t="shared" si="41"/>
        <v>–</v>
      </c>
      <c r="BR30" s="36">
        <f t="shared" si="21"/>
        <v>4.7058823529411766</v>
      </c>
      <c r="BS30" s="37">
        <f t="shared" si="22"/>
        <v>0.8</v>
      </c>
      <c r="BT30" s="38">
        <f t="shared" si="22"/>
        <v>4.7058823529411766</v>
      </c>
      <c r="BU30" s="32" t="str">
        <f t="shared" si="23"/>
        <v>?</v>
      </c>
      <c r="BV30" s="39" t="str">
        <f t="shared" si="23"/>
        <v>?</v>
      </c>
      <c r="BW30" s="32">
        <f t="shared" si="24"/>
        <v>0.8</v>
      </c>
      <c r="BX30" s="35">
        <f t="shared" si="24"/>
        <v>4.7058823529411766</v>
      </c>
    </row>
    <row r="31" spans="1:76" ht="12.75" customHeight="1" thickBot="1" x14ac:dyDescent="0.25">
      <c r="A31" s="10" t="s">
        <v>27</v>
      </c>
      <c r="B31" s="68">
        <f>IF(AND((B30&gt;0),(B29&gt;0)),(B30/B29),"")</f>
        <v>0.14545454545454548</v>
      </c>
      <c r="C31" s="4" t="s">
        <v>3</v>
      </c>
      <c r="D31" s="68" t="str">
        <f>IF(AND((D30&gt;0),(D29&gt;0)),(D30/D29),"")</f>
        <v/>
      </c>
      <c r="E31" s="4" t="s">
        <v>3</v>
      </c>
      <c r="F31" s="68" t="str">
        <f>IF(AND((F30&gt;0),(F29&gt;0)),(F30/F29),"")</f>
        <v/>
      </c>
      <c r="G31" s="4" t="s">
        <v>3</v>
      </c>
      <c r="H31" s="68" t="str">
        <f>IF(AND((H30&gt;0),(H29&gt;0)),(H30/H29),"")</f>
        <v/>
      </c>
      <c r="I31" s="4" t="s">
        <v>3</v>
      </c>
      <c r="J31" s="68" t="str">
        <f>IF(AND((J30&gt;0),(J29&gt;0)),(J30/J29),"")</f>
        <v/>
      </c>
      <c r="K31" s="4" t="s">
        <v>3</v>
      </c>
      <c r="L31" s="68" t="str">
        <f>IF(AND((L30&gt;0),(L29&gt;0)),(L30/L29),"")</f>
        <v/>
      </c>
      <c r="M31" s="4" t="s">
        <v>3</v>
      </c>
      <c r="N31" s="68" t="str">
        <f>IF(AND((N30&gt;0),(N29&gt;0)),(N30/N29),"")</f>
        <v/>
      </c>
      <c r="O31" s="4" t="s">
        <v>3</v>
      </c>
      <c r="P31" s="68" t="str">
        <f>IF(AND((P30&gt;0),(P29&gt;0)),(P30/P29),"")</f>
        <v/>
      </c>
      <c r="Q31" s="4" t="s">
        <v>3</v>
      </c>
      <c r="R31" s="68" t="str">
        <f>IF(AND((R30&gt;0),(R29&gt;0)),(R30/R29),"")</f>
        <v/>
      </c>
      <c r="S31" s="4" t="s">
        <v>3</v>
      </c>
      <c r="T31" s="68" t="str">
        <f>IF(AND((T30&gt;0),(T29&gt;0)),(T30/T29),"")</f>
        <v/>
      </c>
      <c r="U31" s="4" t="s">
        <v>3</v>
      </c>
      <c r="V31" s="68" t="str">
        <f>IF(AND((V30&gt;0),(V29&gt;0)),(V30/V29),"")</f>
        <v/>
      </c>
      <c r="W31" s="4" t="s">
        <v>3</v>
      </c>
      <c r="X31" s="68" t="str">
        <f>IF(AND((X30&gt;0),(X29&gt;0)),(X30/X29),"")</f>
        <v/>
      </c>
      <c r="Y31" s="4" t="s">
        <v>3</v>
      </c>
      <c r="Z31" s="68" t="str">
        <f>IF(AND((Z30&gt;0),(Z29&gt;0)),(Z30/Z29),"")</f>
        <v/>
      </c>
      <c r="AA31" s="4" t="s">
        <v>3</v>
      </c>
      <c r="AB31" s="68" t="str">
        <f>IF(AND((AB30&gt;0),(AB29&gt;0)),(AB30/AB29),"")</f>
        <v/>
      </c>
      <c r="AC31" s="4" t="s">
        <v>3</v>
      </c>
      <c r="AD31" s="68" t="str">
        <f t="shared" ref="AD31" si="202">IF(AND((AD30&gt;0),(AD29&gt;0)),(AD30/AD29),"")</f>
        <v/>
      </c>
      <c r="AE31" s="4" t="s">
        <v>3</v>
      </c>
      <c r="AF31" s="68" t="str">
        <f t="shared" ref="AF31" si="203">IF(AND((AF30&gt;0),(AF29&gt;0)),(AF30/AF29),"")</f>
        <v/>
      </c>
      <c r="AG31" s="4" t="s">
        <v>3</v>
      </c>
      <c r="AH31" s="68" t="str">
        <f t="shared" ref="AH31" si="204">IF(AND((AH30&gt;0),(AH29&gt;0)),(AH30/AH29),"")</f>
        <v/>
      </c>
      <c r="AI31" s="4" t="s">
        <v>3</v>
      </c>
      <c r="AJ31" s="68" t="str">
        <f t="shared" ref="AJ31" si="205">IF(AND((AJ30&gt;0),(AJ29&gt;0)),(AJ30/AJ29),"")</f>
        <v/>
      </c>
      <c r="AK31" s="4" t="s">
        <v>3</v>
      </c>
      <c r="AL31" s="68" t="str">
        <f t="shared" ref="AL31" si="206">IF(AND((AL30&gt;0),(AL29&gt;0)),(AL30/AL29),"")</f>
        <v/>
      </c>
      <c r="AM31" s="4" t="s">
        <v>3</v>
      </c>
      <c r="AN31" s="68" t="str">
        <f t="shared" ref="AN31" si="207">IF(AND((AN30&gt;0),(AN29&gt;0)),(AN30/AN29),"")</f>
        <v/>
      </c>
      <c r="AO31" s="4" t="s">
        <v>3</v>
      </c>
      <c r="AP31" s="68" t="str">
        <f t="shared" ref="AP31" si="208">IF(AND((AP30&gt;0),(AP29&gt;0)),(AP30/AP29),"")</f>
        <v/>
      </c>
      <c r="AQ31" s="4" t="s">
        <v>3</v>
      </c>
      <c r="AR31" s="68" t="str">
        <f t="shared" ref="AR31" si="209">IF(AND((AR30&gt;0),(AR29&gt;0)),(AR30/AR29),"")</f>
        <v/>
      </c>
      <c r="AS31" s="4" t="s">
        <v>3</v>
      </c>
      <c r="AT31" s="68" t="str">
        <f t="shared" ref="AT31" si="210">IF(AND((AT30&gt;0),(AT29&gt;0)),(AT30/AT29),"")</f>
        <v/>
      </c>
      <c r="AU31" s="4" t="s">
        <v>3</v>
      </c>
      <c r="AV31" s="68" t="str">
        <f t="shared" ref="AV31" si="211">IF(AND((AV30&gt;0),(AV29&gt;0)),(AV30/AV29),"")</f>
        <v/>
      </c>
      <c r="AW31" s="4" t="s">
        <v>3</v>
      </c>
      <c r="AX31" s="68" t="str">
        <f t="shared" ref="AX31" si="212">IF(AND((AX30&gt;0),(AX29&gt;0)),(AX30/AX29),"")</f>
        <v/>
      </c>
      <c r="AY31" s="4" t="s">
        <v>3</v>
      </c>
      <c r="AZ31" s="68" t="str">
        <f t="shared" ref="AZ31" si="213">IF(AND((AZ30&gt;0),(AZ29&gt;0)),(AZ30/AZ29),"")</f>
        <v/>
      </c>
      <c r="BA31" s="4" t="s">
        <v>3</v>
      </c>
      <c r="BB31" s="68" t="str">
        <f t="shared" ref="BB31" si="214">IF(AND((BB30&gt;0),(BB29&gt;0)),(BB30/BB29),"")</f>
        <v/>
      </c>
      <c r="BC31" s="4" t="s">
        <v>3</v>
      </c>
      <c r="BD31" s="68" t="str">
        <f t="shared" ref="BD31" si="215">IF(AND((BD30&gt;0),(BD29&gt;0)),(BD30/BD29),"")</f>
        <v/>
      </c>
      <c r="BE31" s="4" t="s">
        <v>3</v>
      </c>
      <c r="BF31" s="68" t="str">
        <f t="shared" ref="BF31" si="216">IF(AND((BF30&gt;0),(BF29&gt;0)),(BF30/BF29),"")</f>
        <v/>
      </c>
      <c r="BG31" s="4" t="s">
        <v>3</v>
      </c>
      <c r="BH31" s="68" t="str">
        <f t="shared" ref="BH31" si="217">IF(AND((BH30&gt;0),(BH29&gt;0)),(BH30/BH29),"")</f>
        <v/>
      </c>
      <c r="BI31" s="4" t="s">
        <v>3</v>
      </c>
      <c r="BK31" s="58" t="s">
        <v>27</v>
      </c>
      <c r="BL31" s="44">
        <f t="shared" si="16"/>
        <v>1</v>
      </c>
      <c r="BM31" s="45">
        <f t="shared" si="17"/>
        <v>0.14545454545454548</v>
      </c>
      <c r="BN31" s="46" t="str">
        <f t="shared" si="18"/>
        <v>–</v>
      </c>
      <c r="BO31" s="47">
        <f t="shared" si="19"/>
        <v>0.14545454545454548</v>
      </c>
      <c r="BP31" s="48" t="str">
        <f t="shared" si="20"/>
        <v/>
      </c>
      <c r="BQ31" s="49" t="s">
        <v>3</v>
      </c>
      <c r="BR31" s="50" t="str">
        <f t="shared" si="21"/>
        <v/>
      </c>
      <c r="BS31" s="51">
        <f t="shared" si="22"/>
        <v>0.14545454545454548</v>
      </c>
      <c r="BT31" s="52" t="s">
        <v>3</v>
      </c>
      <c r="BU31" s="53" t="str">
        <f t="shared" si="23"/>
        <v>?</v>
      </c>
      <c r="BV31" s="54" t="s">
        <v>3</v>
      </c>
      <c r="BW31" s="46">
        <f t="shared" si="24"/>
        <v>0.14545454545454548</v>
      </c>
      <c r="BX31" s="49" t="s">
        <v>3</v>
      </c>
    </row>
    <row r="32" spans="1:76" s="80" customFormat="1" ht="12.75" customHeight="1" x14ac:dyDescent="0.2">
      <c r="A32" s="75"/>
      <c r="B32" s="76"/>
      <c r="C32" s="77"/>
      <c r="D32" s="78"/>
      <c r="E32" s="79"/>
      <c r="F32" s="78"/>
      <c r="G32" s="79"/>
      <c r="H32" s="78"/>
      <c r="I32" s="79"/>
      <c r="J32" s="78"/>
      <c r="K32" s="79"/>
      <c r="L32" s="78"/>
      <c r="M32" s="79"/>
      <c r="N32" s="78"/>
      <c r="O32" s="79"/>
      <c r="P32" s="78"/>
      <c r="Q32" s="79"/>
      <c r="R32" s="78"/>
      <c r="S32" s="79"/>
      <c r="T32" s="78"/>
      <c r="U32" s="79"/>
      <c r="V32" s="78"/>
      <c r="W32" s="79"/>
      <c r="X32" s="78"/>
      <c r="Y32" s="79"/>
      <c r="Z32" s="78"/>
      <c r="AA32" s="79"/>
      <c r="AB32" s="78"/>
      <c r="AC32" s="79"/>
      <c r="AD32" s="78"/>
      <c r="AE32" s="79"/>
      <c r="AF32" s="78"/>
      <c r="AG32" s="79"/>
      <c r="AH32" s="78"/>
      <c r="AI32" s="79"/>
      <c r="AJ32" s="78"/>
      <c r="AK32" s="79"/>
      <c r="AL32" s="78"/>
      <c r="AM32" s="79"/>
      <c r="AN32" s="78"/>
      <c r="AO32" s="79"/>
      <c r="AP32" s="78"/>
      <c r="AQ32" s="79"/>
      <c r="AR32" s="78"/>
      <c r="AS32" s="79"/>
      <c r="AT32" s="78"/>
      <c r="AU32" s="79"/>
      <c r="AV32" s="78"/>
      <c r="AW32" s="79"/>
      <c r="AX32" s="78"/>
      <c r="AY32" s="79"/>
      <c r="AZ32" s="78"/>
      <c r="BA32" s="79"/>
      <c r="BB32" s="78"/>
      <c r="BC32" s="79"/>
      <c r="BD32" s="78"/>
      <c r="BE32" s="79"/>
      <c r="BF32" s="78"/>
      <c r="BG32" s="79"/>
      <c r="BH32" s="78"/>
      <c r="BI32" s="79"/>
      <c r="BK32" s="81"/>
      <c r="BL32" s="82"/>
      <c r="BM32" s="83"/>
      <c r="BN32" s="74"/>
      <c r="BO32" s="84"/>
      <c r="BP32" s="85"/>
      <c r="BQ32" s="86"/>
      <c r="BR32" s="87"/>
      <c r="BS32" s="88"/>
      <c r="BT32" s="86"/>
      <c r="BU32" s="88"/>
      <c r="BV32" s="86"/>
      <c r="BW32" s="88"/>
      <c r="BX32" s="86"/>
    </row>
  </sheetData>
  <sheetProtection formatCells="0" formatColumns="0" formatRows="0" insertColumns="0" insertRows="0" deleteColumns="0" deleteRows="0"/>
  <mergeCells count="38">
    <mergeCell ref="BW1:BX1"/>
    <mergeCell ref="BM2:BO2"/>
    <mergeCell ref="BP2:BR2"/>
    <mergeCell ref="AX1:AY1"/>
    <mergeCell ref="AZ1:BA1"/>
    <mergeCell ref="BB1:BC1"/>
    <mergeCell ref="BD1:BE1"/>
    <mergeCell ref="BF1:BG1"/>
    <mergeCell ref="BH1:BI1"/>
    <mergeCell ref="BK1:BK2"/>
    <mergeCell ref="BL1:BL2"/>
    <mergeCell ref="BM1:BR1"/>
    <mergeCell ref="BS1:BT1"/>
    <mergeCell ref="BU1:BV1"/>
    <mergeCell ref="AV1:AW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7C80"/>
  </sheetPr>
  <dimension ref="A1:Z21"/>
  <sheetViews>
    <sheetView zoomScaleNormal="100" workbookViewId="0">
      <pane xSplit="3" ySplit="1" topLeftCell="D2" activePane="bottomRight" state="frozen"/>
      <selection activeCell="C2" sqref="C2"/>
      <selection pane="topRight" activeCell="C2" sqref="C2"/>
      <selection pane="bottomLeft" activeCell="C2" sqref="C2"/>
      <selection pane="bottomRight" sqref="A1:XFD1"/>
    </sheetView>
  </sheetViews>
  <sheetFormatPr defaultColWidth="9.140625" defaultRowHeight="12.75" x14ac:dyDescent="0.2"/>
  <cols>
    <col min="1" max="1" width="21" style="65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2" width="11.28515625" style="64" customWidth="1"/>
    <col min="13" max="14" width="9.140625" style="64"/>
    <col min="15" max="16" width="6.7109375" style="64" customWidth="1"/>
    <col min="17" max="17" width="12.5703125" style="64" customWidth="1"/>
    <col min="18" max="19" width="6.7109375" style="64" customWidth="1"/>
    <col min="20" max="20" width="12.5703125" style="64" customWidth="1"/>
    <col min="21" max="22" width="6.7109375" style="64" customWidth="1"/>
    <col min="23" max="23" width="12.5703125" style="64" customWidth="1"/>
    <col min="24" max="25" width="6.7109375" style="64" customWidth="1"/>
    <col min="26" max="26" width="12.5703125" style="64" customWidth="1"/>
    <col min="27" max="16384" width="9.140625" style="64"/>
  </cols>
  <sheetData>
    <row r="1" spans="1:26" ht="38.25" x14ac:dyDescent="0.2">
      <c r="A1" s="63" t="s">
        <v>39</v>
      </c>
      <c r="B1" s="72" t="s">
        <v>40</v>
      </c>
      <c r="C1" s="67" t="s">
        <v>31</v>
      </c>
      <c r="D1" s="73" t="s">
        <v>4</v>
      </c>
      <c r="E1" s="73" t="s">
        <v>24</v>
      </c>
      <c r="F1" s="73" t="s">
        <v>32</v>
      </c>
      <c r="G1" s="73" t="s">
        <v>33</v>
      </c>
      <c r="H1" s="73" t="s">
        <v>34</v>
      </c>
      <c r="I1" s="73" t="s">
        <v>35</v>
      </c>
      <c r="J1" s="73" t="s">
        <v>36</v>
      </c>
      <c r="K1" s="73" t="s">
        <v>37</v>
      </c>
      <c r="L1" s="73" t="s">
        <v>38</v>
      </c>
      <c r="M1" s="73" t="s">
        <v>5</v>
      </c>
      <c r="N1" s="73" t="s">
        <v>6</v>
      </c>
      <c r="O1" s="73" t="s">
        <v>41</v>
      </c>
      <c r="P1" s="73" t="s">
        <v>42</v>
      </c>
      <c r="Q1" s="73" t="s">
        <v>43</v>
      </c>
      <c r="R1" s="73" t="s">
        <v>44</v>
      </c>
      <c r="S1" s="73" t="s">
        <v>45</v>
      </c>
      <c r="T1" s="73" t="s">
        <v>46</v>
      </c>
      <c r="U1" s="73" t="s">
        <v>47</v>
      </c>
      <c r="V1" s="73" t="s">
        <v>48</v>
      </c>
      <c r="W1" s="73" t="s">
        <v>49</v>
      </c>
      <c r="X1" s="73" t="s">
        <v>50</v>
      </c>
      <c r="Y1" s="73" t="s">
        <v>51</v>
      </c>
      <c r="Z1" s="73" t="s">
        <v>52</v>
      </c>
    </row>
    <row r="2" spans="1:26" x14ac:dyDescent="0.2">
      <c r="A2" s="110" t="s">
        <v>56</v>
      </c>
      <c r="B2" s="104" t="s">
        <v>54</v>
      </c>
      <c r="C2" s="89" t="str">
        <f>females!B1</f>
        <v>1 (HOL)</v>
      </c>
      <c r="D2" s="90">
        <f>IF(females!B4&gt;0,females!B4,"")</f>
        <v>156</v>
      </c>
      <c r="E2" s="95">
        <f>IF(females!B5&gt;0,females!B5,"")</f>
        <v>24.4</v>
      </c>
      <c r="F2" s="95">
        <f>IF(females!B7&gt;0,females!B7,"")</f>
        <v>8.1999999999999993</v>
      </c>
      <c r="G2" s="95">
        <f>IF(females!B8&gt;0,females!B8,"")</f>
        <v>4.2</v>
      </c>
      <c r="H2" s="95">
        <f>IF(females!B9&gt;0,females!B9,"")</f>
        <v>13.2</v>
      </c>
      <c r="I2" s="95">
        <f>IF(females!B10&gt;0,females!B10,"")</f>
        <v>3.8</v>
      </c>
      <c r="J2" s="95">
        <f>IF(females!B11&gt;0,females!B11,"")</f>
        <v>28</v>
      </c>
      <c r="K2" s="96">
        <f>IF(females!B12&gt;0,females!B12,"")</f>
        <v>0.17948717948717949</v>
      </c>
      <c r="L2" s="97">
        <f>IF(females!B13&gt;0,females!B13,"")</f>
        <v>0.62121212121212122</v>
      </c>
      <c r="M2" s="95">
        <f>IF(females!B15&gt;0,females!B15,"")</f>
        <v>4</v>
      </c>
      <c r="N2" s="95">
        <f>IF(females!B16&gt;0,females!B16,"")</f>
        <v>5.4</v>
      </c>
      <c r="O2" s="95">
        <f>IF(females!B18&gt;0,females!B18,"")</f>
        <v>7.9</v>
      </c>
      <c r="P2" s="95">
        <f>IF(females!B19&gt;0,females!B19,"")</f>
        <v>1.3</v>
      </c>
      <c r="Q2" s="96">
        <f>IF(females!B20&gt;0,females!B20,"")</f>
        <v>0.16455696202531644</v>
      </c>
      <c r="R2" s="95">
        <f>IF(females!B22&gt;0,females!B22,"")</f>
        <v>7.6</v>
      </c>
      <c r="S2" s="95">
        <f>IF(females!B23&gt;0,females!B23,"")</f>
        <v>1.2</v>
      </c>
      <c r="T2" s="96">
        <f>IF(females!B24&gt;0,females!B24,"")</f>
        <v>0.15789473684210525</v>
      </c>
      <c r="U2" s="95">
        <f>IF(females!B26&gt;0,females!B26,"")</f>
        <v>7.3</v>
      </c>
      <c r="V2" s="98" t="str">
        <f>IF(females!B27&gt;0,females!B27,"")</f>
        <v/>
      </c>
      <c r="W2" s="99" t="str">
        <f>IF(females!B28&gt;0,females!B28,"")</f>
        <v/>
      </c>
      <c r="X2" s="98" t="str">
        <f>IF(females!B30&gt;0,females!B30,"")</f>
        <v/>
      </c>
      <c r="Y2" s="98" t="str">
        <f>IF(females!B31&gt;0,females!B31,"")</f>
        <v/>
      </c>
      <c r="Z2" s="99" t="str">
        <f>IF(females!B32&gt;0,females!B32,"")</f>
        <v/>
      </c>
    </row>
    <row r="3" spans="1:26" x14ac:dyDescent="0.2">
      <c r="A3" s="63" t="str">
        <f t="shared" ref="A3:B19" si="0">A$2</f>
        <v>Bryodelphax maculatus</v>
      </c>
      <c r="B3" s="70" t="str">
        <f>B$2</f>
        <v>TN.018</v>
      </c>
      <c r="C3" s="89">
        <f>females!D1</f>
        <v>2</v>
      </c>
      <c r="D3" s="90">
        <f>IF(females!D4&gt;0,females!D4,"")</f>
        <v>126</v>
      </c>
      <c r="E3" s="100">
        <f>IF(females!D5&gt;0,females!D5,"")</f>
        <v>22.9</v>
      </c>
      <c r="F3" s="100">
        <f>IF(females!D7&gt;0,females!D7,"")</f>
        <v>6.1</v>
      </c>
      <c r="G3" s="100" t="str">
        <f>IF(females!D8&gt;0,females!D8,"")</f>
        <v/>
      </c>
      <c r="H3" s="100">
        <f>IF(females!D9&gt;0,females!D9,"")</f>
        <v>10.9</v>
      </c>
      <c r="I3" s="100" t="str">
        <f>IF(females!D10&gt;0,females!D10,"")</f>
        <v/>
      </c>
      <c r="J3" s="100">
        <f>IF(females!D11&gt;0,females!D11,"")</f>
        <v>28.7</v>
      </c>
      <c r="K3" s="99">
        <f>IF(females!D12&gt;0,females!D12,"")</f>
        <v>0.22777777777777777</v>
      </c>
      <c r="L3" s="101">
        <f>IF(females!D13&gt;0,females!D13,"")</f>
        <v>0.55963302752293576</v>
      </c>
      <c r="M3" s="100">
        <f>IF(females!D15&gt;0,females!D15,"")</f>
        <v>4</v>
      </c>
      <c r="N3" s="100">
        <f>IF(females!D16&gt;0,females!D16,"")</f>
        <v>5.2</v>
      </c>
      <c r="O3" s="100">
        <f>IF(females!D18&gt;0,females!D18,"")</f>
        <v>7.3</v>
      </c>
      <c r="P3" s="100">
        <f>IF(females!D19&gt;0,females!D19,"")</f>
        <v>1.1000000000000001</v>
      </c>
      <c r="Q3" s="99">
        <f>IF(females!D20&gt;0,females!D20,"")</f>
        <v>0.15068493150684933</v>
      </c>
      <c r="R3" s="100">
        <f>IF(females!D22&gt;0,females!D22,"")</f>
        <v>7.1</v>
      </c>
      <c r="S3" s="100" t="str">
        <f>IF(females!D23&gt;0,females!D23,"")</f>
        <v/>
      </c>
      <c r="T3" s="99" t="str">
        <f>IF(females!D24&gt;0,females!D24,"")</f>
        <v/>
      </c>
      <c r="U3" s="100">
        <f>IF(females!D26&gt;0,females!D26,"")</f>
        <v>7.1</v>
      </c>
      <c r="V3" s="98" t="str">
        <f>IF(females!D27&gt;0,females!D27,"")</f>
        <v/>
      </c>
      <c r="W3" s="99" t="str">
        <f>IF(females!D28&gt;0,females!D28,"")</f>
        <v/>
      </c>
      <c r="X3" s="98" t="str">
        <f>IF(females!D30&gt;0,females!D30,"")</f>
        <v/>
      </c>
      <c r="Y3" s="98" t="str">
        <f>IF(females!D31&gt;0,females!D31,"")</f>
        <v/>
      </c>
      <c r="Z3" s="99" t="str">
        <f>IF(females!D32&gt;0,females!D32,"")</f>
        <v/>
      </c>
    </row>
    <row r="4" spans="1:26" x14ac:dyDescent="0.2">
      <c r="A4" s="63" t="str">
        <f t="shared" si="0"/>
        <v>Bryodelphax maculatus</v>
      </c>
      <c r="B4" s="70" t="str">
        <f t="shared" si="0"/>
        <v>TN.018</v>
      </c>
      <c r="C4" s="89">
        <f>females!F1</f>
        <v>3</v>
      </c>
      <c r="D4" s="90">
        <f>IF(females!F4&gt;0,females!F4,"")</f>
        <v>117</v>
      </c>
      <c r="E4" s="100">
        <f>IF(females!F5&gt;0,females!F5,"")</f>
        <v>20.2</v>
      </c>
      <c r="F4" s="100">
        <f>IF(females!F7&gt;0,females!F7,"")</f>
        <v>6</v>
      </c>
      <c r="G4" s="100" t="str">
        <f>IF(females!F8&gt;0,females!F8,"")</f>
        <v/>
      </c>
      <c r="H4" s="100">
        <f>IF(females!F9&gt;0,females!F9,"")</f>
        <v>12.7</v>
      </c>
      <c r="I4" s="100">
        <f>IF(females!F10&gt;0,females!F10,"")</f>
        <v>2.6</v>
      </c>
      <c r="J4" s="100">
        <f>IF(females!F11&gt;0,females!F11,"")</f>
        <v>30.8</v>
      </c>
      <c r="K4" s="99">
        <f>IF(females!F12&gt;0,females!F12,"")</f>
        <v>0.26324786324786326</v>
      </c>
      <c r="L4" s="101">
        <f>IF(females!F13&gt;0,females!F13,"")</f>
        <v>0.47244094488188981</v>
      </c>
      <c r="M4" s="100">
        <f>IF(females!F15&gt;0,females!F15,"")</f>
        <v>5</v>
      </c>
      <c r="N4" s="100">
        <f>IF(females!F16&gt;0,females!F16,"")</f>
        <v>5.5</v>
      </c>
      <c r="O4" s="100">
        <f>IF(females!F18&gt;0,females!F18,"")</f>
        <v>7.7</v>
      </c>
      <c r="P4" s="100" t="str">
        <f>IF(females!F19&gt;0,females!F19,"")</f>
        <v/>
      </c>
      <c r="Q4" s="99" t="str">
        <f>IF(females!F20&gt;0,females!F20,"")</f>
        <v/>
      </c>
      <c r="R4" s="100">
        <f>IF(females!F22&gt;0,females!F22,"")</f>
        <v>7.3</v>
      </c>
      <c r="S4" s="100" t="str">
        <f>IF(females!F23&gt;0,females!F23,"")</f>
        <v/>
      </c>
      <c r="T4" s="99" t="str">
        <f>IF(females!F24&gt;0,females!F24,"")</f>
        <v/>
      </c>
      <c r="U4" s="100" t="str">
        <f>IF(females!F26&gt;0,females!F26,"")</f>
        <v/>
      </c>
      <c r="V4" s="98" t="str">
        <f>IF(females!F27&gt;0,females!F27,"")</f>
        <v/>
      </c>
      <c r="W4" s="99" t="str">
        <f>IF(females!F28&gt;0,females!F28,"")</f>
        <v/>
      </c>
      <c r="X4" s="98">
        <f>IF(females!F30&gt;0,females!F30,"")</f>
        <v>7.7</v>
      </c>
      <c r="Y4" s="98" t="str">
        <f>IF(females!F31&gt;0,females!F31,"")</f>
        <v/>
      </c>
      <c r="Z4" s="99" t="str">
        <f>IF(females!F32&gt;0,females!F32,"")</f>
        <v/>
      </c>
    </row>
    <row r="5" spans="1:26" x14ac:dyDescent="0.2">
      <c r="A5" s="63" t="str">
        <f t="shared" si="0"/>
        <v>Bryodelphax maculatus</v>
      </c>
      <c r="B5" s="70" t="str">
        <f t="shared" si="0"/>
        <v>TN.018</v>
      </c>
      <c r="C5" s="89">
        <f>females!H1</f>
        <v>4</v>
      </c>
      <c r="D5" s="90">
        <f>IF(females!H4&gt;0,females!H4,"")</f>
        <v>141</v>
      </c>
      <c r="E5" s="100">
        <f>IF(females!H5&gt;0,females!H5,"")</f>
        <v>23.8</v>
      </c>
      <c r="F5" s="100" t="str">
        <f>IF(females!H7&gt;0,females!H7,"")</f>
        <v/>
      </c>
      <c r="G5" s="100">
        <f>IF(females!H8&gt;0,females!H8,"")</f>
        <v>3.7</v>
      </c>
      <c r="H5" s="100">
        <f>IF(females!H9&gt;0,females!H9,"")</f>
        <v>14.3</v>
      </c>
      <c r="I5" s="100" t="str">
        <f>IF(females!H10&gt;0,females!H10,"")</f>
        <v/>
      </c>
      <c r="J5" s="100">
        <f>IF(females!H11&gt;0,females!H11,"")</f>
        <v>30.6</v>
      </c>
      <c r="K5" s="99">
        <f>IF(females!H12&gt;0,females!H12,"")</f>
        <v>0.21702127659574469</v>
      </c>
      <c r="L5" s="101" t="str">
        <f>IF(females!H13&gt;0,females!H13,"")</f>
        <v/>
      </c>
      <c r="M5" s="100">
        <f>IF(females!H15&gt;0,females!H15,"")</f>
        <v>5</v>
      </c>
      <c r="N5" s="100">
        <f>IF(females!H16&gt;0,females!H16,"")</f>
        <v>5.3</v>
      </c>
      <c r="O5" s="100">
        <f>IF(females!H18&gt;0,females!H18,"")</f>
        <v>8.1999999999999993</v>
      </c>
      <c r="P5" s="100" t="str">
        <f>IF(females!H19&gt;0,females!H19,"")</f>
        <v/>
      </c>
      <c r="Q5" s="99" t="str">
        <f>IF(females!H20&gt;0,females!H20,"")</f>
        <v/>
      </c>
      <c r="R5" s="100">
        <f>IF(females!H22&gt;0,females!H22,"")</f>
        <v>7.9</v>
      </c>
      <c r="S5" s="100" t="str">
        <f>IF(females!H23&gt;0,females!H23,"")</f>
        <v/>
      </c>
      <c r="T5" s="99" t="str">
        <f>IF(females!H24&gt;0,females!H24,"")</f>
        <v/>
      </c>
      <c r="U5" s="100" t="str">
        <f>IF(females!H26&gt;0,females!H26,"")</f>
        <v/>
      </c>
      <c r="V5" s="98" t="str">
        <f>IF(females!H27&gt;0,females!H27,"")</f>
        <v/>
      </c>
      <c r="W5" s="99" t="str">
        <f>IF(females!H28&gt;0,females!H28,"")</f>
        <v/>
      </c>
      <c r="X5" s="98" t="str">
        <f>IF(females!H30&gt;0,females!H30,"")</f>
        <v/>
      </c>
      <c r="Y5" s="98" t="str">
        <f>IF(females!H31&gt;0,females!H31,"")</f>
        <v/>
      </c>
      <c r="Z5" s="99" t="str">
        <f>IF(females!H32&gt;0,females!H32,"")</f>
        <v/>
      </c>
    </row>
    <row r="6" spans="1:26" x14ac:dyDescent="0.2">
      <c r="A6" s="63" t="str">
        <f t="shared" si="0"/>
        <v>Bryodelphax maculatus</v>
      </c>
      <c r="B6" s="70" t="str">
        <f t="shared" si="0"/>
        <v>TN.018</v>
      </c>
      <c r="C6" s="89">
        <f>females!J1</f>
        <v>5</v>
      </c>
      <c r="D6" s="90">
        <f>IF(females!J4&gt;0,females!J4,"")</f>
        <v>134</v>
      </c>
      <c r="E6" s="100">
        <f>IF(females!J5&gt;0,females!J5,"")</f>
        <v>23.4</v>
      </c>
      <c r="F6" s="100">
        <f>IF(females!J7&gt;0,females!J7,"")</f>
        <v>5.7</v>
      </c>
      <c r="G6" s="100">
        <f>IF(females!J8&gt;0,females!J8,"")</f>
        <v>3.2</v>
      </c>
      <c r="H6" s="100">
        <f>IF(females!J9&gt;0,females!J9,"")</f>
        <v>11.4</v>
      </c>
      <c r="I6" s="100">
        <f>IF(females!J10&gt;0,females!J10,"")</f>
        <v>2.7</v>
      </c>
      <c r="J6" s="100" t="str">
        <f>IF(females!J11&gt;0,females!J11,"")</f>
        <v/>
      </c>
      <c r="K6" s="99" t="str">
        <f>IF(females!J12&gt;0,females!J12,"")</f>
        <v/>
      </c>
      <c r="L6" s="101">
        <f>IF(females!J13&gt;0,females!J13,"")</f>
        <v>0.5</v>
      </c>
      <c r="M6" s="100" t="str">
        <f>IF(females!J15&gt;0,females!J15,"")</f>
        <v/>
      </c>
      <c r="N6" s="100" t="str">
        <f>IF(females!J16&gt;0,females!J16,"")</f>
        <v/>
      </c>
      <c r="O6" s="100">
        <f>IF(females!J18&gt;0,females!J18,"")</f>
        <v>8</v>
      </c>
      <c r="P6" s="100">
        <f>IF(females!J19&gt;0,females!J19,"")</f>
        <v>1.3</v>
      </c>
      <c r="Q6" s="99">
        <f>IF(females!J20&gt;0,females!J20,"")</f>
        <v>0.16250000000000001</v>
      </c>
      <c r="R6" s="100">
        <f>IF(females!J22&gt;0,females!J22,"")</f>
        <v>7.7</v>
      </c>
      <c r="S6" s="100" t="str">
        <f>IF(females!J23&gt;0,females!J23,"")</f>
        <v/>
      </c>
      <c r="T6" s="99" t="str">
        <f>IF(females!J24&gt;0,females!J24,"")</f>
        <v/>
      </c>
      <c r="U6" s="100" t="str">
        <f>IF(females!J26&gt;0,females!J26,"")</f>
        <v/>
      </c>
      <c r="V6" s="98" t="str">
        <f>IF(females!J27&gt;0,females!J27,"")</f>
        <v/>
      </c>
      <c r="W6" s="99" t="str">
        <f>IF(females!J28&gt;0,females!J28,"")</f>
        <v/>
      </c>
      <c r="X6" s="98">
        <f>IF(females!J30&gt;0,females!J30,"")</f>
        <v>8.6999999999999993</v>
      </c>
      <c r="Y6" s="98" t="str">
        <f>IF(females!J31&gt;0,females!J31,"")</f>
        <v/>
      </c>
      <c r="Z6" s="99" t="str">
        <f>IF(females!J32&gt;0,females!J32,"")</f>
        <v/>
      </c>
    </row>
    <row r="7" spans="1:26" x14ac:dyDescent="0.2">
      <c r="A7" s="63" t="str">
        <f t="shared" si="0"/>
        <v>Bryodelphax maculatus</v>
      </c>
      <c r="B7" s="70" t="str">
        <f t="shared" si="0"/>
        <v>TN.018</v>
      </c>
      <c r="C7" s="89">
        <f>females!L1</f>
        <v>6</v>
      </c>
      <c r="D7" s="90">
        <f>IF(females!L4&gt;0,females!L4,"")</f>
        <v>129</v>
      </c>
      <c r="E7" s="100">
        <f>IF(females!L5&gt;0,females!L5,"")</f>
        <v>22.3</v>
      </c>
      <c r="F7" s="100">
        <f>IF(females!L7&gt;0,females!L7,"")</f>
        <v>6.1</v>
      </c>
      <c r="G7" s="100">
        <f>IF(females!L8&gt;0,females!L8,"")</f>
        <v>3.8</v>
      </c>
      <c r="H7" s="100">
        <f>IF(females!L9&gt;0,females!L9,"")</f>
        <v>12</v>
      </c>
      <c r="I7" s="100" t="str">
        <f>IF(females!L10&gt;0,females!L10,"")</f>
        <v/>
      </c>
      <c r="J7" s="100">
        <f>IF(females!L11&gt;0,females!L11,"")</f>
        <v>27.3</v>
      </c>
      <c r="K7" s="99">
        <f>IF(females!L12&gt;0,females!L12,"")</f>
        <v>0.21162790697674419</v>
      </c>
      <c r="L7" s="101">
        <f>IF(females!L13&gt;0,females!L13,"")</f>
        <v>0.5083333333333333</v>
      </c>
      <c r="M7" s="100">
        <f>IF(females!L15&gt;0,females!L15,"")</f>
        <v>4</v>
      </c>
      <c r="N7" s="100">
        <f>IF(females!L16&gt;0,females!L16,"")</f>
        <v>4.9000000000000004</v>
      </c>
      <c r="O7" s="100">
        <f>IF(females!L18&gt;0,females!L18,"")</f>
        <v>7.7</v>
      </c>
      <c r="P7" s="100">
        <f>IF(females!L19&gt;0,females!L19,"")</f>
        <v>1.4</v>
      </c>
      <c r="Q7" s="99">
        <f>IF(females!L20&gt;0,females!L20,"")</f>
        <v>0.1818181818181818</v>
      </c>
      <c r="R7" s="100" t="str">
        <f>IF(females!L22&gt;0,females!L22,"")</f>
        <v/>
      </c>
      <c r="S7" s="100" t="str">
        <f>IF(females!L23&gt;0,females!L23,"")</f>
        <v/>
      </c>
      <c r="T7" s="99" t="str">
        <f>IF(females!L24&gt;0,females!L24,"")</f>
        <v/>
      </c>
      <c r="U7" s="100">
        <f>IF(females!L26&gt;0,females!L26,"")</f>
        <v>7.2</v>
      </c>
      <c r="V7" s="98" t="str">
        <f>IF(females!L27&gt;0,females!L27,"")</f>
        <v/>
      </c>
      <c r="W7" s="99" t="str">
        <f>IF(females!L28&gt;0,females!L28,"")</f>
        <v/>
      </c>
      <c r="X7" s="98">
        <f>IF(females!L30&gt;0,females!L30,"")</f>
        <v>8</v>
      </c>
      <c r="Y7" s="98" t="str">
        <f>IF(females!L31&gt;0,females!L31,"")</f>
        <v/>
      </c>
      <c r="Z7" s="99" t="str">
        <f>IF(females!L32&gt;0,females!L32,"")</f>
        <v/>
      </c>
    </row>
    <row r="8" spans="1:26" x14ac:dyDescent="0.2">
      <c r="A8" s="63" t="str">
        <f t="shared" si="0"/>
        <v>Bryodelphax maculatus</v>
      </c>
      <c r="B8" s="70" t="str">
        <f t="shared" si="0"/>
        <v>TN.018</v>
      </c>
      <c r="C8" s="89">
        <f>females!N1</f>
        <v>7</v>
      </c>
      <c r="D8" s="90">
        <f>IF(females!N4&gt;0,females!N4,"")</f>
        <v>173</v>
      </c>
      <c r="E8" s="100">
        <f>IF(females!N5&gt;0,females!N5,"")</f>
        <v>24</v>
      </c>
      <c r="F8" s="100">
        <f>IF(females!N7&gt;0,females!N7,"")</f>
        <v>6.4</v>
      </c>
      <c r="G8" s="100">
        <f>IF(females!N8&gt;0,females!N8,"")</f>
        <v>4.5999999999999996</v>
      </c>
      <c r="H8" s="100">
        <f>IF(females!N9&gt;0,females!N9,"")</f>
        <v>14.4</v>
      </c>
      <c r="I8" s="100">
        <f>IF(females!N10&gt;0,females!N10,"")</f>
        <v>3.4</v>
      </c>
      <c r="J8" s="100">
        <f>IF(females!N11&gt;0,females!N11,"")</f>
        <v>31.6</v>
      </c>
      <c r="K8" s="99">
        <f>IF(females!N12&gt;0,females!N12,"")</f>
        <v>0.18265895953757227</v>
      </c>
      <c r="L8" s="101">
        <f>IF(females!N13&gt;0,females!N13,"")</f>
        <v>0.44444444444444448</v>
      </c>
      <c r="M8" s="100">
        <f>IF(females!N15&gt;0,females!N15,"")</f>
        <v>4</v>
      </c>
      <c r="N8" s="100" t="str">
        <f>IF(females!N16&gt;0,females!N16,"")</f>
        <v/>
      </c>
      <c r="O8" s="100" t="str">
        <f>IF(females!N18&gt;0,females!N18,"")</f>
        <v/>
      </c>
      <c r="P8" s="100" t="str">
        <f>IF(females!N19&gt;0,females!N19,"")</f>
        <v/>
      </c>
      <c r="Q8" s="99" t="str">
        <f>IF(females!N20&gt;0,females!N20,"")</f>
        <v/>
      </c>
      <c r="R8" s="100">
        <f>IF(females!N22&gt;0,females!N22,"")</f>
        <v>7.3</v>
      </c>
      <c r="S8" s="100" t="str">
        <f>IF(females!N23&gt;0,females!N23,"")</f>
        <v/>
      </c>
      <c r="T8" s="99" t="str">
        <f>IF(females!N24&gt;0,females!N24,"")</f>
        <v/>
      </c>
      <c r="U8" s="100">
        <f>IF(females!N26&gt;0,females!N26,"")</f>
        <v>7.8</v>
      </c>
      <c r="V8" s="98">
        <f>IF(females!N27&gt;0,females!N27,"")</f>
        <v>1.5</v>
      </c>
      <c r="W8" s="99">
        <f>IF(females!N28&gt;0,females!N28,"")</f>
        <v>0.19230769230769232</v>
      </c>
      <c r="X8" s="98">
        <f>IF(females!N30&gt;0,females!N30,"")</f>
        <v>8.1</v>
      </c>
      <c r="Y8" s="98" t="str">
        <f>IF(females!N31&gt;0,females!N31,"")</f>
        <v/>
      </c>
      <c r="Z8" s="99" t="str">
        <f>IF(females!N32&gt;0,females!N32,"")</f>
        <v/>
      </c>
    </row>
    <row r="9" spans="1:26" x14ac:dyDescent="0.2">
      <c r="A9" s="63" t="str">
        <f t="shared" si="0"/>
        <v>Bryodelphax maculatus</v>
      </c>
      <c r="B9" s="70" t="str">
        <f t="shared" si="0"/>
        <v>TN.018</v>
      </c>
      <c r="C9" s="89">
        <f>females!P1</f>
        <v>8</v>
      </c>
      <c r="D9" s="90">
        <f>IF(females!P4&gt;0,females!P4,"")</f>
        <v>167</v>
      </c>
      <c r="E9" s="100">
        <f>IF(females!P5&gt;0,females!P5,"")</f>
        <v>23.3</v>
      </c>
      <c r="F9" s="100">
        <f>IF(females!P7&gt;0,females!P7,"")</f>
        <v>7.4</v>
      </c>
      <c r="G9" s="100">
        <f>IF(females!P8&gt;0,females!P8,"")</f>
        <v>4.0999999999999996</v>
      </c>
      <c r="H9" s="100">
        <f>IF(females!P9&gt;0,females!P9,"")</f>
        <v>13.8</v>
      </c>
      <c r="I9" s="100">
        <f>IF(females!P10&gt;0,females!P10,"")</f>
        <v>3.7</v>
      </c>
      <c r="J9" s="100">
        <f>IF(females!P11&gt;0,females!P11,"")</f>
        <v>32.799999999999997</v>
      </c>
      <c r="K9" s="99">
        <f>IF(females!P12&gt;0,females!P12,"")</f>
        <v>0.19640718562874249</v>
      </c>
      <c r="L9" s="101">
        <f>IF(females!P13&gt;0,females!P13,"")</f>
        <v>0.53623188405797106</v>
      </c>
      <c r="M9" s="100">
        <f>IF(females!P15&gt;0,females!P15,"")</f>
        <v>5</v>
      </c>
      <c r="N9" s="100">
        <f>IF(females!P16&gt;0,females!P16,"")</f>
        <v>6.5</v>
      </c>
      <c r="O9" s="100">
        <f>IF(females!P18&gt;0,females!P18,"")</f>
        <v>7.6</v>
      </c>
      <c r="P9" s="100">
        <f>IF(females!P19&gt;0,females!P19,"")</f>
        <v>1.6</v>
      </c>
      <c r="Q9" s="99">
        <f>IF(females!P20&gt;0,females!P20,"")</f>
        <v>0.2105263157894737</v>
      </c>
      <c r="R9" s="100">
        <f>IF(females!P22&gt;0,females!P22,"")</f>
        <v>7.7</v>
      </c>
      <c r="S9" s="100" t="str">
        <f>IF(females!P23&gt;0,females!P23,"")</f>
        <v/>
      </c>
      <c r="T9" s="99" t="str">
        <f>IF(females!P24&gt;0,females!P24,"")</f>
        <v/>
      </c>
      <c r="U9" s="100">
        <f>IF(females!P26&gt;0,females!P26,"")</f>
        <v>7</v>
      </c>
      <c r="V9" s="98" t="str">
        <f>IF(females!P27&gt;0,females!P27,"")</f>
        <v/>
      </c>
      <c r="W9" s="99" t="str">
        <f>IF(females!P28&gt;0,females!P28,"")</f>
        <v/>
      </c>
      <c r="X9" s="98">
        <f>IF(females!P30&gt;0,females!P30,"")</f>
        <v>8.4</v>
      </c>
      <c r="Y9" s="98">
        <f>IF(females!P31&gt;0,females!P31,"")</f>
        <v>1.7</v>
      </c>
      <c r="Z9" s="99">
        <f>IF(females!P32&gt;0,females!P32,"")</f>
        <v>0.20238095238095236</v>
      </c>
    </row>
    <row r="10" spans="1:26" x14ac:dyDescent="0.2">
      <c r="A10" s="63" t="str">
        <f t="shared" si="0"/>
        <v>Bryodelphax maculatus</v>
      </c>
      <c r="B10" s="70" t="str">
        <f t="shared" si="0"/>
        <v>TN.018</v>
      </c>
      <c r="C10" s="89">
        <f>females!R1</f>
        <v>9</v>
      </c>
      <c r="D10" s="90">
        <f>IF(females!R4&gt;0,females!R4,"")</f>
        <v>184</v>
      </c>
      <c r="E10" s="100">
        <f>IF(females!R5&gt;0,females!R5,"")</f>
        <v>24.7</v>
      </c>
      <c r="F10" s="100">
        <f>IF(females!R7&gt;0,females!R7,"")</f>
        <v>7.7</v>
      </c>
      <c r="G10" s="100">
        <f>IF(females!R8&gt;0,females!R8,"")</f>
        <v>4.8</v>
      </c>
      <c r="H10" s="100">
        <f>IF(females!R9&gt;0,females!R9,"")</f>
        <v>14</v>
      </c>
      <c r="I10" s="100">
        <f>IF(females!R10&gt;0,females!R10,"")</f>
        <v>3.1</v>
      </c>
      <c r="J10" s="100">
        <f>IF(females!R11&gt;0,females!R11,"")</f>
        <v>33.1</v>
      </c>
      <c r="K10" s="99">
        <f>IF(females!R12&gt;0,females!R12,"")</f>
        <v>0.1798913043478261</v>
      </c>
      <c r="L10" s="101">
        <f>IF(females!R13&gt;0,females!R13,"")</f>
        <v>0.55000000000000004</v>
      </c>
      <c r="M10" s="100">
        <f>IF(females!R15&gt;0,females!R15,"")</f>
        <v>4</v>
      </c>
      <c r="N10" s="100">
        <f>IF(females!R16&gt;0,females!R16,"")</f>
        <v>5.2</v>
      </c>
      <c r="O10" s="100">
        <f>IF(females!R18&gt;0,females!R18,"")</f>
        <v>7.3</v>
      </c>
      <c r="P10" s="100">
        <f>IF(females!R19&gt;0,females!R19,"")</f>
        <v>1.3</v>
      </c>
      <c r="Q10" s="99">
        <f>IF(females!R20&gt;0,females!R20,"")</f>
        <v>0.17808219178082194</v>
      </c>
      <c r="R10" s="100">
        <f>IF(females!R22&gt;0,females!R22,"")</f>
        <v>7.5</v>
      </c>
      <c r="S10" s="100" t="str">
        <f>IF(females!R23&gt;0,females!R23,"")</f>
        <v/>
      </c>
      <c r="T10" s="99" t="str">
        <f>IF(females!R24&gt;0,females!R24,"")</f>
        <v/>
      </c>
      <c r="U10" s="100">
        <f>IF(females!R26&gt;0,females!R26,"")</f>
        <v>7.6</v>
      </c>
      <c r="V10" s="98" t="str">
        <f>IF(females!R27&gt;0,females!R27,"")</f>
        <v/>
      </c>
      <c r="W10" s="99" t="str">
        <f>IF(females!R28&gt;0,females!R28,"")</f>
        <v/>
      </c>
      <c r="X10" s="98">
        <f>IF(females!R30&gt;0,females!R30,"")</f>
        <v>8.6999999999999993</v>
      </c>
      <c r="Y10" s="98" t="str">
        <f>IF(females!R31&gt;0,females!R31,"")</f>
        <v/>
      </c>
      <c r="Z10" s="99" t="str">
        <f>IF(females!R32&gt;0,females!R32,"")</f>
        <v/>
      </c>
    </row>
    <row r="11" spans="1:26" x14ac:dyDescent="0.2">
      <c r="A11" s="63" t="str">
        <f t="shared" si="0"/>
        <v>Bryodelphax maculatus</v>
      </c>
      <c r="B11" s="70" t="str">
        <f t="shared" si="0"/>
        <v>TN.018</v>
      </c>
      <c r="C11" s="89">
        <f>females!T1</f>
        <v>10</v>
      </c>
      <c r="D11" s="90">
        <f>IF(females!T4&gt;0,females!T4,"")</f>
        <v>170</v>
      </c>
      <c r="E11" s="100">
        <f>IF(females!T5&gt;0,females!T5,"")</f>
        <v>22.8</v>
      </c>
      <c r="F11" s="100">
        <f>IF(females!T7&gt;0,females!T7,"")</f>
        <v>6.7</v>
      </c>
      <c r="G11" s="100">
        <f>IF(females!T8&gt;0,females!T8,"")</f>
        <v>4.3</v>
      </c>
      <c r="H11" s="100" t="str">
        <f>IF(females!T9&gt;0,females!T9,"")</f>
        <v/>
      </c>
      <c r="I11" s="100">
        <f>IF(females!T10&gt;0,females!T10,"")</f>
        <v>2.7</v>
      </c>
      <c r="J11" s="100">
        <f>IF(females!T11&gt;0,females!T11,"")</f>
        <v>30.3</v>
      </c>
      <c r="K11" s="99">
        <f>IF(females!T12&gt;0,females!T12,"")</f>
        <v>0.17823529411764708</v>
      </c>
      <c r="L11" s="101" t="str">
        <f>IF(females!T13&gt;0,females!T13,"")</f>
        <v/>
      </c>
      <c r="M11" s="100">
        <f>IF(females!T15&gt;0,females!T15,"")</f>
        <v>4</v>
      </c>
      <c r="N11" s="100">
        <f>IF(females!T16&gt;0,females!T16,"")</f>
        <v>5.4</v>
      </c>
      <c r="O11" s="100">
        <f>IF(females!T18&gt;0,females!T18,"")</f>
        <v>7.3</v>
      </c>
      <c r="P11" s="100" t="str">
        <f>IF(females!T19&gt;0,females!T19,"")</f>
        <v/>
      </c>
      <c r="Q11" s="99" t="str">
        <f>IF(females!T20&gt;0,females!T20,"")</f>
        <v/>
      </c>
      <c r="R11" s="100">
        <f>IF(females!T22&gt;0,females!T22,"")</f>
        <v>7.4</v>
      </c>
      <c r="S11" s="100" t="str">
        <f>IF(females!T23&gt;0,females!T23,"")</f>
        <v/>
      </c>
      <c r="T11" s="99" t="str">
        <f>IF(females!T24&gt;0,females!T24,"")</f>
        <v/>
      </c>
      <c r="U11" s="100">
        <f>IF(females!T26&gt;0,females!T26,"")</f>
        <v>7.1</v>
      </c>
      <c r="V11" s="98" t="str">
        <f>IF(females!T27&gt;0,females!T27,"")</f>
        <v/>
      </c>
      <c r="W11" s="99" t="str">
        <f>IF(females!T28&gt;0,females!T28,"")</f>
        <v/>
      </c>
      <c r="X11" s="98">
        <f>IF(females!T30&gt;0,females!T30,"")</f>
        <v>7.8</v>
      </c>
      <c r="Y11" s="98" t="str">
        <f>IF(females!T31&gt;0,females!T31,"")</f>
        <v/>
      </c>
      <c r="Z11" s="99" t="str">
        <f>IF(females!T32&gt;0,females!T32,"")</f>
        <v/>
      </c>
    </row>
    <row r="12" spans="1:26" x14ac:dyDescent="0.2">
      <c r="A12" s="63" t="str">
        <f t="shared" si="0"/>
        <v>Bryodelphax maculatus</v>
      </c>
      <c r="B12" s="70" t="str">
        <f t="shared" si="0"/>
        <v>TN.018</v>
      </c>
      <c r="C12" s="89">
        <f>females!V1</f>
        <v>11</v>
      </c>
      <c r="D12" s="90">
        <f>IF(females!V4&gt;0,females!V4,"")</f>
        <v>196</v>
      </c>
      <c r="E12" s="100">
        <f>IF(females!V5&gt;0,females!V5,"")</f>
        <v>23.5</v>
      </c>
      <c r="F12" s="100">
        <f>IF(females!V7&gt;0,females!V7,"")</f>
        <v>6.6</v>
      </c>
      <c r="G12" s="100">
        <f>IF(females!V8&gt;0,females!V8,"")</f>
        <v>5.8</v>
      </c>
      <c r="H12" s="100">
        <f>IF(females!V9&gt;0,females!V9,"")</f>
        <v>11.4</v>
      </c>
      <c r="I12" s="100">
        <f>IF(females!V10&gt;0,females!V10,"")</f>
        <v>4.5</v>
      </c>
      <c r="J12" s="100">
        <f>IF(females!V11&gt;0,females!V11,"")</f>
        <v>34.700000000000003</v>
      </c>
      <c r="K12" s="99">
        <f>IF(females!V12&gt;0,females!V12,"")</f>
        <v>0.17704081632653063</v>
      </c>
      <c r="L12" s="101">
        <f>IF(females!V13&gt;0,females!V13,"")</f>
        <v>0.57894736842105254</v>
      </c>
      <c r="M12" s="100">
        <f>IF(females!V15&gt;0,females!V15,"")</f>
        <v>6</v>
      </c>
      <c r="N12" s="100">
        <f>IF(females!V16&gt;0,females!V16,"")</f>
        <v>5.0999999999999996</v>
      </c>
      <c r="O12" s="100">
        <f>IF(females!V18&gt;0,females!V18,"")</f>
        <v>8.1</v>
      </c>
      <c r="P12" s="100">
        <f>IF(females!V19&gt;0,females!V19,"")</f>
        <v>1.7</v>
      </c>
      <c r="Q12" s="99">
        <f>IF(females!V20&gt;0,females!V20,"")</f>
        <v>0.20987654320987656</v>
      </c>
      <c r="R12" s="100">
        <f>IF(females!V22&gt;0,females!V22,"")</f>
        <v>7.6</v>
      </c>
      <c r="S12" s="100" t="str">
        <f>IF(females!V23&gt;0,females!V23,"")</f>
        <v/>
      </c>
      <c r="T12" s="99" t="str">
        <f>IF(females!V24&gt;0,females!V24,"")</f>
        <v/>
      </c>
      <c r="U12" s="100">
        <f>IF(females!V26&gt;0,females!V26,"")</f>
        <v>7.7</v>
      </c>
      <c r="V12" s="98" t="str">
        <f>IF(females!V27&gt;0,females!V27,"")</f>
        <v/>
      </c>
      <c r="W12" s="99" t="str">
        <f>IF(females!V28&gt;0,females!V28,"")</f>
        <v/>
      </c>
      <c r="X12" s="98" t="str">
        <f>IF(females!V30&gt;0,females!V30,"")</f>
        <v/>
      </c>
      <c r="Y12" s="98" t="str">
        <f>IF(females!V31&gt;0,females!V31,"")</f>
        <v/>
      </c>
      <c r="Z12" s="99" t="str">
        <f>IF(females!V32&gt;0,females!V32,"")</f>
        <v/>
      </c>
    </row>
    <row r="13" spans="1:26" x14ac:dyDescent="0.2">
      <c r="A13" s="63" t="str">
        <f t="shared" si="0"/>
        <v>Bryodelphax maculatus</v>
      </c>
      <c r="B13" s="70" t="str">
        <f t="shared" si="0"/>
        <v>TN.018</v>
      </c>
      <c r="C13" s="89">
        <f>females!X1</f>
        <v>12</v>
      </c>
      <c r="D13" s="90">
        <f>IF(females!X4&gt;0,females!X4,"")</f>
        <v>151</v>
      </c>
      <c r="E13" s="100">
        <f>IF(females!X5&gt;0,females!X5,"")</f>
        <v>20.6</v>
      </c>
      <c r="F13" s="100">
        <f>IF(females!X7&gt;0,females!X7,"")</f>
        <v>7.4</v>
      </c>
      <c r="G13" s="100" t="str">
        <f>IF(females!X8&gt;0,females!X8,"")</f>
        <v/>
      </c>
      <c r="H13" s="100">
        <f>IF(females!X9&gt;0,females!X9,"")</f>
        <v>12</v>
      </c>
      <c r="I13" s="100" t="str">
        <f>IF(females!X10&gt;0,females!X10,"")</f>
        <v/>
      </c>
      <c r="J13" s="100">
        <f>IF(females!X11&gt;0,females!X11,"")</f>
        <v>28.2</v>
      </c>
      <c r="K13" s="99">
        <f>IF(females!X12&gt;0,females!X12,"")</f>
        <v>0.18675496688741722</v>
      </c>
      <c r="L13" s="101">
        <f>IF(females!X13&gt;0,females!X13,"")</f>
        <v>0.6166666666666667</v>
      </c>
      <c r="M13" s="100">
        <f>IF(females!X15&gt;0,females!X15,"")</f>
        <v>4</v>
      </c>
      <c r="N13" s="100">
        <f>IF(females!X16&gt;0,females!X16,"")</f>
        <v>5.2</v>
      </c>
      <c r="O13" s="100">
        <f>IF(females!X18&gt;0,females!X18,"")</f>
        <v>7.1</v>
      </c>
      <c r="P13" s="100" t="str">
        <f>IF(females!X19&gt;0,females!X19,"")</f>
        <v/>
      </c>
      <c r="Q13" s="99" t="str">
        <f>IF(females!X20&gt;0,females!X20,"")</f>
        <v/>
      </c>
      <c r="R13" s="100">
        <f>IF(females!X22&gt;0,females!X22,"")</f>
        <v>7.1</v>
      </c>
      <c r="S13" s="100" t="str">
        <f>IF(females!X23&gt;0,females!X23,"")</f>
        <v/>
      </c>
      <c r="T13" s="99" t="str">
        <f>IF(females!X24&gt;0,females!X24,"")</f>
        <v/>
      </c>
      <c r="U13" s="100">
        <f>IF(females!X26&gt;0,females!X26,"")</f>
        <v>7.1</v>
      </c>
      <c r="V13" s="98" t="str">
        <f>IF(females!X27&gt;0,females!X27,"")</f>
        <v/>
      </c>
      <c r="W13" s="99" t="str">
        <f>IF(females!X28&gt;0,females!X28,"")</f>
        <v/>
      </c>
      <c r="X13" s="98" t="str">
        <f>IF(females!X30&gt;0,females!X30,"")</f>
        <v/>
      </c>
      <c r="Y13" s="98" t="str">
        <f>IF(females!X31&gt;0,females!X31,"")</f>
        <v/>
      </c>
      <c r="Z13" s="99" t="str">
        <f>IF(females!X32&gt;0,females!X32,"")</f>
        <v/>
      </c>
    </row>
    <row r="14" spans="1:26" x14ac:dyDescent="0.2">
      <c r="A14" s="63" t="str">
        <f t="shared" si="0"/>
        <v>Bryodelphax maculatus</v>
      </c>
      <c r="B14" s="70" t="str">
        <f t="shared" si="0"/>
        <v>TN.018</v>
      </c>
      <c r="C14" s="89">
        <f>females!Z1</f>
        <v>13</v>
      </c>
      <c r="D14" s="90">
        <f>IF(females!Z4&gt;0,females!Z4,"")</f>
        <v>172</v>
      </c>
      <c r="E14" s="100">
        <f>IF(females!Z5&gt;0,females!Z5,"")</f>
        <v>22.9</v>
      </c>
      <c r="F14" s="100">
        <f>IF(females!Z7&gt;0,females!Z7,"")</f>
        <v>6.5</v>
      </c>
      <c r="G14" s="100">
        <f>IF(females!Z8&gt;0,females!Z8,"")</f>
        <v>4.2</v>
      </c>
      <c r="H14" s="100">
        <f>IF(females!Z9&gt;0,females!Z9,"")</f>
        <v>12.5</v>
      </c>
      <c r="I14" s="100">
        <f>IF(females!Z10&gt;0,females!Z10,"")</f>
        <v>3.4</v>
      </c>
      <c r="J14" s="100">
        <f>IF(females!Z11&gt;0,females!Z11,"")</f>
        <v>29.3</v>
      </c>
      <c r="K14" s="99">
        <f>IF(females!Z12&gt;0,females!Z12,"")</f>
        <v>0.17034883720930233</v>
      </c>
      <c r="L14" s="101">
        <f>IF(females!Z13&gt;0,females!Z13,"")</f>
        <v>0.52</v>
      </c>
      <c r="M14" s="100">
        <f>IF(females!Z15&gt;0,females!Z15,"")</f>
        <v>4</v>
      </c>
      <c r="N14" s="100">
        <f>IF(females!Z16&gt;0,females!Z16,"")</f>
        <v>5.3</v>
      </c>
      <c r="O14" s="100">
        <f>IF(females!Z18&gt;0,females!Z18,"")</f>
        <v>6.9</v>
      </c>
      <c r="P14" s="100" t="str">
        <f>IF(females!Z19&gt;0,females!Z19,"")</f>
        <v/>
      </c>
      <c r="Q14" s="99" t="str">
        <f>IF(females!Z20&gt;0,females!Z20,"")</f>
        <v/>
      </c>
      <c r="R14" s="100">
        <f>IF(females!Z22&gt;0,females!Z22,"")</f>
        <v>7.1</v>
      </c>
      <c r="S14" s="100" t="str">
        <f>IF(females!Z23&gt;0,females!Z23,"")</f>
        <v/>
      </c>
      <c r="T14" s="99" t="str">
        <f>IF(females!Z24&gt;0,females!Z24,"")</f>
        <v/>
      </c>
      <c r="U14" s="100">
        <f>IF(females!Z26&gt;0,females!Z26,"")</f>
        <v>7.1</v>
      </c>
      <c r="V14" s="98" t="str">
        <f>IF(females!Z27&gt;0,females!Z27,"")</f>
        <v/>
      </c>
      <c r="W14" s="99" t="str">
        <f>IF(females!Z28&gt;0,females!Z28,"")</f>
        <v/>
      </c>
      <c r="X14" s="98">
        <f>IF(females!Z30&gt;0,females!Z30,"")</f>
        <v>7.8</v>
      </c>
      <c r="Y14" s="98" t="str">
        <f>IF(females!Z31&gt;0,females!Z31,"")</f>
        <v/>
      </c>
      <c r="Z14" s="99" t="str">
        <f>IF(females!Z32&gt;0,females!Z32,"")</f>
        <v/>
      </c>
    </row>
    <row r="15" spans="1:26" x14ac:dyDescent="0.2">
      <c r="A15" s="63" t="str">
        <f t="shared" si="0"/>
        <v>Bryodelphax maculatus</v>
      </c>
      <c r="B15" s="70" t="str">
        <f t="shared" si="0"/>
        <v>TN.018</v>
      </c>
      <c r="C15" s="89">
        <f>females!AB1</f>
        <v>14</v>
      </c>
      <c r="D15" s="90">
        <f>IF(females!AB4&gt;0,females!AB4,"")</f>
        <v>141</v>
      </c>
      <c r="E15" s="100">
        <f>IF(females!AB5&gt;0,females!AB5,"")</f>
        <v>24.9</v>
      </c>
      <c r="F15" s="100">
        <f>IF(females!AB7&gt;0,females!AB7,"")</f>
        <v>6.7</v>
      </c>
      <c r="G15" s="100">
        <f>IF(females!AB8&gt;0,females!AB8,"")</f>
        <v>4.8</v>
      </c>
      <c r="H15" s="100">
        <f>IF(females!AB9&gt;0,females!AB9,"")</f>
        <v>13.7</v>
      </c>
      <c r="I15" s="100" t="str">
        <f>IF(females!AB10&gt;0,females!AB10,"")</f>
        <v/>
      </c>
      <c r="J15" s="100">
        <f>IF(females!AB11&gt;0,females!AB11,"")</f>
        <v>34.9</v>
      </c>
      <c r="K15" s="99">
        <f>IF(females!AB12&gt;0,females!AB12,"")</f>
        <v>0.2475177304964539</v>
      </c>
      <c r="L15" s="101">
        <f>IF(females!AB13&gt;0,females!AB13,"")</f>
        <v>0.48905109489051096</v>
      </c>
      <c r="M15" s="100">
        <f>IF(females!AB15&gt;0,females!AB15,"")</f>
        <v>5</v>
      </c>
      <c r="N15" s="100">
        <f>IF(females!AB16&gt;0,females!AB16,"")</f>
        <v>5.3</v>
      </c>
      <c r="O15" s="100">
        <f>IF(females!AB18&gt;0,females!AB18,"")</f>
        <v>7.4</v>
      </c>
      <c r="P15" s="100">
        <f>IF(females!AB19&gt;0,females!AB19,"")</f>
        <v>1.4</v>
      </c>
      <c r="Q15" s="99">
        <f>IF(females!AB20&gt;0,females!AB20,"")</f>
        <v>0.18918918918918917</v>
      </c>
      <c r="R15" s="100">
        <f>IF(females!AB22&gt;0,females!AB22,"")</f>
        <v>7.2</v>
      </c>
      <c r="S15" s="100">
        <f>IF(females!AB23&gt;0,females!AB23,"")</f>
        <v>1.3</v>
      </c>
      <c r="T15" s="99">
        <f>IF(females!AB24&gt;0,females!AB24,"")</f>
        <v>0.18055555555555555</v>
      </c>
      <c r="U15" s="100">
        <f>IF(females!AB26&gt;0,females!AB26,"")</f>
        <v>8.1</v>
      </c>
      <c r="V15" s="98" t="str">
        <f>IF(females!AB27&gt;0,females!AB27,"")</f>
        <v/>
      </c>
      <c r="W15" s="99" t="str">
        <f>IF(females!AB28&gt;0,females!AB28,"")</f>
        <v/>
      </c>
      <c r="X15" s="98" t="str">
        <f>IF(females!AB30&gt;0,females!AB30,"")</f>
        <v/>
      </c>
      <c r="Y15" s="98" t="str">
        <f>IF(females!AB31&gt;0,females!AB31,"")</f>
        <v/>
      </c>
      <c r="Z15" s="99" t="str">
        <f>IF(females!AB32&gt;0,females!AB32,"")</f>
        <v/>
      </c>
    </row>
    <row r="16" spans="1:26" x14ac:dyDescent="0.2">
      <c r="A16" s="63" t="str">
        <f t="shared" si="0"/>
        <v>Bryodelphax maculatus</v>
      </c>
      <c r="B16" s="70" t="str">
        <f t="shared" si="0"/>
        <v>TN.018</v>
      </c>
      <c r="C16" s="89">
        <f>females!AD1</f>
        <v>15</v>
      </c>
      <c r="D16" s="90">
        <f>IF(females!AD4&gt;0,females!AD4,"")</f>
        <v>148</v>
      </c>
      <c r="E16" s="100">
        <f>IF(females!AD5&gt;0,females!AD5,"")</f>
        <v>23.6</v>
      </c>
      <c r="F16" s="100" t="str">
        <f>IF(females!AD7&gt;0,females!AD7,"")</f>
        <v/>
      </c>
      <c r="G16" s="100">
        <f>IF(females!AD8&gt;0,females!AD8,"")</f>
        <v>4.4000000000000004</v>
      </c>
      <c r="H16" s="100">
        <f>IF(females!AD9&gt;0,females!AD9,"")</f>
        <v>14.4</v>
      </c>
      <c r="I16" s="100" t="str">
        <f>IF(females!AD10&gt;0,females!AD10,"")</f>
        <v/>
      </c>
      <c r="J16" s="100">
        <f>IF(females!AD11&gt;0,females!AD11,"")</f>
        <v>32.6</v>
      </c>
      <c r="K16" s="99">
        <f>IF(females!AD12&gt;0,females!AD12,"")</f>
        <v>0.22027027027027027</v>
      </c>
      <c r="L16" s="101" t="str">
        <f>IF(females!AD13&gt;0,females!AD13,"")</f>
        <v/>
      </c>
      <c r="M16" s="100">
        <f>IF(females!AD15&gt;0,females!AD15,"")</f>
        <v>5</v>
      </c>
      <c r="N16" s="100">
        <f>IF(females!AD16&gt;0,females!AD16,"")</f>
        <v>6.4</v>
      </c>
      <c r="O16" s="100" t="str">
        <f>IF(females!AD18&gt;0,females!AD18,"")</f>
        <v/>
      </c>
      <c r="P16" s="100" t="str">
        <f>IF(females!AD19&gt;0,females!AD19,"")</f>
        <v/>
      </c>
      <c r="Q16" s="99" t="str">
        <f>IF(females!AD20&gt;0,females!AD20,"")</f>
        <v/>
      </c>
      <c r="R16" s="100">
        <f>IF(females!AD22&gt;0,females!AD22,"")</f>
        <v>7.6</v>
      </c>
      <c r="S16" s="100">
        <f>IF(females!AD23&gt;0,females!AD23,"")</f>
        <v>1.3</v>
      </c>
      <c r="T16" s="99">
        <f>IF(females!AD24&gt;0,females!AD24,"")</f>
        <v>0.17105263157894737</v>
      </c>
      <c r="U16" s="100">
        <f>IF(females!AD26&gt;0,females!AD26,"")</f>
        <v>7.5</v>
      </c>
      <c r="V16" s="98" t="str">
        <f>IF(females!AD27&gt;0,females!AD27,"")</f>
        <v/>
      </c>
      <c r="W16" s="99" t="str">
        <f>IF(females!AD28&gt;0,females!AD28,"")</f>
        <v/>
      </c>
      <c r="X16" s="98" t="str">
        <f>IF(females!AD30&gt;0,females!AD30,"")</f>
        <v/>
      </c>
      <c r="Y16" s="98" t="str">
        <f>IF(females!AD31&gt;0,females!AD31,"")</f>
        <v/>
      </c>
      <c r="Z16" s="99" t="str">
        <f>IF(females!AD32&gt;0,females!AD32,"")</f>
        <v/>
      </c>
    </row>
    <row r="17" spans="1:26" x14ac:dyDescent="0.2">
      <c r="A17" s="63" t="str">
        <f t="shared" si="0"/>
        <v>Bryodelphax maculatus</v>
      </c>
      <c r="B17" s="70" t="str">
        <f t="shared" si="0"/>
        <v>TN.018</v>
      </c>
      <c r="C17" s="89">
        <f>females!AF1</f>
        <v>16</v>
      </c>
      <c r="D17" s="90">
        <f>IF(females!AF4&gt;0,females!AF4,"")</f>
        <v>125</v>
      </c>
      <c r="E17" s="100">
        <f>IF(females!AF5&gt;0,females!AF5,"")</f>
        <v>24</v>
      </c>
      <c r="F17" s="100">
        <f>IF(females!AF7&gt;0,females!AF7,"")</f>
        <v>5.9</v>
      </c>
      <c r="G17" s="100">
        <f>IF(females!AF8&gt;0,females!AF8,"")</f>
        <v>4.0999999999999996</v>
      </c>
      <c r="H17" s="100">
        <f>IF(females!AF9&gt;0,females!AF9,"")</f>
        <v>13.7</v>
      </c>
      <c r="I17" s="100" t="str">
        <f>IF(females!AF10&gt;0,females!AF10,"")</f>
        <v/>
      </c>
      <c r="J17" s="100">
        <f>IF(females!AF11&gt;0,females!AF11,"")</f>
        <v>30.4</v>
      </c>
      <c r="K17" s="99">
        <f>IF(females!AF12&gt;0,females!AF12,"")</f>
        <v>0.2432</v>
      </c>
      <c r="L17" s="101">
        <f>IF(females!AF13&gt;0,females!AF13,"")</f>
        <v>0.43065693430656937</v>
      </c>
      <c r="M17" s="100">
        <f>IF(females!AF15&gt;0,females!AF15,"")</f>
        <v>5</v>
      </c>
      <c r="N17" s="100">
        <f>IF(females!AF16&gt;0,females!AF16,"")</f>
        <v>5.7</v>
      </c>
      <c r="O17" s="100">
        <f>IF(females!AF18&gt;0,females!AF18,"")</f>
        <v>6.8</v>
      </c>
      <c r="P17" s="100">
        <f>IF(females!AF19&gt;0,females!AF19,"")</f>
        <v>1</v>
      </c>
      <c r="Q17" s="99">
        <f>IF(females!AF20&gt;0,females!AF20,"")</f>
        <v>0.14705882352941177</v>
      </c>
      <c r="R17" s="100" t="str">
        <f>IF(females!AF22&gt;0,females!AF22,"")</f>
        <v/>
      </c>
      <c r="S17" s="100" t="str">
        <f>IF(females!AF23&gt;0,females!AF23,"")</f>
        <v/>
      </c>
      <c r="T17" s="99" t="str">
        <f>IF(females!AF24&gt;0,females!AF24,"")</f>
        <v/>
      </c>
      <c r="U17" s="100" t="str">
        <f>IF(females!AF26&gt;0,females!AF26,"")</f>
        <v/>
      </c>
      <c r="V17" s="98" t="str">
        <f>IF(females!AF27&gt;0,females!AF27,"")</f>
        <v/>
      </c>
      <c r="W17" s="99" t="str">
        <f>IF(females!AF28&gt;0,females!AF28,"")</f>
        <v/>
      </c>
      <c r="X17" s="98">
        <f>IF(females!AF30&gt;0,females!AF30,"")</f>
        <v>7.6</v>
      </c>
      <c r="Y17" s="98" t="str">
        <f>IF(females!AF31&gt;0,females!AF31,"")</f>
        <v/>
      </c>
      <c r="Z17" s="99" t="str">
        <f>IF(females!AF32&gt;0,females!AF32,"")</f>
        <v/>
      </c>
    </row>
    <row r="18" spans="1:26" x14ac:dyDescent="0.2">
      <c r="A18" s="63" t="str">
        <f t="shared" si="0"/>
        <v>Bryodelphax maculatus</v>
      </c>
      <c r="B18" s="70" t="str">
        <f t="shared" si="0"/>
        <v>TN.018</v>
      </c>
      <c r="C18" s="89">
        <f>females!AH1</f>
        <v>17</v>
      </c>
      <c r="D18" s="90">
        <f>IF(females!AH4&gt;0,females!AH4,"")</f>
        <v>139</v>
      </c>
      <c r="E18" s="100">
        <f>IF(females!AH5&gt;0,females!AH5,"")</f>
        <v>25</v>
      </c>
      <c r="F18" s="100">
        <f>IF(females!AH7&gt;0,females!AH7,"")</f>
        <v>6.8</v>
      </c>
      <c r="G18" s="100">
        <f>IF(females!AH8&gt;0,females!AH8,"")</f>
        <v>4.4000000000000004</v>
      </c>
      <c r="H18" s="100">
        <f>IF(females!AH9&gt;0,females!AH9,"")</f>
        <v>14.2</v>
      </c>
      <c r="I18" s="100">
        <f>IF(females!AH10&gt;0,females!AH10,"")</f>
        <v>3.4</v>
      </c>
      <c r="J18" s="100">
        <f>IF(females!AH11&gt;0,females!AH11,"")</f>
        <v>37.4</v>
      </c>
      <c r="K18" s="99">
        <f>IF(females!AH12&gt;0,females!AH12,"")</f>
        <v>0.26906474820143883</v>
      </c>
      <c r="L18" s="101">
        <f>IF(females!AH13&gt;0,females!AH13,"")</f>
        <v>0.47887323943661975</v>
      </c>
      <c r="M18" s="100">
        <f>IF(females!AH15&gt;0,females!AH15,"")</f>
        <v>5</v>
      </c>
      <c r="N18" s="100">
        <f>IF(females!AH16&gt;0,females!AH16,"")</f>
        <v>5.3</v>
      </c>
      <c r="O18" s="100">
        <f>IF(females!AH18&gt;0,females!AH18,"")</f>
        <v>8.6</v>
      </c>
      <c r="P18" s="100">
        <f>IF(females!AH19&gt;0,females!AH19,"")</f>
        <v>1.1000000000000001</v>
      </c>
      <c r="Q18" s="99">
        <f>IF(females!AH20&gt;0,females!AH20,"")</f>
        <v>0.12790697674418605</v>
      </c>
      <c r="R18" s="100">
        <f>IF(females!AH22&gt;0,females!AH22,"")</f>
        <v>8.1</v>
      </c>
      <c r="S18" s="100">
        <f>IF(females!AH23&gt;0,females!AH23,"")</f>
        <v>1.2</v>
      </c>
      <c r="T18" s="99">
        <f>IF(females!AH24&gt;0,females!AH24,"")</f>
        <v>0.14814814814814814</v>
      </c>
      <c r="U18" s="100">
        <f>IF(females!AH26&gt;0,females!AH26,"")</f>
        <v>8.1999999999999993</v>
      </c>
      <c r="V18" s="98" t="str">
        <f>IF(females!AH27&gt;0,females!AH27,"")</f>
        <v/>
      </c>
      <c r="W18" s="99" t="str">
        <f>IF(females!AH28&gt;0,females!AH28,"")</f>
        <v/>
      </c>
      <c r="X18" s="98" t="str">
        <f>IF(females!AH30&gt;0,females!AH30,"")</f>
        <v/>
      </c>
      <c r="Y18" s="98" t="str">
        <f>IF(females!AH31&gt;0,females!AH31,"")</f>
        <v/>
      </c>
      <c r="Z18" s="99" t="str">
        <f>IF(females!AH32&gt;0,females!AH32,"")</f>
        <v/>
      </c>
    </row>
    <row r="19" spans="1:26" x14ac:dyDescent="0.2">
      <c r="A19" s="63" t="str">
        <f t="shared" si="0"/>
        <v>Bryodelphax maculatus</v>
      </c>
      <c r="B19" s="70" t="str">
        <f t="shared" si="0"/>
        <v>TN.018</v>
      </c>
      <c r="C19" s="89">
        <f>females!AJ1</f>
        <v>18</v>
      </c>
      <c r="D19" s="90">
        <f>IF(females!AJ4&gt;0,females!AJ4,"")</f>
        <v>124</v>
      </c>
      <c r="E19" s="100">
        <f>IF(females!AJ5&gt;0,females!AJ5,"")</f>
        <v>23</v>
      </c>
      <c r="F19" s="100">
        <f>IF(females!AJ7&gt;0,females!AJ7,"")</f>
        <v>5.6</v>
      </c>
      <c r="G19" s="100">
        <f>IF(females!AJ8&gt;0,females!AJ8,"")</f>
        <v>4.4000000000000004</v>
      </c>
      <c r="H19" s="100">
        <f>IF(females!AJ9&gt;0,females!AJ9,"")</f>
        <v>11.7</v>
      </c>
      <c r="I19" s="100" t="str">
        <f>IF(females!AJ10&gt;0,females!AJ10,"")</f>
        <v/>
      </c>
      <c r="J19" s="100">
        <f>IF(females!AJ11&gt;0,females!AJ11,"")</f>
        <v>31</v>
      </c>
      <c r="K19" s="99">
        <f>IF(females!AJ12&gt;0,females!AJ12,"")</f>
        <v>0.25</v>
      </c>
      <c r="L19" s="101">
        <f>IF(females!AJ13&gt;0,females!AJ13,"")</f>
        <v>0.47863247863247865</v>
      </c>
      <c r="M19" s="100">
        <f>IF(females!AJ15&gt;0,females!AJ15,"")</f>
        <v>4</v>
      </c>
      <c r="N19" s="100">
        <f>IF(females!AJ16&gt;0,females!AJ16,"")</f>
        <v>4.7</v>
      </c>
      <c r="O19" s="100">
        <f>IF(females!AJ18&gt;0,females!AJ18,"")</f>
        <v>6.8</v>
      </c>
      <c r="P19" s="100" t="str">
        <f>IF(females!AJ19&gt;0,females!AJ19,"")</f>
        <v/>
      </c>
      <c r="Q19" s="99" t="str">
        <f>IF(females!AJ20&gt;0,females!AJ20,"")</f>
        <v/>
      </c>
      <c r="R19" s="100" t="str">
        <f>IF(females!AJ22&gt;0,females!AJ22,"")</f>
        <v/>
      </c>
      <c r="S19" s="100" t="str">
        <f>IF(females!AJ23&gt;0,females!AJ23,"")</f>
        <v/>
      </c>
      <c r="T19" s="99" t="str">
        <f>IF(females!AJ24&gt;0,females!AJ24,"")</f>
        <v/>
      </c>
      <c r="U19" s="100">
        <f>IF(females!AJ26&gt;0,females!AJ26,"")</f>
        <v>7.3</v>
      </c>
      <c r="V19" s="98" t="str">
        <f>IF(females!AJ27&gt;0,females!AJ27,"")</f>
        <v/>
      </c>
      <c r="W19" s="99" t="str">
        <f>IF(females!AJ28&gt;0,females!AJ28,"")</f>
        <v/>
      </c>
      <c r="X19" s="98">
        <f>IF(females!AJ30&gt;0,females!AJ30,"")</f>
        <v>7.5</v>
      </c>
      <c r="Y19" s="98" t="str">
        <f>IF(females!AJ31&gt;0,females!AJ31,"")</f>
        <v/>
      </c>
      <c r="Z19" s="99" t="str">
        <f>IF(females!AJ32&gt;0,females!AJ32,"")</f>
        <v/>
      </c>
    </row>
    <row r="20" spans="1:26" x14ac:dyDescent="0.2">
      <c r="A20" s="63" t="str">
        <f t="shared" ref="A20:B21" si="1">A$2</f>
        <v>Bryodelphax maculatus</v>
      </c>
      <c r="B20" s="70" t="str">
        <f t="shared" si="1"/>
        <v>TN.018</v>
      </c>
      <c r="C20" s="89">
        <f>females!AL1</f>
        <v>19</v>
      </c>
      <c r="D20" s="90">
        <f>IF(females!AL4&gt;0,females!AL4,"")</f>
        <v>162</v>
      </c>
      <c r="E20" s="100">
        <f>IF(females!AL5&gt;0,females!AL5,"")</f>
        <v>22.2</v>
      </c>
      <c r="F20" s="100">
        <f>IF(females!AL7&gt;0,females!AL7,"")</f>
        <v>6.4</v>
      </c>
      <c r="G20" s="100">
        <f>IF(females!AL8&gt;0,females!AL8,"")</f>
        <v>5.3</v>
      </c>
      <c r="H20" s="100">
        <f>IF(females!AL9&gt;0,females!AL9,"")</f>
        <v>13.8</v>
      </c>
      <c r="I20" s="100">
        <f>IF(females!AL10&gt;0,females!AL10,"")</f>
        <v>4</v>
      </c>
      <c r="J20" s="100">
        <f>IF(females!AL11&gt;0,females!AL11,"")</f>
        <v>32.9</v>
      </c>
      <c r="K20" s="99">
        <f>IF(females!AL12&gt;0,females!AL12,"")</f>
        <v>0.20308641975308642</v>
      </c>
      <c r="L20" s="101">
        <f>IF(females!AL13&gt;0,females!AL13,"")</f>
        <v>0.46376811594202899</v>
      </c>
      <c r="M20" s="100">
        <f>IF(females!AL15&gt;0,females!AL15,"")</f>
        <v>4</v>
      </c>
      <c r="N20" s="100">
        <f>IF(females!AL16&gt;0,females!AL16,"")</f>
        <v>5.2</v>
      </c>
      <c r="O20" s="100">
        <f>IF(females!AL18&gt;0,females!AL18,"")</f>
        <v>7.7</v>
      </c>
      <c r="P20" s="100">
        <f>IF(females!AL19&gt;0,females!AL19,"")</f>
        <v>1</v>
      </c>
      <c r="Q20" s="99">
        <f>IF(females!AL20&gt;0,females!AL20,"")</f>
        <v>0.12987012987012986</v>
      </c>
      <c r="R20" s="100">
        <f>IF(females!AL22&gt;0,females!AL22,"")</f>
        <v>7.2</v>
      </c>
      <c r="S20" s="100">
        <f>IF(females!AL23&gt;0,females!AL23,"")</f>
        <v>1.2</v>
      </c>
      <c r="T20" s="99">
        <f>IF(females!AL24&gt;0,females!AL24,"")</f>
        <v>0.16666666666666666</v>
      </c>
      <c r="U20" s="100">
        <f>IF(females!AL26&gt;0,females!AL26,"")</f>
        <v>7.6</v>
      </c>
      <c r="V20" s="98">
        <f>IF(females!AL27&gt;0,females!AL27,"")</f>
        <v>1.2</v>
      </c>
      <c r="W20" s="99">
        <f>IF(females!AL28&gt;0,females!AL28,"")</f>
        <v>0.15789473684210525</v>
      </c>
      <c r="X20" s="98">
        <f>IF(females!AL30&gt;0,females!AL30,"")</f>
        <v>8.3000000000000007</v>
      </c>
      <c r="Y20" s="98" t="str">
        <f>IF(females!AL31&gt;0,females!AL31,"")</f>
        <v/>
      </c>
      <c r="Z20" s="99" t="str">
        <f>IF(females!AL32&gt;0,females!AL32,"")</f>
        <v/>
      </c>
    </row>
    <row r="21" spans="1:26" x14ac:dyDescent="0.2">
      <c r="A21" s="63" t="str">
        <f t="shared" si="1"/>
        <v>Bryodelphax maculatus</v>
      </c>
      <c r="B21" s="70" t="str">
        <f t="shared" si="1"/>
        <v>TN.018</v>
      </c>
      <c r="C21" s="89">
        <f>females!AN1</f>
        <v>20</v>
      </c>
      <c r="D21" s="90">
        <f>IF(females!AN4&gt;0,females!AN4,"")</f>
        <v>152</v>
      </c>
      <c r="E21" s="100">
        <f>IF(females!AN5&gt;0,females!AN5,"")</f>
        <v>23.8</v>
      </c>
      <c r="F21" s="100">
        <f>IF(females!AN7&gt;0,females!AN7,"")</f>
        <v>5.5</v>
      </c>
      <c r="G21" s="100">
        <f>IF(females!AN8&gt;0,females!AN8,"")</f>
        <v>4.2</v>
      </c>
      <c r="H21" s="100">
        <f>IF(females!AN9&gt;0,females!AN9,"")</f>
        <v>13.2</v>
      </c>
      <c r="I21" s="100">
        <f>IF(females!AN10&gt;0,females!AN10,"")</f>
        <v>3.4</v>
      </c>
      <c r="J21" s="100">
        <f>IF(females!AN11&gt;0,females!AN11,"")</f>
        <v>33.200000000000003</v>
      </c>
      <c r="K21" s="99">
        <f>IF(females!AN12&gt;0,females!AN12,"")</f>
        <v>0.21842105263157896</v>
      </c>
      <c r="L21" s="101">
        <f>IF(females!AN13&gt;0,females!AN13,"")</f>
        <v>0.41666666666666669</v>
      </c>
      <c r="M21" s="100" t="str">
        <f>IF(females!AN15&gt;0,females!AN15,"")</f>
        <v/>
      </c>
      <c r="N21" s="100" t="str">
        <f>IF(females!AN16&gt;0,females!AN16,"")</f>
        <v/>
      </c>
      <c r="O21" s="100">
        <f>IF(females!AN18&gt;0,females!AN18,"")</f>
        <v>7.7</v>
      </c>
      <c r="P21" s="100" t="str">
        <f>IF(females!AN19&gt;0,females!AN19,"")</f>
        <v/>
      </c>
      <c r="Q21" s="99" t="str">
        <f>IF(females!AN20&gt;0,females!AN20,"")</f>
        <v/>
      </c>
      <c r="R21" s="100">
        <f>IF(females!AN22&gt;0,females!AN22,"")</f>
        <v>7.5</v>
      </c>
      <c r="S21" s="100" t="str">
        <f>IF(females!AN23&gt;0,females!AN23,"")</f>
        <v/>
      </c>
      <c r="T21" s="99" t="str">
        <f>IF(females!AN24&gt;0,females!AN24,"")</f>
        <v/>
      </c>
      <c r="U21" s="100" t="str">
        <f>IF(females!AN26&gt;0,females!AN26,"")</f>
        <v/>
      </c>
      <c r="V21" s="98" t="str">
        <f>IF(females!AN27&gt;0,females!AN27,"")</f>
        <v/>
      </c>
      <c r="W21" s="99" t="str">
        <f>IF(females!AN28&gt;0,females!AN28,"")</f>
        <v/>
      </c>
      <c r="X21" s="98">
        <f>IF(females!AN30&gt;0,females!AN30,"")</f>
        <v>8.4</v>
      </c>
      <c r="Y21" s="98">
        <f>IF(females!AN31&gt;0,females!AN31,"")</f>
        <v>1.2</v>
      </c>
      <c r="Z21" s="99">
        <f>IF(females!AN32&gt;0,females!AN32,"")</f>
        <v>0.14285714285714285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7C80"/>
  </sheetPr>
  <dimension ref="A1:R21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21" style="65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8" width="6.7109375" style="64" customWidth="1"/>
    <col min="19" max="16384" width="9.140625" style="64"/>
  </cols>
  <sheetData>
    <row r="1" spans="1:18" ht="25.5" x14ac:dyDescent="0.2">
      <c r="A1" s="63" t="s">
        <v>39</v>
      </c>
      <c r="B1" s="72" t="s">
        <v>40</v>
      </c>
      <c r="C1" s="67" t="s">
        <v>31</v>
      </c>
      <c r="D1" s="73" t="s">
        <v>4</v>
      </c>
      <c r="E1" s="73" t="s">
        <v>32</v>
      </c>
      <c r="F1" s="73" t="s">
        <v>33</v>
      </c>
      <c r="G1" s="73" t="s">
        <v>34</v>
      </c>
      <c r="H1" s="73" t="s">
        <v>35</v>
      </c>
      <c r="I1" s="73" t="s">
        <v>36</v>
      </c>
      <c r="J1" s="73" t="s">
        <v>6</v>
      </c>
      <c r="K1" s="73" t="s">
        <v>41</v>
      </c>
      <c r="L1" s="73" t="s">
        <v>42</v>
      </c>
      <c r="M1" s="73" t="s">
        <v>44</v>
      </c>
      <c r="N1" s="73" t="s">
        <v>45</v>
      </c>
      <c r="O1" s="73" t="s">
        <v>47</v>
      </c>
      <c r="P1" s="73" t="s">
        <v>48</v>
      </c>
      <c r="Q1" s="73" t="s">
        <v>50</v>
      </c>
      <c r="R1" s="73" t="s">
        <v>51</v>
      </c>
    </row>
    <row r="2" spans="1:18" x14ac:dyDescent="0.2">
      <c r="A2" s="63" t="str">
        <f>'females_stats (μm)'!A$2</f>
        <v>Bryodelphax maculatus</v>
      </c>
      <c r="B2" s="69" t="str">
        <f>'females_stats (μm)'!B$2</f>
        <v>TN.018</v>
      </c>
      <c r="C2" s="89" t="str">
        <f>females!B1</f>
        <v>1 (HOL)</v>
      </c>
      <c r="D2" s="91">
        <f>IF(females!C4&gt;0,females!C4,"")</f>
        <v>639.34426229508199</v>
      </c>
      <c r="E2" s="102">
        <f>IF(females!C7&gt;0,females!C7,"")</f>
        <v>33.606557377049178</v>
      </c>
      <c r="F2" s="102">
        <f>IF(females!C8&gt;0,females!C8,"")</f>
        <v>17.213114754098363</v>
      </c>
      <c r="G2" s="102">
        <f>IF(females!C9&gt;0,females!C9,"")</f>
        <v>54.098360655737707</v>
      </c>
      <c r="H2" s="102">
        <f>IF(females!C10&gt;0,females!C10,"")</f>
        <v>15.573770491803279</v>
      </c>
      <c r="I2" s="102">
        <f>IF(females!C11&gt;0,females!C11,"")</f>
        <v>114.75409836065576</v>
      </c>
      <c r="J2" s="102">
        <f>IF(females!C16&gt;0,females!C16,"")</f>
        <v>22.131147540983608</v>
      </c>
      <c r="K2" s="102">
        <f>IF(females!C18&gt;0,females!C18,"")</f>
        <v>32.377049180327873</v>
      </c>
      <c r="L2" s="102">
        <f>IF(females!C19&gt;0,females!C19,"")</f>
        <v>5.3278688524590168</v>
      </c>
      <c r="M2" s="102">
        <f>IF(females!C22&gt;0,females!C22,"")</f>
        <v>31.147540983606557</v>
      </c>
      <c r="N2" s="102">
        <f>IF(females!C23&gt;0,females!C23,"")</f>
        <v>4.918032786885246</v>
      </c>
      <c r="O2" s="102">
        <f>IF(females!C26&gt;0,females!C26,"")</f>
        <v>29.918032786885245</v>
      </c>
      <c r="P2" s="103" t="str">
        <f>IF(females!C27&gt;0,females!C27,"")</f>
        <v/>
      </c>
      <c r="Q2" s="103" t="str">
        <f>IF(females!C30&gt;0,females!C30,"")</f>
        <v/>
      </c>
      <c r="R2" s="103" t="str">
        <f>IF(females!C31&gt;0,females!C31,"")</f>
        <v/>
      </c>
    </row>
    <row r="3" spans="1:18" x14ac:dyDescent="0.2">
      <c r="A3" s="63" t="str">
        <f>'females_stats (μm)'!A$2</f>
        <v>Bryodelphax maculatus</v>
      </c>
      <c r="B3" s="69" t="str">
        <f>'females_stats (μm)'!B$2</f>
        <v>TN.018</v>
      </c>
      <c r="C3" s="89">
        <f>females!D1</f>
        <v>2</v>
      </c>
      <c r="D3" s="91">
        <f>IF(females!E4&gt;0,females!E4,"")</f>
        <v>550.21834061135371</v>
      </c>
      <c r="E3" s="103">
        <f>IF(females!E7&gt;0,females!E7,"")</f>
        <v>26.637554585152838</v>
      </c>
      <c r="F3" s="103" t="str">
        <f>IF(females!E8&gt;0,females!E8,"")</f>
        <v/>
      </c>
      <c r="G3" s="103">
        <f>IF(females!E9&gt;0,females!E9,"")</f>
        <v>47.598253275109172</v>
      </c>
      <c r="H3" s="103" t="str">
        <f>IF(females!E10&gt;0,females!E10,"")</f>
        <v/>
      </c>
      <c r="I3" s="103">
        <f>IF(females!E11&gt;0,females!E11,"")</f>
        <v>125.32751091703058</v>
      </c>
      <c r="J3" s="103">
        <f>IF(females!E16&gt;0,females!E16,"")</f>
        <v>22.707423580786028</v>
      </c>
      <c r="K3" s="103">
        <f>IF(females!E18&gt;0,females!E18,"")</f>
        <v>31.877729257641924</v>
      </c>
      <c r="L3" s="103">
        <f>IF(females!E19&gt;0,females!E19,"")</f>
        <v>4.8034934497816604</v>
      </c>
      <c r="M3" s="103">
        <f>IF(females!E22&gt;0,females!E22,"")</f>
        <v>31.004366812227076</v>
      </c>
      <c r="N3" s="103" t="str">
        <f>IF(females!E23&gt;0,females!E23,"")</f>
        <v/>
      </c>
      <c r="O3" s="103">
        <f>IF(females!E26&gt;0,females!E26,"")</f>
        <v>31.004366812227076</v>
      </c>
      <c r="P3" s="103" t="str">
        <f>IF(females!E27&gt;0,females!E27,"")</f>
        <v/>
      </c>
      <c r="Q3" s="103" t="str">
        <f>IF(females!E30&gt;0,females!E30,"")</f>
        <v/>
      </c>
      <c r="R3" s="103" t="str">
        <f>IF(females!E31&gt;0,females!E31,"")</f>
        <v/>
      </c>
    </row>
    <row r="4" spans="1:18" x14ac:dyDescent="0.2">
      <c r="A4" s="63" t="str">
        <f>'females_stats (μm)'!A$2</f>
        <v>Bryodelphax maculatus</v>
      </c>
      <c r="B4" s="69" t="str">
        <f>'females_stats (μm)'!B$2</f>
        <v>TN.018</v>
      </c>
      <c r="C4" s="89">
        <f>females!F1</f>
        <v>3</v>
      </c>
      <c r="D4" s="91">
        <f>IF(females!G4&gt;0,females!G4,"")</f>
        <v>579.20792079207922</v>
      </c>
      <c r="E4" s="103">
        <f>IF(females!G7&gt;0,females!G7,"")</f>
        <v>29.702970297029701</v>
      </c>
      <c r="F4" s="103" t="str">
        <f>IF(females!G8&gt;0,females!G8,"")</f>
        <v/>
      </c>
      <c r="G4" s="103">
        <f>IF(females!G9&gt;0,females!G9,"")</f>
        <v>62.871287128712872</v>
      </c>
      <c r="H4" s="103">
        <f>IF(females!G10&gt;0,females!G10,"")</f>
        <v>12.871287128712872</v>
      </c>
      <c r="I4" s="103">
        <f>IF(females!G11&gt;0,females!G11,"")</f>
        <v>152.47524752475249</v>
      </c>
      <c r="J4" s="103">
        <f>IF(females!G16&gt;0,females!G16,"")</f>
        <v>27.227722772277229</v>
      </c>
      <c r="K4" s="103">
        <f>IF(females!G18&gt;0,females!G18,"")</f>
        <v>38.118811881188122</v>
      </c>
      <c r="L4" s="103" t="str">
        <f>IF(females!G19&gt;0,females!G19,"")</f>
        <v/>
      </c>
      <c r="M4" s="103">
        <f>IF(females!G22&gt;0,females!G22,"")</f>
        <v>36.138613861386141</v>
      </c>
      <c r="N4" s="103" t="str">
        <f>IF(females!G23&gt;0,females!G23,"")</f>
        <v/>
      </c>
      <c r="O4" s="103" t="str">
        <f>IF(females!G26&gt;0,females!G26,"")</f>
        <v/>
      </c>
      <c r="P4" s="103" t="str">
        <f>IF(females!G27&gt;0,females!G27,"")</f>
        <v/>
      </c>
      <c r="Q4" s="103">
        <f>IF(females!G30&gt;0,females!G30,"")</f>
        <v>38.118811881188122</v>
      </c>
      <c r="R4" s="103" t="str">
        <f>IF(females!G31&gt;0,females!G31,"")</f>
        <v/>
      </c>
    </row>
    <row r="5" spans="1:18" x14ac:dyDescent="0.2">
      <c r="A5" s="63" t="str">
        <f>'females_stats (μm)'!A$2</f>
        <v>Bryodelphax maculatus</v>
      </c>
      <c r="B5" s="69" t="str">
        <f>'females_stats (μm)'!B$2</f>
        <v>TN.018</v>
      </c>
      <c r="C5" s="89">
        <f>females!H1</f>
        <v>4</v>
      </c>
      <c r="D5" s="91">
        <f>IF(females!I4&gt;0,females!I4,"")</f>
        <v>592.43697478991589</v>
      </c>
      <c r="E5" s="103" t="str">
        <f>IF(females!I7&gt;0,females!I7,"")</f>
        <v/>
      </c>
      <c r="F5" s="103">
        <f>IF(females!I8&gt;0,females!I8,"")</f>
        <v>15.546218487394958</v>
      </c>
      <c r="G5" s="103">
        <f>IF(females!I9&gt;0,females!I9,"")</f>
        <v>60.084033613445378</v>
      </c>
      <c r="H5" s="103" t="str">
        <f>IF(females!I10&gt;0,females!I10,"")</f>
        <v/>
      </c>
      <c r="I5" s="103">
        <f>IF(females!I11&gt;0,females!I11,"")</f>
        <v>128.57142857142858</v>
      </c>
      <c r="J5" s="103">
        <f>IF(females!I16&gt;0,females!I16,"")</f>
        <v>22.268907563025209</v>
      </c>
      <c r="K5" s="103">
        <f>IF(females!I18&gt;0,females!I18,"")</f>
        <v>34.453781512605033</v>
      </c>
      <c r="L5" s="103" t="str">
        <f>IF(females!I19&gt;0,females!I19,"")</f>
        <v/>
      </c>
      <c r="M5" s="103">
        <f>IF(females!I22&gt;0,females!I22,"")</f>
        <v>33.193277310924366</v>
      </c>
      <c r="N5" s="103" t="str">
        <f>IF(females!I23&gt;0,females!I23,"")</f>
        <v/>
      </c>
      <c r="O5" s="103" t="str">
        <f>IF(females!I26&gt;0,females!I26,"")</f>
        <v/>
      </c>
      <c r="P5" s="103" t="str">
        <f>IF(females!I27&gt;0,females!I27,"")</f>
        <v/>
      </c>
      <c r="Q5" s="103" t="str">
        <f>IF(females!I30&gt;0,females!I30,"")</f>
        <v/>
      </c>
      <c r="R5" s="103" t="str">
        <f>IF(females!I31&gt;0,females!I31,"")</f>
        <v/>
      </c>
    </row>
    <row r="6" spans="1:18" x14ac:dyDescent="0.2">
      <c r="A6" s="63" t="str">
        <f>'females_stats (μm)'!A$2</f>
        <v>Bryodelphax maculatus</v>
      </c>
      <c r="B6" s="69" t="str">
        <f>'females_stats (μm)'!B$2</f>
        <v>TN.018</v>
      </c>
      <c r="C6" s="89">
        <f>females!J1</f>
        <v>5</v>
      </c>
      <c r="D6" s="91">
        <f>IF(females!K4&gt;0,females!K4,"")</f>
        <v>572.64957264957263</v>
      </c>
      <c r="E6" s="103">
        <f>IF(females!K7&gt;0,females!K7,"")</f>
        <v>24.358974358974361</v>
      </c>
      <c r="F6" s="103">
        <f>IF(females!K8&gt;0,females!K8,"")</f>
        <v>13.675213675213676</v>
      </c>
      <c r="G6" s="103">
        <f>IF(females!K9&gt;0,females!K9,"")</f>
        <v>48.717948717948723</v>
      </c>
      <c r="H6" s="103">
        <f>IF(females!K10&gt;0,females!K10,"")</f>
        <v>11.53846153846154</v>
      </c>
      <c r="I6" s="103" t="str">
        <f>IF(females!K11&gt;0,females!K11,"")</f>
        <v/>
      </c>
      <c r="J6" s="103" t="str">
        <f>IF(females!K16&gt;0,females!K16,"")</f>
        <v/>
      </c>
      <c r="K6" s="103">
        <f>IF(females!K18&gt;0,females!K18,"")</f>
        <v>34.188034188034187</v>
      </c>
      <c r="L6" s="103">
        <f>IF(females!K19&gt;0,females!K19,"")</f>
        <v>5.5555555555555562</v>
      </c>
      <c r="M6" s="103">
        <f>IF(females!K22&gt;0,females!K22,"")</f>
        <v>32.90598290598291</v>
      </c>
      <c r="N6" s="103" t="str">
        <f>IF(females!K23&gt;0,females!K23,"")</f>
        <v/>
      </c>
      <c r="O6" s="103" t="str">
        <f>IF(females!K26&gt;0,females!K26,"")</f>
        <v/>
      </c>
      <c r="P6" s="103" t="str">
        <f>IF(females!K27&gt;0,females!K27,"")</f>
        <v/>
      </c>
      <c r="Q6" s="103">
        <f>IF(females!K30&gt;0,females!K30,"")</f>
        <v>37.179487179487182</v>
      </c>
      <c r="R6" s="103" t="str">
        <f>IF(females!K31&gt;0,females!K31,"")</f>
        <v/>
      </c>
    </row>
    <row r="7" spans="1:18" x14ac:dyDescent="0.2">
      <c r="A7" s="63" t="str">
        <f>'females_stats (μm)'!A$2</f>
        <v>Bryodelphax maculatus</v>
      </c>
      <c r="B7" s="69" t="str">
        <f>'females_stats (μm)'!B$2</f>
        <v>TN.018</v>
      </c>
      <c r="C7" s="89">
        <f>females!L1</f>
        <v>6</v>
      </c>
      <c r="D7" s="91">
        <f>IF(females!M4&gt;0,females!M4,"")</f>
        <v>578.47533632286991</v>
      </c>
      <c r="E7" s="103">
        <f>IF(females!M7&gt;0,females!M7,"")</f>
        <v>27.354260089686093</v>
      </c>
      <c r="F7" s="103">
        <f>IF(females!M8&gt;0,females!M8,"")</f>
        <v>17.040358744394617</v>
      </c>
      <c r="G7" s="103">
        <f>IF(females!M9&gt;0,females!M9,"")</f>
        <v>53.811659192825111</v>
      </c>
      <c r="H7" s="103" t="str">
        <f>IF(females!M10&gt;0,females!M10,"")</f>
        <v/>
      </c>
      <c r="I7" s="103">
        <f>IF(females!M11&gt;0,females!M11,"")</f>
        <v>122.42152466367713</v>
      </c>
      <c r="J7" s="103">
        <f>IF(females!M16&gt;0,females!M16,"")</f>
        <v>21.973094170403588</v>
      </c>
      <c r="K7" s="103">
        <f>IF(females!M18&gt;0,females!M18,"")</f>
        <v>34.529147982062781</v>
      </c>
      <c r="L7" s="103">
        <f>IF(females!M19&gt;0,females!M19,"")</f>
        <v>6.2780269058295968</v>
      </c>
      <c r="M7" s="103" t="str">
        <f>IF(females!M22&gt;0,females!M22,"")</f>
        <v/>
      </c>
      <c r="N7" s="103" t="str">
        <f>IF(females!M23&gt;0,females!M23,"")</f>
        <v/>
      </c>
      <c r="O7" s="103">
        <f>IF(females!M26&gt;0,females!M26,"")</f>
        <v>32.286995515695068</v>
      </c>
      <c r="P7" s="103" t="str">
        <f>IF(females!M27&gt;0,females!M27,"")</f>
        <v/>
      </c>
      <c r="Q7" s="103">
        <f>IF(females!M30&gt;0,females!M30,"")</f>
        <v>35.874439461883405</v>
      </c>
      <c r="R7" s="103" t="str">
        <f>IF(females!M31&gt;0,females!M31,"")</f>
        <v/>
      </c>
    </row>
    <row r="8" spans="1:18" x14ac:dyDescent="0.2">
      <c r="A8" s="63" t="str">
        <f>'females_stats (μm)'!A$2</f>
        <v>Bryodelphax maculatus</v>
      </c>
      <c r="B8" s="69" t="str">
        <f>'females_stats (μm)'!B$2</f>
        <v>TN.018</v>
      </c>
      <c r="C8" s="89">
        <f>females!N1</f>
        <v>7</v>
      </c>
      <c r="D8" s="91">
        <f>IF(females!O4&gt;0,females!O4,"")</f>
        <v>720.83333333333326</v>
      </c>
      <c r="E8" s="103">
        <f>IF(females!O7&gt;0,females!O7,"")</f>
        <v>26.666666666666668</v>
      </c>
      <c r="F8" s="103">
        <f>IF(females!O8&gt;0,females!O8,"")</f>
        <v>19.166666666666664</v>
      </c>
      <c r="G8" s="103">
        <f>IF(females!O9&gt;0,females!O9,"")</f>
        <v>60</v>
      </c>
      <c r="H8" s="103">
        <f>IF(females!O10&gt;0,females!O10,"")</f>
        <v>14.166666666666666</v>
      </c>
      <c r="I8" s="103">
        <f>IF(females!O11&gt;0,females!O11,"")</f>
        <v>131.66666666666666</v>
      </c>
      <c r="J8" s="103" t="str">
        <f>IF(females!O16&gt;0,females!O16,"")</f>
        <v/>
      </c>
      <c r="K8" s="103" t="str">
        <f>IF(females!O18&gt;0,females!O18,"")</f>
        <v/>
      </c>
      <c r="L8" s="103" t="str">
        <f>IF(females!O19&gt;0,females!O19,"")</f>
        <v/>
      </c>
      <c r="M8" s="103">
        <f>IF(females!O22&gt;0,females!O22,"")</f>
        <v>30.416666666666664</v>
      </c>
      <c r="N8" s="103" t="str">
        <f>IF(females!O23&gt;0,females!O23,"")</f>
        <v/>
      </c>
      <c r="O8" s="103">
        <f>IF(females!O26&gt;0,females!O26,"")</f>
        <v>32.5</v>
      </c>
      <c r="P8" s="103">
        <f>IF(females!O27&gt;0,females!O27,"")</f>
        <v>6.25</v>
      </c>
      <c r="Q8" s="103">
        <f>IF(females!O30&gt;0,females!O30,"")</f>
        <v>33.75</v>
      </c>
      <c r="R8" s="103" t="str">
        <f>IF(females!O31&gt;0,females!O31,"")</f>
        <v/>
      </c>
    </row>
    <row r="9" spans="1:18" x14ac:dyDescent="0.2">
      <c r="A9" s="63" t="str">
        <f>'females_stats (μm)'!A$2</f>
        <v>Bryodelphax maculatus</v>
      </c>
      <c r="B9" s="69" t="str">
        <f>'females_stats (μm)'!B$2</f>
        <v>TN.018</v>
      </c>
      <c r="C9" s="89">
        <f>females!P1</f>
        <v>8</v>
      </c>
      <c r="D9" s="91">
        <f>IF(females!Q4&gt;0,females!Q4,"")</f>
        <v>716.73819742489263</v>
      </c>
      <c r="E9" s="103">
        <f>IF(females!Q7&gt;0,females!Q7,"")</f>
        <v>31.759656652360512</v>
      </c>
      <c r="F9" s="103">
        <f>IF(females!Q8&gt;0,females!Q8,"")</f>
        <v>17.596566523605148</v>
      </c>
      <c r="G9" s="103">
        <f>IF(females!Q9&gt;0,females!Q9,"")</f>
        <v>59.227467811158796</v>
      </c>
      <c r="H9" s="103">
        <f>IF(females!Q10&gt;0,females!Q10,"")</f>
        <v>15.879828326180256</v>
      </c>
      <c r="I9" s="103">
        <f>IF(females!Q11&gt;0,females!Q11,"")</f>
        <v>140.77253218884118</v>
      </c>
      <c r="J9" s="103">
        <f>IF(females!Q16&gt;0,females!Q16,"")</f>
        <v>27.896995708154503</v>
      </c>
      <c r="K9" s="103">
        <f>IF(females!Q18&gt;0,females!Q18,"")</f>
        <v>32.618025751072963</v>
      </c>
      <c r="L9" s="103">
        <f>IF(females!Q19&gt;0,females!Q19,"")</f>
        <v>6.866952789699571</v>
      </c>
      <c r="M9" s="103">
        <f>IF(females!Q22&gt;0,females!Q22,"")</f>
        <v>33.047210300429185</v>
      </c>
      <c r="N9" s="103" t="str">
        <f>IF(females!Q23&gt;0,females!Q23,"")</f>
        <v/>
      </c>
      <c r="O9" s="103">
        <f>IF(females!Q26&gt;0,females!Q26,"")</f>
        <v>30.04291845493562</v>
      </c>
      <c r="P9" s="103" t="str">
        <f>IF(females!Q27&gt;0,females!Q27,"")</f>
        <v/>
      </c>
      <c r="Q9" s="103">
        <f>IF(females!Q30&gt;0,females!Q30,"")</f>
        <v>36.051502145922747</v>
      </c>
      <c r="R9" s="103">
        <f>IF(females!Q31&gt;0,females!Q31,"")</f>
        <v>7.2961373390557931</v>
      </c>
    </row>
    <row r="10" spans="1:18" x14ac:dyDescent="0.2">
      <c r="A10" s="63" t="str">
        <f>'females_stats (μm)'!A$2</f>
        <v>Bryodelphax maculatus</v>
      </c>
      <c r="B10" s="69" t="str">
        <f>'females_stats (μm)'!B$2</f>
        <v>TN.018</v>
      </c>
      <c r="C10" s="89">
        <f>females!R1</f>
        <v>9</v>
      </c>
      <c r="D10" s="91">
        <f>IF(females!S4&gt;0,females!S4,"")</f>
        <v>744.9392712550607</v>
      </c>
      <c r="E10" s="103">
        <f>IF(females!S7&gt;0,females!S7,"")</f>
        <v>31.174089068825911</v>
      </c>
      <c r="F10" s="103">
        <f>IF(females!S8&gt;0,females!S8,"")</f>
        <v>19.4331983805668</v>
      </c>
      <c r="G10" s="103">
        <f>IF(females!S9&gt;0,females!S9,"")</f>
        <v>56.680161943319838</v>
      </c>
      <c r="H10" s="103">
        <f>IF(females!S10&gt;0,females!S10,"")</f>
        <v>12.550607287449395</v>
      </c>
      <c r="I10" s="103">
        <f>IF(females!S11&gt;0,females!S11,"")</f>
        <v>134.0080971659919</v>
      </c>
      <c r="J10" s="103">
        <f>IF(females!S16&gt;0,females!S16,"")</f>
        <v>21.05263157894737</v>
      </c>
      <c r="K10" s="103">
        <f>IF(females!S18&gt;0,females!S18,"")</f>
        <v>29.554655870445345</v>
      </c>
      <c r="L10" s="103">
        <f>IF(females!S19&gt;0,females!S19,"")</f>
        <v>5.2631578947368425</v>
      </c>
      <c r="M10" s="103">
        <f>IF(females!S22&gt;0,females!S22,"")</f>
        <v>30.364372469635629</v>
      </c>
      <c r="N10" s="103" t="str">
        <f>IF(females!S23&gt;0,females!S23,"")</f>
        <v/>
      </c>
      <c r="O10" s="103">
        <f>IF(females!S26&gt;0,females!S26,"")</f>
        <v>30.76923076923077</v>
      </c>
      <c r="P10" s="103" t="str">
        <f>IF(females!S27&gt;0,females!S27,"")</f>
        <v/>
      </c>
      <c r="Q10" s="103">
        <f>IF(females!S30&gt;0,females!S30,"")</f>
        <v>35.222672064777328</v>
      </c>
      <c r="R10" s="103" t="str">
        <f>IF(females!S31&gt;0,females!S31,"")</f>
        <v/>
      </c>
    </row>
    <row r="11" spans="1:18" x14ac:dyDescent="0.2">
      <c r="A11" s="63" t="str">
        <f>'females_stats (μm)'!A$2</f>
        <v>Bryodelphax maculatus</v>
      </c>
      <c r="B11" s="69" t="str">
        <f>'females_stats (μm)'!B$2</f>
        <v>TN.018</v>
      </c>
      <c r="C11" s="89">
        <f>females!T1</f>
        <v>10</v>
      </c>
      <c r="D11" s="91">
        <f>IF(females!U4&gt;0,females!U4,"")</f>
        <v>745.61403508771923</v>
      </c>
      <c r="E11" s="103">
        <f>IF(females!U7&gt;0,females!U7,"")</f>
        <v>29.385964912280706</v>
      </c>
      <c r="F11" s="103">
        <f>IF(females!U8&gt;0,females!U8,"")</f>
        <v>18.859649122807014</v>
      </c>
      <c r="G11" s="103" t="str">
        <f>IF(females!U9&gt;0,females!U9,"")</f>
        <v/>
      </c>
      <c r="H11" s="103">
        <f>IF(females!U10&gt;0,females!U10,"")</f>
        <v>11.842105263157896</v>
      </c>
      <c r="I11" s="103">
        <f>IF(females!U11&gt;0,females!U11,"")</f>
        <v>132.89473684210526</v>
      </c>
      <c r="J11" s="103">
        <f>IF(females!U16&gt;0,females!U16,"")</f>
        <v>23.684210526315791</v>
      </c>
      <c r="K11" s="103">
        <f>IF(females!U18&gt;0,females!U18,"")</f>
        <v>32.017543859649123</v>
      </c>
      <c r="L11" s="103" t="str">
        <f>IF(females!U19&gt;0,females!U19,"")</f>
        <v/>
      </c>
      <c r="M11" s="103">
        <f>IF(females!U22&gt;0,females!U22,"")</f>
        <v>32.456140350877192</v>
      </c>
      <c r="N11" s="103" t="str">
        <f>IF(females!U23&gt;0,females!U23,"")</f>
        <v/>
      </c>
      <c r="O11" s="103">
        <f>IF(females!U26&gt;0,females!U26,"")</f>
        <v>31.140350877192979</v>
      </c>
      <c r="P11" s="103" t="str">
        <f>IF(females!U27&gt;0,females!U27,"")</f>
        <v/>
      </c>
      <c r="Q11" s="103">
        <f>IF(females!U30&gt;0,females!U30,"")</f>
        <v>34.210526315789473</v>
      </c>
      <c r="R11" s="103" t="str">
        <f>IF(females!U31&gt;0,females!U31,"")</f>
        <v/>
      </c>
    </row>
    <row r="12" spans="1:18" x14ac:dyDescent="0.2">
      <c r="A12" s="63" t="str">
        <f>'females_stats (μm)'!A$2</f>
        <v>Bryodelphax maculatus</v>
      </c>
      <c r="B12" s="69" t="str">
        <f>'females_stats (μm)'!B$2</f>
        <v>TN.018</v>
      </c>
      <c r="C12" s="89">
        <f>females!V1</f>
        <v>11</v>
      </c>
      <c r="D12" s="91">
        <f>IF(females!W4&gt;0,females!W4,"")</f>
        <v>834.04255319148945</v>
      </c>
      <c r="E12" s="103">
        <f>IF(females!W7&gt;0,females!W7,"")</f>
        <v>28.085106382978719</v>
      </c>
      <c r="F12" s="103">
        <f>IF(females!W8&gt;0,females!W8,"")</f>
        <v>24.680851063829788</v>
      </c>
      <c r="G12" s="103">
        <f>IF(females!W9&gt;0,females!W9,"")</f>
        <v>48.510638297872347</v>
      </c>
      <c r="H12" s="103">
        <f>IF(females!W10&gt;0,females!W10,"")</f>
        <v>19.148936170212767</v>
      </c>
      <c r="I12" s="103">
        <f>IF(females!W11&gt;0,females!W11,"")</f>
        <v>147.65957446808511</v>
      </c>
      <c r="J12" s="103">
        <f>IF(females!W16&gt;0,females!W16,"")</f>
        <v>21.702127659574465</v>
      </c>
      <c r="K12" s="103">
        <f>IF(females!W18&gt;0,females!W18,"")</f>
        <v>34.468085106382979</v>
      </c>
      <c r="L12" s="103">
        <f>IF(females!W19&gt;0,females!W19,"")</f>
        <v>7.2340425531914887</v>
      </c>
      <c r="M12" s="103">
        <f>IF(females!W22&gt;0,females!W22,"")</f>
        <v>32.340425531914889</v>
      </c>
      <c r="N12" s="103" t="str">
        <f>IF(females!W23&gt;0,females!W23,"")</f>
        <v/>
      </c>
      <c r="O12" s="103">
        <f>IF(females!W26&gt;0,females!W26,"")</f>
        <v>32.765957446808514</v>
      </c>
      <c r="P12" s="103" t="str">
        <f>IF(females!W27&gt;0,females!W27,"")</f>
        <v/>
      </c>
      <c r="Q12" s="103" t="str">
        <f>IF(females!W30&gt;0,females!W30,"")</f>
        <v/>
      </c>
      <c r="R12" s="103" t="str">
        <f>IF(females!W31&gt;0,females!W31,"")</f>
        <v/>
      </c>
    </row>
    <row r="13" spans="1:18" x14ac:dyDescent="0.2">
      <c r="A13" s="63" t="str">
        <f>'females_stats (μm)'!A$2</f>
        <v>Bryodelphax maculatus</v>
      </c>
      <c r="B13" s="69" t="str">
        <f>'females_stats (μm)'!B$2</f>
        <v>TN.018</v>
      </c>
      <c r="C13" s="89">
        <f>females!X1</f>
        <v>12</v>
      </c>
      <c r="D13" s="91">
        <f>IF(females!Y4&gt;0,females!Y4,"")</f>
        <v>733.00970873786412</v>
      </c>
      <c r="E13" s="103">
        <f>IF(females!Y7&gt;0,females!Y7,"")</f>
        <v>35.922330097087382</v>
      </c>
      <c r="F13" s="103" t="str">
        <f>IF(females!Y8&gt;0,females!Y8,"")</f>
        <v/>
      </c>
      <c r="G13" s="103">
        <f>IF(females!Y9&gt;0,females!Y9,"")</f>
        <v>58.252427184466015</v>
      </c>
      <c r="H13" s="103" t="str">
        <f>IF(females!Y10&gt;0,females!Y10,"")</f>
        <v/>
      </c>
      <c r="I13" s="103">
        <f>IF(females!Y11&gt;0,females!Y11,"")</f>
        <v>136.89320388349512</v>
      </c>
      <c r="J13" s="103">
        <f>IF(females!Y16&gt;0,females!Y16,"")</f>
        <v>25.242718446601941</v>
      </c>
      <c r="K13" s="103">
        <f>IF(females!Y18&gt;0,females!Y18,"")</f>
        <v>34.466019417475721</v>
      </c>
      <c r="L13" s="103" t="str">
        <f>IF(females!Y19&gt;0,females!Y19,"")</f>
        <v/>
      </c>
      <c r="M13" s="103">
        <f>IF(females!Y22&gt;0,females!Y22,"")</f>
        <v>34.466019417475721</v>
      </c>
      <c r="N13" s="103" t="str">
        <f>IF(females!Y23&gt;0,females!Y23,"")</f>
        <v/>
      </c>
      <c r="O13" s="103">
        <f>IF(females!Y26&gt;0,females!Y26,"")</f>
        <v>34.466019417475721</v>
      </c>
      <c r="P13" s="103" t="str">
        <f>IF(females!Y27&gt;0,females!Y27,"")</f>
        <v/>
      </c>
      <c r="Q13" s="103" t="str">
        <f>IF(females!Y30&gt;0,females!Y30,"")</f>
        <v/>
      </c>
      <c r="R13" s="103" t="str">
        <f>IF(females!Y31&gt;0,females!Y31,"")</f>
        <v/>
      </c>
    </row>
    <row r="14" spans="1:18" x14ac:dyDescent="0.2">
      <c r="A14" s="63" t="str">
        <f>'females_stats (μm)'!A$2</f>
        <v>Bryodelphax maculatus</v>
      </c>
      <c r="B14" s="69" t="str">
        <f>'females_stats (μm)'!B$2</f>
        <v>TN.018</v>
      </c>
      <c r="C14" s="89">
        <f>females!Z1</f>
        <v>13</v>
      </c>
      <c r="D14" s="91">
        <f>IF(females!AA4&gt;0,females!AA4,"")</f>
        <v>751.09170305676867</v>
      </c>
      <c r="E14" s="103">
        <f>IF(females!AA7&gt;0,females!AA7,"")</f>
        <v>28.384279475982531</v>
      </c>
      <c r="F14" s="103">
        <f>IF(females!AA8&gt;0,females!AA8,"")</f>
        <v>18.340611353711793</v>
      </c>
      <c r="G14" s="103">
        <f>IF(females!AA9&gt;0,females!AA9,"")</f>
        <v>54.585152838427952</v>
      </c>
      <c r="H14" s="103">
        <f>IF(females!AA10&gt;0,females!AA10,"")</f>
        <v>14.847161572052403</v>
      </c>
      <c r="I14" s="103">
        <f>IF(females!AA11&gt;0,females!AA11,"")</f>
        <v>127.94759825327513</v>
      </c>
      <c r="J14" s="103">
        <f>IF(females!AA16&gt;0,females!AA16,"")</f>
        <v>23.144104803493452</v>
      </c>
      <c r="K14" s="103">
        <f>IF(females!AA18&gt;0,females!AA18,"")</f>
        <v>30.131004366812231</v>
      </c>
      <c r="L14" s="103" t="str">
        <f>IF(females!AA19&gt;0,females!AA19,"")</f>
        <v/>
      </c>
      <c r="M14" s="103">
        <f>IF(females!AA22&gt;0,females!AA22,"")</f>
        <v>31.004366812227076</v>
      </c>
      <c r="N14" s="103" t="str">
        <f>IF(females!AA23&gt;0,females!AA23,"")</f>
        <v/>
      </c>
      <c r="O14" s="103">
        <f>IF(females!AA26&gt;0,females!AA26,"")</f>
        <v>31.004366812227076</v>
      </c>
      <c r="P14" s="103" t="str">
        <f>IF(females!AA27&gt;0,females!AA27,"")</f>
        <v/>
      </c>
      <c r="Q14" s="103">
        <f>IF(females!AA30&gt;0,females!AA30,"")</f>
        <v>34.061135371179041</v>
      </c>
      <c r="R14" s="103" t="str">
        <f>IF(females!AA31&gt;0,females!AA31,"")</f>
        <v/>
      </c>
    </row>
    <row r="15" spans="1:18" x14ac:dyDescent="0.2">
      <c r="A15" s="63" t="str">
        <f>'females_stats (μm)'!A$2</f>
        <v>Bryodelphax maculatus</v>
      </c>
      <c r="B15" s="69" t="str">
        <f>'females_stats (μm)'!B$2</f>
        <v>TN.018</v>
      </c>
      <c r="C15" s="89">
        <f>females!AB1</f>
        <v>14</v>
      </c>
      <c r="D15" s="91">
        <f>IF(females!AC4&gt;0,females!AC4,"")</f>
        <v>566.26506024096386</v>
      </c>
      <c r="E15" s="103">
        <f>IF(females!AC7&gt;0,females!AC7,"")</f>
        <v>26.907630522088354</v>
      </c>
      <c r="F15" s="103">
        <f>IF(females!AC8&gt;0,females!AC8,"")</f>
        <v>19.277108433734941</v>
      </c>
      <c r="G15" s="103">
        <f>IF(females!AC9&gt;0,females!AC9,"")</f>
        <v>55.020080321285135</v>
      </c>
      <c r="H15" s="103" t="str">
        <f>IF(females!AC10&gt;0,females!AC10,"")</f>
        <v/>
      </c>
      <c r="I15" s="103">
        <f>IF(females!AC11&gt;0,females!AC11,"")</f>
        <v>140.16064257028114</v>
      </c>
      <c r="J15" s="103">
        <f>IF(females!AC16&gt;0,females!AC16,"")</f>
        <v>21.285140562248998</v>
      </c>
      <c r="K15" s="103">
        <f>IF(females!AC18&gt;0,females!AC18,"")</f>
        <v>29.718875502008036</v>
      </c>
      <c r="L15" s="103">
        <f>IF(females!AC19&gt;0,females!AC19,"")</f>
        <v>5.6224899598393572</v>
      </c>
      <c r="M15" s="103">
        <f>IF(females!AC22&gt;0,females!AC22,"")</f>
        <v>28.915662650602414</v>
      </c>
      <c r="N15" s="103">
        <f>IF(females!AC23&gt;0,females!AC23,"")</f>
        <v>5.2208835341365463</v>
      </c>
      <c r="O15" s="103">
        <f>IF(females!AC26&gt;0,females!AC26,"")</f>
        <v>32.53012048192771</v>
      </c>
      <c r="P15" s="103" t="str">
        <f>IF(females!AC27&gt;0,females!AC27,"")</f>
        <v/>
      </c>
      <c r="Q15" s="103" t="str">
        <f>IF(females!AC30&gt;0,females!AC30,"")</f>
        <v/>
      </c>
      <c r="R15" s="103" t="str">
        <f>IF(females!AC31&gt;0,females!AC31,"")</f>
        <v/>
      </c>
    </row>
    <row r="16" spans="1:18" x14ac:dyDescent="0.2">
      <c r="A16" s="63" t="str">
        <f>'females_stats (μm)'!A$2</f>
        <v>Bryodelphax maculatus</v>
      </c>
      <c r="B16" s="69" t="str">
        <f>'females_stats (μm)'!B$2</f>
        <v>TN.018</v>
      </c>
      <c r="C16" s="89">
        <f>females!AD1</f>
        <v>15</v>
      </c>
      <c r="D16" s="91">
        <f>IF(females!AE4&gt;0,females!AE4,"")</f>
        <v>627.11864406779659</v>
      </c>
      <c r="E16" s="103" t="str">
        <f>IF(females!AE7&gt;0,females!AE7,"")</f>
        <v/>
      </c>
      <c r="F16" s="103">
        <f>IF(females!AE8&gt;0,females!AE8,"")</f>
        <v>18.64406779661017</v>
      </c>
      <c r="G16" s="103">
        <f>IF(females!AE9&gt;0,females!AE9,"")</f>
        <v>61.016949152542367</v>
      </c>
      <c r="H16" s="103" t="str">
        <f>IF(females!AE10&gt;0,females!AE10,"")</f>
        <v/>
      </c>
      <c r="I16" s="103">
        <f>IF(females!AE11&gt;0,females!AE11,"")</f>
        <v>138.13559322033896</v>
      </c>
      <c r="J16" s="103">
        <f>IF(females!AE16&gt;0,females!AE16,"")</f>
        <v>27.118644067796609</v>
      </c>
      <c r="K16" s="103" t="str">
        <f>IF(females!AE18&gt;0,females!AE18,"")</f>
        <v/>
      </c>
      <c r="L16" s="103" t="str">
        <f>IF(females!AE19&gt;0,females!AE19,"")</f>
        <v/>
      </c>
      <c r="M16" s="103">
        <f>IF(females!AE22&gt;0,females!AE22,"")</f>
        <v>32.20338983050847</v>
      </c>
      <c r="N16" s="103">
        <f>IF(females!AE23&gt;0,females!AE23,"")</f>
        <v>5.508474576271186</v>
      </c>
      <c r="O16" s="103">
        <f>IF(females!AE26&gt;0,females!AE26,"")</f>
        <v>31.779661016949152</v>
      </c>
      <c r="P16" s="103" t="str">
        <f>IF(females!AE27&gt;0,females!AE27,"")</f>
        <v/>
      </c>
      <c r="Q16" s="103" t="str">
        <f>IF(females!AE30&gt;0,females!AE30,"")</f>
        <v/>
      </c>
      <c r="R16" s="103" t="str">
        <f>IF(females!AE31&gt;0,females!AE31,"")</f>
        <v/>
      </c>
    </row>
    <row r="17" spans="1:18" x14ac:dyDescent="0.2">
      <c r="A17" s="63" t="str">
        <f>'females_stats (μm)'!A$2</f>
        <v>Bryodelphax maculatus</v>
      </c>
      <c r="B17" s="69" t="str">
        <f>'females_stats (μm)'!B$2</f>
        <v>TN.018</v>
      </c>
      <c r="C17" s="89">
        <f>females!AF1</f>
        <v>16</v>
      </c>
      <c r="D17" s="91">
        <f>IF(females!AG4&gt;0,females!AG4,"")</f>
        <v>520.83333333333326</v>
      </c>
      <c r="E17" s="103">
        <f>IF(females!AG7&gt;0,females!AG7,"")</f>
        <v>24.583333333333336</v>
      </c>
      <c r="F17" s="103">
        <f>IF(females!AG8&gt;0,females!AG8,"")</f>
        <v>17.083333333333332</v>
      </c>
      <c r="G17" s="103">
        <f>IF(females!AG9&gt;0,females!AG9,"")</f>
        <v>57.083333333333329</v>
      </c>
      <c r="H17" s="103" t="str">
        <f>IF(females!AG10&gt;0,females!AG10,"")</f>
        <v/>
      </c>
      <c r="I17" s="103">
        <f>IF(females!AG11&gt;0,females!AG11,"")</f>
        <v>126.66666666666666</v>
      </c>
      <c r="J17" s="103">
        <f>IF(females!AG16&gt;0,females!AG16,"")</f>
        <v>23.75</v>
      </c>
      <c r="K17" s="103">
        <f>IF(females!AG18&gt;0,females!AG18,"")</f>
        <v>28.333333333333332</v>
      </c>
      <c r="L17" s="103">
        <f>IF(females!AG19&gt;0,females!AG19,"")</f>
        <v>4.1666666666666661</v>
      </c>
      <c r="M17" s="103" t="str">
        <f>IF(females!AG22&gt;0,females!AG22,"")</f>
        <v/>
      </c>
      <c r="N17" s="103" t="str">
        <f>IF(females!AG23&gt;0,females!AG23,"")</f>
        <v/>
      </c>
      <c r="O17" s="103" t="str">
        <f>IF(females!AG26&gt;0,females!AG26,"")</f>
        <v/>
      </c>
      <c r="P17" s="103" t="str">
        <f>IF(females!AG27&gt;0,females!AG27,"")</f>
        <v/>
      </c>
      <c r="Q17" s="103">
        <f>IF(females!AG30&gt;0,females!AG30,"")</f>
        <v>31.666666666666664</v>
      </c>
      <c r="R17" s="103" t="str">
        <f>IF(females!AG31&gt;0,females!AG31,"")</f>
        <v/>
      </c>
    </row>
    <row r="18" spans="1:18" x14ac:dyDescent="0.2">
      <c r="A18" s="63" t="str">
        <f>'females_stats (μm)'!A$2</f>
        <v>Bryodelphax maculatus</v>
      </c>
      <c r="B18" s="69" t="str">
        <f>'females_stats (μm)'!B$2</f>
        <v>TN.018</v>
      </c>
      <c r="C18" s="89">
        <f>females!AH1</f>
        <v>17</v>
      </c>
      <c r="D18" s="91">
        <f>IF(females!AI4&gt;0,females!AI4,"")</f>
        <v>556</v>
      </c>
      <c r="E18" s="103">
        <f>IF(females!AI7&gt;0,females!AI7,"")</f>
        <v>27.200000000000003</v>
      </c>
      <c r="F18" s="103">
        <f>IF(females!AI8&gt;0,females!AI8,"")</f>
        <v>17.600000000000001</v>
      </c>
      <c r="G18" s="103">
        <f>IF(females!AI9&gt;0,females!AI9,"")</f>
        <v>56.8</v>
      </c>
      <c r="H18" s="103">
        <f>IF(females!AI10&gt;0,females!AI10,"")</f>
        <v>13.600000000000001</v>
      </c>
      <c r="I18" s="103">
        <f>IF(females!AI11&gt;0,females!AI11,"")</f>
        <v>149.6</v>
      </c>
      <c r="J18" s="103">
        <f>IF(females!AI16&gt;0,females!AI16,"")</f>
        <v>21.2</v>
      </c>
      <c r="K18" s="103">
        <f>IF(females!AI18&gt;0,females!AI18,"")</f>
        <v>34.4</v>
      </c>
      <c r="L18" s="103">
        <f>IF(females!AI19&gt;0,females!AI19,"")</f>
        <v>4.4000000000000004</v>
      </c>
      <c r="M18" s="103">
        <f>IF(females!AI22&gt;0,females!AI22,"")</f>
        <v>32.4</v>
      </c>
      <c r="N18" s="103">
        <f>IF(females!AI23&gt;0,females!AI23,"")</f>
        <v>4.8</v>
      </c>
      <c r="O18" s="103">
        <f>IF(females!AI26&gt;0,females!AI26,"")</f>
        <v>32.799999999999997</v>
      </c>
      <c r="P18" s="103" t="str">
        <f>IF(females!AI27&gt;0,females!AI27,"")</f>
        <v/>
      </c>
      <c r="Q18" s="103" t="str">
        <f>IF(females!AI30&gt;0,females!AI30,"")</f>
        <v/>
      </c>
      <c r="R18" s="103" t="str">
        <f>IF(females!AI31&gt;0,females!AI31,"")</f>
        <v/>
      </c>
    </row>
    <row r="19" spans="1:18" x14ac:dyDescent="0.2">
      <c r="A19" s="63" t="str">
        <f>'females_stats (μm)'!A$2</f>
        <v>Bryodelphax maculatus</v>
      </c>
      <c r="B19" s="69" t="str">
        <f>'females_stats (μm)'!B$2</f>
        <v>TN.018</v>
      </c>
      <c r="C19" s="89">
        <f>females!AJ1</f>
        <v>18</v>
      </c>
      <c r="D19" s="91">
        <f>IF(females!AK4&gt;0,females!AK4,"")</f>
        <v>539.13043478260875</v>
      </c>
      <c r="E19" s="103">
        <f>IF(females!AK7&gt;0,females!AK7,"")</f>
        <v>24.34782608695652</v>
      </c>
      <c r="F19" s="103">
        <f>IF(females!AK8&gt;0,females!AK8,"")</f>
        <v>19.130434782608695</v>
      </c>
      <c r="G19" s="103">
        <f>IF(females!AK9&gt;0,females!AK9,"")</f>
        <v>50.869565217391298</v>
      </c>
      <c r="H19" s="103" t="str">
        <f>IF(females!AK10&gt;0,females!AK10,"")</f>
        <v/>
      </c>
      <c r="I19" s="103">
        <f>IF(females!AK11&gt;0,females!AK11,"")</f>
        <v>134.78260869565219</v>
      </c>
      <c r="J19" s="103">
        <f>IF(females!AK16&gt;0,females!AK16,"")</f>
        <v>20.434782608695652</v>
      </c>
      <c r="K19" s="103">
        <f>IF(females!AK18&gt;0,females!AK18,"")</f>
        <v>29.565217391304348</v>
      </c>
      <c r="L19" s="103" t="str">
        <f>IF(females!AK19&gt;0,females!AK19,"")</f>
        <v/>
      </c>
      <c r="M19" s="103" t="str">
        <f>IF(females!AK22&gt;0,females!AK22,"")</f>
        <v/>
      </c>
      <c r="N19" s="103" t="str">
        <f>IF(females!AK23&gt;0,females!AK23,"")</f>
        <v/>
      </c>
      <c r="O19" s="103">
        <f>IF(females!AK26&gt;0,females!AK26,"")</f>
        <v>31.739130434782609</v>
      </c>
      <c r="P19" s="103" t="str">
        <f>IF(females!AK27&gt;0,females!AK27,"")</f>
        <v/>
      </c>
      <c r="Q19" s="103">
        <f>IF(females!AK30&gt;0,females!AK30,"")</f>
        <v>32.608695652173914</v>
      </c>
      <c r="R19" s="103" t="str">
        <f>IF(females!AK31&gt;0,females!AK31,"")</f>
        <v/>
      </c>
    </row>
    <row r="20" spans="1:18" x14ac:dyDescent="0.2">
      <c r="A20" s="63" t="str">
        <f>'females_stats (μm)'!A$2</f>
        <v>Bryodelphax maculatus</v>
      </c>
      <c r="B20" s="69" t="str">
        <f>'females_stats (μm)'!B$2</f>
        <v>TN.018</v>
      </c>
      <c r="C20" s="89">
        <f>females!AL1</f>
        <v>19</v>
      </c>
      <c r="D20" s="91">
        <f>IF(females!AM4&gt;0,females!AM4,"")</f>
        <v>729.72972972972968</v>
      </c>
      <c r="E20" s="103">
        <f>IF(females!AM7&gt;0,females!AM7,"")</f>
        <v>28.828828828828829</v>
      </c>
      <c r="F20" s="103">
        <f>IF(females!AM8&gt;0,females!AM8,"")</f>
        <v>23.873873873873876</v>
      </c>
      <c r="G20" s="103">
        <f>IF(females!AM9&gt;0,females!AM9,"")</f>
        <v>62.162162162162168</v>
      </c>
      <c r="H20" s="103">
        <f>IF(females!AM10&gt;0,females!AM10,"")</f>
        <v>18.018018018018019</v>
      </c>
      <c r="I20" s="103">
        <f>IF(females!AM11&gt;0,females!AM11,"")</f>
        <v>148.19819819819818</v>
      </c>
      <c r="J20" s="103">
        <f>IF(females!AM16&gt;0,females!AM16,"")</f>
        <v>23.423423423423426</v>
      </c>
      <c r="K20" s="103">
        <f>IF(females!AM18&gt;0,females!AM18,"")</f>
        <v>34.684684684684683</v>
      </c>
      <c r="L20" s="103">
        <f>IF(females!AM19&gt;0,females!AM19,"")</f>
        <v>4.5045045045045047</v>
      </c>
      <c r="M20" s="103">
        <f>IF(females!AM22&gt;0,females!AM22,"")</f>
        <v>32.432432432432435</v>
      </c>
      <c r="N20" s="103">
        <f>IF(females!AM23&gt;0,females!AM23,"")</f>
        <v>5.4054054054054053</v>
      </c>
      <c r="O20" s="103">
        <f>IF(females!AM26&gt;0,females!AM26,"")</f>
        <v>34.234234234234236</v>
      </c>
      <c r="P20" s="103">
        <f>IF(females!AM27&gt;0,females!AM27,"")</f>
        <v>5.4054054054054053</v>
      </c>
      <c r="Q20" s="103">
        <f>IF(females!AM30&gt;0,females!AM30,"")</f>
        <v>37.387387387387392</v>
      </c>
      <c r="R20" s="103" t="str">
        <f>IF(females!AM31&gt;0,females!AM31,"")</f>
        <v/>
      </c>
    </row>
    <row r="21" spans="1:18" x14ac:dyDescent="0.2">
      <c r="A21" s="63" t="str">
        <f>'females_stats (μm)'!A$2</f>
        <v>Bryodelphax maculatus</v>
      </c>
      <c r="B21" s="69" t="str">
        <f>'females_stats (μm)'!B$2</f>
        <v>TN.018</v>
      </c>
      <c r="C21" s="89">
        <f>females!AN1</f>
        <v>20</v>
      </c>
      <c r="D21" s="91">
        <f>IF(females!AO4&gt;0,females!AO4,"")</f>
        <v>638.65546218487395</v>
      </c>
      <c r="E21" s="103">
        <f>IF(females!AO7&gt;0,females!AO7,"")</f>
        <v>23.109243697478991</v>
      </c>
      <c r="F21" s="103">
        <f>IF(females!AO8&gt;0,females!AO8,"")</f>
        <v>17.647058823529413</v>
      </c>
      <c r="G21" s="103">
        <f>IF(females!AO9&gt;0,females!AO9,"")</f>
        <v>55.462184873949575</v>
      </c>
      <c r="H21" s="103">
        <f>IF(females!AO10&gt;0,females!AO10,"")</f>
        <v>14.285714285714285</v>
      </c>
      <c r="I21" s="103">
        <f>IF(females!AO11&gt;0,females!AO11,"")</f>
        <v>139.49579831932775</v>
      </c>
      <c r="J21" s="103" t="str">
        <f>IF(females!AO16&gt;0,females!AO16,"")</f>
        <v/>
      </c>
      <c r="K21" s="103">
        <f>IF(females!AO18&gt;0,females!AO18,"")</f>
        <v>32.352941176470587</v>
      </c>
      <c r="L21" s="103" t="str">
        <f>IF(females!AO19&gt;0,females!AO19,"")</f>
        <v/>
      </c>
      <c r="M21" s="103">
        <f>IF(females!AO22&gt;0,females!AO22,"")</f>
        <v>31.512605042016805</v>
      </c>
      <c r="N21" s="103" t="str">
        <f>IF(females!AO23&gt;0,females!AO23,"")</f>
        <v/>
      </c>
      <c r="O21" s="103" t="str">
        <f>IF(females!AO26&gt;0,females!AO26,"")</f>
        <v/>
      </c>
      <c r="P21" s="103" t="str">
        <f>IF(females!AO27&gt;0,females!AO27,"")</f>
        <v/>
      </c>
      <c r="Q21" s="103">
        <f>IF(females!AO30&gt;0,females!AO30,"")</f>
        <v>35.294117647058826</v>
      </c>
      <c r="R21" s="103">
        <f>IF(females!AO31&gt;0,females!AO31,"")</f>
        <v>5.0420168067226889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CC00"/>
  </sheetPr>
  <dimension ref="A1:Z15"/>
  <sheetViews>
    <sheetView zoomScaleNormal="100" workbookViewId="0">
      <pane xSplit="3" ySplit="1" topLeftCell="D2" activePane="bottomRight" state="frozen"/>
      <selection activeCell="C2" sqref="C2"/>
      <selection pane="topRight" activeCell="C2" sqref="C2"/>
      <selection pane="bottomLeft" activeCell="C2" sqref="C2"/>
      <selection pane="bottomRight"/>
    </sheetView>
  </sheetViews>
  <sheetFormatPr defaultColWidth="9.140625" defaultRowHeight="12.75" x14ac:dyDescent="0.2"/>
  <cols>
    <col min="1" max="1" width="21" style="65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2" width="11.28515625" style="64" customWidth="1"/>
    <col min="13" max="14" width="9.140625" style="64"/>
    <col min="15" max="16" width="6.7109375" style="64" customWidth="1"/>
    <col min="17" max="17" width="12.5703125" style="64" customWidth="1"/>
    <col min="18" max="19" width="6.7109375" style="64" customWidth="1"/>
    <col min="20" max="20" width="12.5703125" style="64" customWidth="1"/>
    <col min="21" max="22" width="6.7109375" style="64" customWidth="1"/>
    <col min="23" max="23" width="12.5703125" style="64" customWidth="1"/>
    <col min="24" max="25" width="6.7109375" style="64" customWidth="1"/>
    <col min="26" max="26" width="12.5703125" style="64" customWidth="1"/>
    <col min="27" max="16384" width="9.140625" style="64"/>
  </cols>
  <sheetData>
    <row r="1" spans="1:26" ht="38.25" x14ac:dyDescent="0.2">
      <c r="A1" s="63" t="s">
        <v>39</v>
      </c>
      <c r="B1" s="72" t="s">
        <v>40</v>
      </c>
      <c r="C1" s="67" t="s">
        <v>31</v>
      </c>
      <c r="D1" s="73" t="s">
        <v>4</v>
      </c>
      <c r="E1" s="73" t="s">
        <v>24</v>
      </c>
      <c r="F1" s="73" t="s">
        <v>32</v>
      </c>
      <c r="G1" s="73" t="s">
        <v>33</v>
      </c>
      <c r="H1" s="73" t="s">
        <v>34</v>
      </c>
      <c r="I1" s="73" t="s">
        <v>35</v>
      </c>
      <c r="J1" s="73" t="s">
        <v>36</v>
      </c>
      <c r="K1" s="73" t="s">
        <v>37</v>
      </c>
      <c r="L1" s="73" t="s">
        <v>38</v>
      </c>
      <c r="M1" s="73" t="s">
        <v>5</v>
      </c>
      <c r="N1" s="73" t="s">
        <v>6</v>
      </c>
      <c r="O1" s="73" t="s">
        <v>41</v>
      </c>
      <c r="P1" s="73" t="s">
        <v>42</v>
      </c>
      <c r="Q1" s="73" t="s">
        <v>43</v>
      </c>
      <c r="R1" s="73" t="s">
        <v>44</v>
      </c>
      <c r="S1" s="73" t="s">
        <v>45</v>
      </c>
      <c r="T1" s="73" t="s">
        <v>46</v>
      </c>
      <c r="U1" s="73" t="s">
        <v>47</v>
      </c>
      <c r="V1" s="73" t="s">
        <v>48</v>
      </c>
      <c r="W1" s="73" t="s">
        <v>49</v>
      </c>
      <c r="X1" s="73" t="s">
        <v>50</v>
      </c>
      <c r="Y1" s="73" t="s">
        <v>51</v>
      </c>
      <c r="Z1" s="73" t="s">
        <v>52</v>
      </c>
    </row>
    <row r="2" spans="1:26" x14ac:dyDescent="0.2">
      <c r="A2" s="110" t="s">
        <v>56</v>
      </c>
      <c r="B2" s="104" t="s">
        <v>54</v>
      </c>
      <c r="C2" s="89">
        <f>juveniles!B1</f>
        <v>1</v>
      </c>
      <c r="D2" s="90">
        <f>IF(juveniles!B3&gt;0,juveniles!B3,"")</f>
        <v>128</v>
      </c>
      <c r="E2" s="95">
        <f>IF(juveniles!B4&gt;0,juveniles!B4,"")</f>
        <v>22</v>
      </c>
      <c r="F2" s="95">
        <f>IF(juveniles!B6&gt;0,juveniles!B6,"")</f>
        <v>5</v>
      </c>
      <c r="G2" s="95">
        <f>IF(juveniles!B7&gt;0,juveniles!B7,"")</f>
        <v>3.6</v>
      </c>
      <c r="H2" s="95">
        <f>IF(juveniles!B8&gt;0,juveniles!B8,"")</f>
        <v>12.9</v>
      </c>
      <c r="I2" s="95">
        <f>IF(juveniles!B9&gt;0,juveniles!B9,"")</f>
        <v>2</v>
      </c>
      <c r="J2" s="95">
        <f>IF(juveniles!B10&gt;0,juveniles!B10,"")</f>
        <v>30.3</v>
      </c>
      <c r="K2" s="96">
        <f>IF(juveniles!B11&gt;0,juveniles!B11,"")</f>
        <v>0.23671875000000001</v>
      </c>
      <c r="L2" s="97">
        <f>IF(juveniles!B12&gt;0,juveniles!B12,"")</f>
        <v>0.38759689922480617</v>
      </c>
      <c r="M2" s="95">
        <f>IF(juveniles!B14&gt;0,juveniles!B14,"")</f>
        <v>4</v>
      </c>
      <c r="N2" s="95">
        <f>IF(juveniles!B15&gt;0,juveniles!B15,"")</f>
        <v>4.8</v>
      </c>
      <c r="O2" s="95">
        <f>IF(juveniles!B17&gt;0,juveniles!B17,"")</f>
        <v>7.5</v>
      </c>
      <c r="P2" s="95" t="str">
        <f>IF(juveniles!B18&gt;0,juveniles!B18,"")</f>
        <v/>
      </c>
      <c r="Q2" s="96" t="str">
        <f>IF(juveniles!B19&gt;0,juveniles!B19,"")</f>
        <v/>
      </c>
      <c r="R2" s="95">
        <f>IF(juveniles!B21&gt;0,juveniles!B21,"")</f>
        <v>7.2</v>
      </c>
      <c r="S2" s="95" t="str">
        <f>IF(juveniles!B22&gt;0,juveniles!B22,"")</f>
        <v/>
      </c>
      <c r="T2" s="96" t="str">
        <f>IF(juveniles!B23&gt;0,juveniles!B23,"")</f>
        <v/>
      </c>
      <c r="U2" s="95">
        <f>IF(juveniles!B25&gt;0,juveniles!B25,"")</f>
        <v>6.8</v>
      </c>
      <c r="V2" s="98" t="str">
        <f>IF(juveniles!B26&gt;0,juveniles!B26,"")</f>
        <v/>
      </c>
      <c r="W2" s="99" t="str">
        <f>IF(juveniles!B27&gt;0,juveniles!B27,"")</f>
        <v/>
      </c>
      <c r="X2" s="98">
        <f>IF(juveniles!B29&gt;0,juveniles!B29,"")</f>
        <v>7.5</v>
      </c>
      <c r="Y2" s="98" t="str">
        <f>IF(juveniles!B30&gt;0,juveniles!B30,"")</f>
        <v/>
      </c>
      <c r="Z2" s="99" t="str">
        <f>IF(juveniles!B31&gt;0,juveniles!B31,"")</f>
        <v/>
      </c>
    </row>
    <row r="3" spans="1:26" x14ac:dyDescent="0.2">
      <c r="A3" s="63" t="str">
        <f t="shared" ref="A3:B15" si="0">A$2</f>
        <v>Bryodelphax maculatus</v>
      </c>
      <c r="B3" s="70" t="str">
        <f>B$2</f>
        <v>TN.018</v>
      </c>
      <c r="C3" s="89">
        <f>juveniles!D1</f>
        <v>2</v>
      </c>
      <c r="D3" s="90">
        <f>IF(juveniles!D3&gt;0,juveniles!D3,"")</f>
        <v>126</v>
      </c>
      <c r="E3" s="100">
        <f>IF(juveniles!D4&gt;0,juveniles!D4,"")</f>
        <v>21.6</v>
      </c>
      <c r="F3" s="100">
        <f>IF(juveniles!D6&gt;0,juveniles!D6,"")</f>
        <v>5.8</v>
      </c>
      <c r="G3" s="100" t="str">
        <f>IF(juveniles!D7&gt;0,juveniles!D7,"")</f>
        <v/>
      </c>
      <c r="H3" s="100">
        <f>IF(juveniles!D8&gt;0,juveniles!D8,"")</f>
        <v>12.3</v>
      </c>
      <c r="I3" s="100">
        <f>IF(juveniles!D9&gt;0,juveniles!D9,"")</f>
        <v>2.6</v>
      </c>
      <c r="J3" s="100">
        <f>IF(juveniles!D10&gt;0,juveniles!D10,"")</f>
        <v>31.9</v>
      </c>
      <c r="K3" s="99">
        <f>IF(juveniles!D11&gt;0,juveniles!D11,"")</f>
        <v>0.25317460317460316</v>
      </c>
      <c r="L3" s="101">
        <f>IF(juveniles!D12&gt;0,juveniles!D12,"")</f>
        <v>0.47154471544715443</v>
      </c>
      <c r="M3" s="100">
        <f>IF(juveniles!D14&gt;0,juveniles!D14,"")</f>
        <v>5</v>
      </c>
      <c r="N3" s="100">
        <f>IF(juveniles!D15&gt;0,juveniles!D15,"")</f>
        <v>6.7</v>
      </c>
      <c r="O3" s="100">
        <f>IF(juveniles!D17&gt;0,juveniles!D17,"")</f>
        <v>7</v>
      </c>
      <c r="P3" s="100" t="str">
        <f>IF(juveniles!D18&gt;0,juveniles!D18,"")</f>
        <v/>
      </c>
      <c r="Q3" s="99" t="str">
        <f>IF(juveniles!D19&gt;0,juveniles!D19,"")</f>
        <v/>
      </c>
      <c r="R3" s="100">
        <f>IF(juveniles!D21&gt;0,juveniles!D21,"")</f>
        <v>7.2</v>
      </c>
      <c r="S3" s="100" t="str">
        <f>IF(juveniles!D22&gt;0,juveniles!D22,"")</f>
        <v/>
      </c>
      <c r="T3" s="99" t="str">
        <f>IF(juveniles!D23&gt;0,juveniles!D23,"")</f>
        <v/>
      </c>
      <c r="U3" s="100">
        <f>IF(juveniles!D25&gt;0,juveniles!D25,"")</f>
        <v>8</v>
      </c>
      <c r="V3" s="98" t="str">
        <f>IF(juveniles!D26&gt;0,juveniles!D26,"")</f>
        <v/>
      </c>
      <c r="W3" s="99" t="str">
        <f>IF(juveniles!D27&gt;0,juveniles!D27,"")</f>
        <v/>
      </c>
      <c r="X3" s="98" t="str">
        <f>IF(juveniles!D29&gt;0,juveniles!D29,"")</f>
        <v/>
      </c>
      <c r="Y3" s="98" t="str">
        <f>IF(juveniles!D30&gt;0,juveniles!D30,"")</f>
        <v/>
      </c>
      <c r="Z3" s="99" t="str">
        <f>IF(juveniles!D31&gt;0,juveniles!D31,"")</f>
        <v/>
      </c>
    </row>
    <row r="4" spans="1:26" x14ac:dyDescent="0.2">
      <c r="A4" s="63" t="str">
        <f t="shared" si="0"/>
        <v>Bryodelphax maculatus</v>
      </c>
      <c r="B4" s="70" t="str">
        <f t="shared" si="0"/>
        <v>TN.018</v>
      </c>
      <c r="C4" s="89">
        <f>juveniles!F1</f>
        <v>3</v>
      </c>
      <c r="D4" s="90">
        <f>IF(juveniles!F3&gt;0,juveniles!F3,"")</f>
        <v>128</v>
      </c>
      <c r="E4" s="100">
        <f>IF(juveniles!F4&gt;0,juveniles!F4,"")</f>
        <v>19.8</v>
      </c>
      <c r="F4" s="100" t="str">
        <f>IF(juveniles!F6&gt;0,juveniles!F6,"")</f>
        <v/>
      </c>
      <c r="G4" s="100">
        <f>IF(juveniles!F7&gt;0,juveniles!F7,"")</f>
        <v>3.6</v>
      </c>
      <c r="H4" s="100">
        <f>IF(juveniles!F8&gt;0,juveniles!F8,"")</f>
        <v>12</v>
      </c>
      <c r="I4" s="100">
        <f>IF(juveniles!F9&gt;0,juveniles!F9,"")</f>
        <v>2.2000000000000002</v>
      </c>
      <c r="J4" s="100">
        <f>IF(juveniles!F10&gt;0,juveniles!F10,"")</f>
        <v>25.6</v>
      </c>
      <c r="K4" s="99">
        <f>IF(juveniles!F11&gt;0,juveniles!F11,"")</f>
        <v>0.2</v>
      </c>
      <c r="L4" s="101" t="str">
        <f>IF(juveniles!F12&gt;0,juveniles!F12,"")</f>
        <v/>
      </c>
      <c r="M4" s="100" t="str">
        <f>IF(juveniles!F14&gt;0,juveniles!F14,"")</f>
        <v/>
      </c>
      <c r="N4" s="100" t="str">
        <f>IF(juveniles!F15&gt;0,juveniles!F15,"")</f>
        <v/>
      </c>
      <c r="O4" s="100" t="str">
        <f>IF(juveniles!F17&gt;0,juveniles!F17,"")</f>
        <v/>
      </c>
      <c r="P4" s="100" t="str">
        <f>IF(juveniles!F18&gt;0,juveniles!F18,"")</f>
        <v/>
      </c>
      <c r="Q4" s="99" t="str">
        <f>IF(juveniles!F19&gt;0,juveniles!F19,"")</f>
        <v/>
      </c>
      <c r="R4" s="100" t="str">
        <f>IF(juveniles!F21&gt;0,juveniles!F21,"")</f>
        <v/>
      </c>
      <c r="S4" s="100" t="str">
        <f>IF(juveniles!F22&gt;0,juveniles!F22,"")</f>
        <v/>
      </c>
      <c r="T4" s="99" t="str">
        <f>IF(juveniles!F23&gt;0,juveniles!F23,"")</f>
        <v/>
      </c>
      <c r="U4" s="100">
        <f>IF(juveniles!F25&gt;0,juveniles!F25,"")</f>
        <v>5.9</v>
      </c>
      <c r="V4" s="98" t="str">
        <f>IF(juveniles!F26&gt;0,juveniles!F26,"")</f>
        <v/>
      </c>
      <c r="W4" s="99" t="str">
        <f>IF(juveniles!F27&gt;0,juveniles!F27,"")</f>
        <v/>
      </c>
      <c r="X4" s="98">
        <f>IF(juveniles!F29&gt;0,juveniles!F29,"")</f>
        <v>6.8</v>
      </c>
      <c r="Y4" s="98" t="str">
        <f>IF(juveniles!F30&gt;0,juveniles!F30,"")</f>
        <v/>
      </c>
      <c r="Z4" s="99" t="str">
        <f>IF(juveniles!F31&gt;0,juveniles!F31,"")</f>
        <v/>
      </c>
    </row>
    <row r="5" spans="1:26" x14ac:dyDescent="0.2">
      <c r="A5" s="63" t="str">
        <f t="shared" si="0"/>
        <v>Bryodelphax maculatus</v>
      </c>
      <c r="B5" s="70" t="str">
        <f t="shared" si="0"/>
        <v>TN.018</v>
      </c>
      <c r="C5" s="89">
        <f>juveniles!H1</f>
        <v>4</v>
      </c>
      <c r="D5" s="90">
        <f>IF(juveniles!H3&gt;0,juveniles!H3,"")</f>
        <v>142</v>
      </c>
      <c r="E5" s="100">
        <f>IF(juveniles!H4&gt;0,juveniles!H4,"")</f>
        <v>22.6</v>
      </c>
      <c r="F5" s="100">
        <f>IF(juveniles!H6&gt;0,juveniles!H6,"")</f>
        <v>6.3</v>
      </c>
      <c r="G5" s="100">
        <f>IF(juveniles!H7&gt;0,juveniles!H7,"")</f>
        <v>5</v>
      </c>
      <c r="H5" s="100">
        <f>IF(juveniles!H8&gt;0,juveniles!H8,"")</f>
        <v>11.7</v>
      </c>
      <c r="I5" s="100" t="str">
        <f>IF(juveniles!H9&gt;0,juveniles!H9,"")</f>
        <v/>
      </c>
      <c r="J5" s="100">
        <f>IF(juveniles!H10&gt;0,juveniles!H10,"")</f>
        <v>30.5</v>
      </c>
      <c r="K5" s="99">
        <f>IF(juveniles!H11&gt;0,juveniles!H11,"")</f>
        <v>0.21478873239436619</v>
      </c>
      <c r="L5" s="101">
        <f>IF(juveniles!H12&gt;0,juveniles!H12,"")</f>
        <v>0.53846153846153844</v>
      </c>
      <c r="M5" s="100">
        <f>IF(juveniles!H14&gt;0,juveniles!H14,"")</f>
        <v>4</v>
      </c>
      <c r="N5" s="100">
        <f>IF(juveniles!H15&gt;0,juveniles!H15,"")</f>
        <v>5.5</v>
      </c>
      <c r="O5" s="100" t="str">
        <f>IF(juveniles!H17&gt;0,juveniles!H17,"")</f>
        <v/>
      </c>
      <c r="P5" s="100" t="str">
        <f>IF(juveniles!H18&gt;0,juveniles!H18,"")</f>
        <v/>
      </c>
      <c r="Q5" s="99" t="str">
        <f>IF(juveniles!H19&gt;0,juveniles!H19,"")</f>
        <v/>
      </c>
      <c r="R5" s="100">
        <f>IF(juveniles!H21&gt;0,juveniles!H21,"")</f>
        <v>7.4</v>
      </c>
      <c r="S5" s="100">
        <f>IF(juveniles!H22&gt;0,juveniles!H22,"")</f>
        <v>1.6</v>
      </c>
      <c r="T5" s="99">
        <f>IF(juveniles!H23&gt;0,juveniles!H23,"")</f>
        <v>0.21621621621621623</v>
      </c>
      <c r="U5" s="100">
        <f>IF(juveniles!H25&gt;0,juveniles!H25,"")</f>
        <v>7</v>
      </c>
      <c r="V5" s="98">
        <f>IF(juveniles!H26&gt;0,juveniles!H26,"")</f>
        <v>1.6</v>
      </c>
      <c r="W5" s="99">
        <f>IF(juveniles!H27&gt;0,juveniles!H27,"")</f>
        <v>0.22857142857142859</v>
      </c>
      <c r="X5" s="98" t="str">
        <f>IF(juveniles!H29&gt;0,juveniles!H29,"")</f>
        <v/>
      </c>
      <c r="Y5" s="98" t="str">
        <f>IF(juveniles!H30&gt;0,juveniles!H30,"")</f>
        <v/>
      </c>
      <c r="Z5" s="99" t="str">
        <f>IF(juveniles!H31&gt;0,juveniles!H31,"")</f>
        <v/>
      </c>
    </row>
    <row r="6" spans="1:26" x14ac:dyDescent="0.2">
      <c r="A6" s="63" t="str">
        <f t="shared" si="0"/>
        <v>Bryodelphax maculatus</v>
      </c>
      <c r="B6" s="70" t="str">
        <f t="shared" si="0"/>
        <v>TN.018</v>
      </c>
      <c r="C6" s="89">
        <f>juveniles!J1</f>
        <v>5</v>
      </c>
      <c r="D6" s="90">
        <f>IF(juveniles!J3&gt;0,juveniles!J3,"")</f>
        <v>139</v>
      </c>
      <c r="E6" s="100">
        <f>IF(juveniles!J4&gt;0,juveniles!J4,"")</f>
        <v>24.3</v>
      </c>
      <c r="F6" s="100">
        <f>IF(juveniles!J6&gt;0,juveniles!J6,"")</f>
        <v>5.2</v>
      </c>
      <c r="G6" s="100" t="str">
        <f>IF(juveniles!J7&gt;0,juveniles!J7,"")</f>
        <v/>
      </c>
      <c r="H6" s="100">
        <f>IF(juveniles!J8&gt;0,juveniles!J8,"")</f>
        <v>12.5</v>
      </c>
      <c r="I6" s="100" t="str">
        <f>IF(juveniles!J9&gt;0,juveniles!J9,"")</f>
        <v/>
      </c>
      <c r="J6" s="100">
        <f>IF(juveniles!J10&gt;0,juveniles!J10,"")</f>
        <v>30.4</v>
      </c>
      <c r="K6" s="99">
        <f>IF(juveniles!J11&gt;0,juveniles!J11,"")</f>
        <v>0.21870503597122301</v>
      </c>
      <c r="L6" s="101">
        <f>IF(juveniles!J12&gt;0,juveniles!J12,"")</f>
        <v>0.41600000000000004</v>
      </c>
      <c r="M6" s="100">
        <f>IF(juveniles!J14&gt;0,juveniles!J14,"")</f>
        <v>4</v>
      </c>
      <c r="N6" s="100">
        <f>IF(juveniles!J15&gt;0,juveniles!J15,"")</f>
        <v>5.7</v>
      </c>
      <c r="O6" s="100" t="str">
        <f>IF(juveniles!J17&gt;0,juveniles!J17,"")</f>
        <v/>
      </c>
      <c r="P6" s="100" t="str">
        <f>IF(juveniles!J18&gt;0,juveniles!J18,"")</f>
        <v/>
      </c>
      <c r="Q6" s="99" t="str">
        <f>IF(juveniles!J19&gt;0,juveniles!J19,"")</f>
        <v/>
      </c>
      <c r="R6" s="100">
        <f>IF(juveniles!J21&gt;0,juveniles!J21,"")</f>
        <v>7.6</v>
      </c>
      <c r="S6" s="100" t="str">
        <f>IF(juveniles!J22&gt;0,juveniles!J22,"")</f>
        <v/>
      </c>
      <c r="T6" s="99" t="str">
        <f>IF(juveniles!J23&gt;0,juveniles!J23,"")</f>
        <v/>
      </c>
      <c r="U6" s="100">
        <f>IF(juveniles!J25&gt;0,juveniles!J25,"")</f>
        <v>7.2</v>
      </c>
      <c r="V6" s="98" t="str">
        <f>IF(juveniles!J26&gt;0,juveniles!J26,"")</f>
        <v/>
      </c>
      <c r="W6" s="99" t="str">
        <f>IF(juveniles!J27&gt;0,juveniles!J27,"")</f>
        <v/>
      </c>
      <c r="X6" s="98" t="str">
        <f>IF(juveniles!J29&gt;0,juveniles!J29,"")</f>
        <v/>
      </c>
      <c r="Y6" s="98" t="str">
        <f>IF(juveniles!J30&gt;0,juveniles!J30,"")</f>
        <v/>
      </c>
      <c r="Z6" s="99" t="str">
        <f>IF(juveniles!J31&gt;0,juveniles!J31,"")</f>
        <v/>
      </c>
    </row>
    <row r="7" spans="1:26" x14ac:dyDescent="0.2">
      <c r="A7" s="63" t="str">
        <f t="shared" si="0"/>
        <v>Bryodelphax maculatus</v>
      </c>
      <c r="B7" s="70" t="str">
        <f t="shared" si="0"/>
        <v>TN.018</v>
      </c>
      <c r="C7" s="89">
        <f>juveniles!L1</f>
        <v>6</v>
      </c>
      <c r="D7" s="90">
        <f>IF(juveniles!L3&gt;0,juveniles!L3,"")</f>
        <v>154</v>
      </c>
      <c r="E7" s="100">
        <f>IF(juveniles!L4&gt;0,juveniles!L4,"")</f>
        <v>19.2</v>
      </c>
      <c r="F7" s="100">
        <f>IF(juveniles!L6&gt;0,juveniles!L6,"")</f>
        <v>5.5</v>
      </c>
      <c r="G7" s="100">
        <f>IF(juveniles!L7&gt;0,juveniles!L7,"")</f>
        <v>3.6</v>
      </c>
      <c r="H7" s="100">
        <f>IF(juveniles!L8&gt;0,juveniles!L8,"")</f>
        <v>10.7</v>
      </c>
      <c r="I7" s="100">
        <f>IF(juveniles!L9&gt;0,juveniles!L9,"")</f>
        <v>2.8</v>
      </c>
      <c r="J7" s="100">
        <f>IF(juveniles!L10&gt;0,juveniles!L10,"")</f>
        <v>26.1</v>
      </c>
      <c r="K7" s="99">
        <f>IF(juveniles!L11&gt;0,juveniles!L11,"")</f>
        <v>0.16948051948051948</v>
      </c>
      <c r="L7" s="101">
        <f>IF(juveniles!L12&gt;0,juveniles!L12,"")</f>
        <v>0.5140186915887851</v>
      </c>
      <c r="M7" s="100">
        <f>IF(juveniles!L14&gt;0,juveniles!L14,"")</f>
        <v>5</v>
      </c>
      <c r="N7" s="100">
        <f>IF(juveniles!L15&gt;0,juveniles!L15,"")</f>
        <v>5.2</v>
      </c>
      <c r="O7" s="100">
        <f>IF(juveniles!L17&gt;0,juveniles!L17,"")</f>
        <v>6.7</v>
      </c>
      <c r="P7" s="100">
        <f>IF(juveniles!L18&gt;0,juveniles!L18,"")</f>
        <v>1.3</v>
      </c>
      <c r="Q7" s="99">
        <f>IF(juveniles!L19&gt;0,juveniles!L19,"")</f>
        <v>0.19402985074626866</v>
      </c>
      <c r="R7" s="100">
        <f>IF(juveniles!L21&gt;0,juveniles!L21,"")</f>
        <v>6.4</v>
      </c>
      <c r="S7" s="100">
        <f>IF(juveniles!L22&gt;0,juveniles!L22,"")</f>
        <v>1.4</v>
      </c>
      <c r="T7" s="99">
        <f>IF(juveniles!L23&gt;0,juveniles!L23,"")</f>
        <v>0.21874999999999997</v>
      </c>
      <c r="U7" s="100">
        <f>IF(juveniles!L25&gt;0,juveniles!L25,"")</f>
        <v>6.7</v>
      </c>
      <c r="V7" s="98">
        <f>IF(juveniles!L26&gt;0,juveniles!L26,"")</f>
        <v>1.3</v>
      </c>
      <c r="W7" s="99">
        <f>IF(juveniles!L27&gt;0,juveniles!L27,"")</f>
        <v>0.19402985074626866</v>
      </c>
      <c r="X7" s="98">
        <f>IF(juveniles!L29&gt;0,juveniles!L29,"")</f>
        <v>6.8</v>
      </c>
      <c r="Y7" s="98" t="str">
        <f>IF(juveniles!L30&gt;0,juveniles!L30,"")</f>
        <v/>
      </c>
      <c r="Z7" s="99" t="str">
        <f>IF(juveniles!L31&gt;0,juveniles!L31,"")</f>
        <v/>
      </c>
    </row>
    <row r="8" spans="1:26" x14ac:dyDescent="0.2">
      <c r="A8" s="63" t="str">
        <f t="shared" si="0"/>
        <v>Bryodelphax maculatus</v>
      </c>
      <c r="B8" s="70" t="str">
        <f t="shared" si="0"/>
        <v>TN.018</v>
      </c>
      <c r="C8" s="89">
        <f>juveniles!N1</f>
        <v>7</v>
      </c>
      <c r="D8" s="90">
        <f>IF(juveniles!N3&gt;0,juveniles!N3,"")</f>
        <v>151</v>
      </c>
      <c r="E8" s="100">
        <f>IF(juveniles!N4&gt;0,juveniles!N4,"")</f>
        <v>23.9</v>
      </c>
      <c r="F8" s="100">
        <f>IF(juveniles!N6&gt;0,juveniles!N6,"")</f>
        <v>6.4</v>
      </c>
      <c r="G8" s="100">
        <f>IF(juveniles!N7&gt;0,juveniles!N7,"")</f>
        <v>3.5</v>
      </c>
      <c r="H8" s="100">
        <f>IF(juveniles!N8&gt;0,juveniles!N8,"")</f>
        <v>12.4</v>
      </c>
      <c r="I8" s="100">
        <f>IF(juveniles!N9&gt;0,juveniles!N9,"")</f>
        <v>2.9</v>
      </c>
      <c r="J8" s="100">
        <f>IF(juveniles!N10&gt;0,juveniles!N10,"")</f>
        <v>25.3</v>
      </c>
      <c r="K8" s="99">
        <f>IF(juveniles!N11&gt;0,juveniles!N11,"")</f>
        <v>0.16754966887417219</v>
      </c>
      <c r="L8" s="101">
        <f>IF(juveniles!N12&gt;0,juveniles!N12,"")</f>
        <v>0.5161290322580645</v>
      </c>
      <c r="M8" s="100">
        <f>IF(juveniles!N14&gt;0,juveniles!N14,"")</f>
        <v>6</v>
      </c>
      <c r="N8" s="100">
        <f>IF(juveniles!N15&gt;0,juveniles!N15,"")</f>
        <v>5.8</v>
      </c>
      <c r="O8" s="100">
        <f>IF(juveniles!N17&gt;0,juveniles!N17,"")</f>
        <v>6.7</v>
      </c>
      <c r="P8" s="100" t="str">
        <f>IF(juveniles!N18&gt;0,juveniles!N18,"")</f>
        <v/>
      </c>
      <c r="Q8" s="99" t="str">
        <f>IF(juveniles!N19&gt;0,juveniles!N19,"")</f>
        <v/>
      </c>
      <c r="R8" s="100">
        <f>IF(juveniles!N21&gt;0,juveniles!N21,"")</f>
        <v>6.8</v>
      </c>
      <c r="S8" s="100">
        <f>IF(juveniles!N22&gt;0,juveniles!N22,"")</f>
        <v>1.2</v>
      </c>
      <c r="T8" s="99">
        <f>IF(juveniles!N23&gt;0,juveniles!N23,"")</f>
        <v>0.17647058823529413</v>
      </c>
      <c r="U8" s="100">
        <f>IF(juveniles!N25&gt;0,juveniles!N25,"")</f>
        <v>6.8</v>
      </c>
      <c r="V8" s="98" t="str">
        <f>IF(juveniles!N26&gt;0,juveniles!N26,"")</f>
        <v/>
      </c>
      <c r="W8" s="99" t="str">
        <f>IF(juveniles!N27&gt;0,juveniles!N27,"")</f>
        <v/>
      </c>
      <c r="X8" s="98" t="str">
        <f>IF(juveniles!N29&gt;0,juveniles!N29,"")</f>
        <v/>
      </c>
      <c r="Y8" s="98" t="str">
        <f>IF(juveniles!N30&gt;0,juveniles!N30,"")</f>
        <v/>
      </c>
      <c r="Z8" s="99" t="str">
        <f>IF(juveniles!N31&gt;0,juveniles!N31,"")</f>
        <v/>
      </c>
    </row>
    <row r="9" spans="1:26" x14ac:dyDescent="0.2">
      <c r="A9" s="63" t="str">
        <f t="shared" si="0"/>
        <v>Bryodelphax maculatus</v>
      </c>
      <c r="B9" s="70" t="str">
        <f t="shared" si="0"/>
        <v>TN.018</v>
      </c>
      <c r="C9" s="89">
        <f>juveniles!P1</f>
        <v>8</v>
      </c>
      <c r="D9" s="90">
        <f>IF(juveniles!P3&gt;0,juveniles!P3,"")</f>
        <v>114</v>
      </c>
      <c r="E9" s="100">
        <f>IF(juveniles!P4&gt;0,juveniles!P4,"")</f>
        <v>17.2</v>
      </c>
      <c r="F9" s="100">
        <f>IF(juveniles!P6&gt;0,juveniles!P6,"")</f>
        <v>4.7</v>
      </c>
      <c r="G9" s="100">
        <f>IF(juveniles!P7&gt;0,juveniles!P7,"")</f>
        <v>3.1</v>
      </c>
      <c r="H9" s="100">
        <f>IF(juveniles!P8&gt;0,juveniles!P8,"")</f>
        <v>8.8000000000000007</v>
      </c>
      <c r="I9" s="100">
        <f>IF(juveniles!P9&gt;0,juveniles!P9,"")</f>
        <v>3</v>
      </c>
      <c r="J9" s="100">
        <f>IF(juveniles!P10&gt;0,juveniles!P10,"")</f>
        <v>23.8</v>
      </c>
      <c r="K9" s="99">
        <f>IF(juveniles!P11&gt;0,juveniles!P11,"")</f>
        <v>0.20877192982456141</v>
      </c>
      <c r="L9" s="101">
        <f>IF(juveniles!P12&gt;0,juveniles!P12,"")</f>
        <v>0.53409090909090906</v>
      </c>
      <c r="M9" s="100">
        <f>IF(juveniles!P14&gt;0,juveniles!P14,"")</f>
        <v>4</v>
      </c>
      <c r="N9" s="100">
        <f>IF(juveniles!P15&gt;0,juveniles!P15,"")</f>
        <v>3.7</v>
      </c>
      <c r="O9" s="100">
        <f>IF(juveniles!P17&gt;0,juveniles!P17,"")</f>
        <v>5.6</v>
      </c>
      <c r="P9" s="100">
        <f>IF(juveniles!P18&gt;0,juveniles!P18,"")</f>
        <v>1.1000000000000001</v>
      </c>
      <c r="Q9" s="99">
        <f>IF(juveniles!P19&gt;0,juveniles!P19,"")</f>
        <v>0.19642857142857145</v>
      </c>
      <c r="R9" s="100">
        <f>IF(juveniles!P21&gt;0,juveniles!P21,"")</f>
        <v>5.7</v>
      </c>
      <c r="S9" s="100" t="str">
        <f>IF(juveniles!P22&gt;0,juveniles!P22,"")</f>
        <v/>
      </c>
      <c r="T9" s="99" t="str">
        <f>IF(juveniles!P23&gt;0,juveniles!P23,"")</f>
        <v/>
      </c>
      <c r="U9" s="100">
        <f>IF(juveniles!P25&gt;0,juveniles!P25,"")</f>
        <v>5.8</v>
      </c>
      <c r="V9" s="98" t="str">
        <f>IF(juveniles!P26&gt;0,juveniles!P26,"")</f>
        <v/>
      </c>
      <c r="W9" s="99" t="str">
        <f>IF(juveniles!P27&gt;0,juveniles!P27,"")</f>
        <v/>
      </c>
      <c r="X9" s="98" t="str">
        <f>IF(juveniles!P29&gt;0,juveniles!P29,"")</f>
        <v/>
      </c>
      <c r="Y9" s="98" t="str">
        <f>IF(juveniles!P30&gt;0,juveniles!P30,"")</f>
        <v/>
      </c>
      <c r="Z9" s="99" t="str">
        <f>IF(juveniles!P31&gt;0,juveniles!P31,"")</f>
        <v/>
      </c>
    </row>
    <row r="10" spans="1:26" x14ac:dyDescent="0.2">
      <c r="A10" s="63" t="str">
        <f t="shared" si="0"/>
        <v>Bryodelphax maculatus</v>
      </c>
      <c r="B10" s="70" t="str">
        <f t="shared" si="0"/>
        <v>TN.018</v>
      </c>
      <c r="C10" s="89">
        <f>juveniles!R1</f>
        <v>9</v>
      </c>
      <c r="D10" s="90">
        <f>IF(juveniles!R3&gt;0,juveniles!R3,"")</f>
        <v>156</v>
      </c>
      <c r="E10" s="100">
        <f>IF(juveniles!R4&gt;0,juveniles!R4,"")</f>
        <v>23.9</v>
      </c>
      <c r="F10" s="100">
        <f>IF(juveniles!R6&gt;0,juveniles!R6,"")</f>
        <v>5.2</v>
      </c>
      <c r="G10" s="100">
        <f>IF(juveniles!R7&gt;0,juveniles!R7,"")</f>
        <v>3.9</v>
      </c>
      <c r="H10" s="100">
        <f>IF(juveniles!R8&gt;0,juveniles!R8,"")</f>
        <v>13</v>
      </c>
      <c r="I10" s="100">
        <f>IF(juveniles!R9&gt;0,juveniles!R9,"")</f>
        <v>3.1</v>
      </c>
      <c r="J10" s="100">
        <f>IF(juveniles!R10&gt;0,juveniles!R10,"")</f>
        <v>28</v>
      </c>
      <c r="K10" s="99">
        <f>IF(juveniles!R11&gt;0,juveniles!R11,"")</f>
        <v>0.17948717948717949</v>
      </c>
      <c r="L10" s="101">
        <f>IF(juveniles!R12&gt;0,juveniles!R12,"")</f>
        <v>0.4</v>
      </c>
      <c r="M10" s="100">
        <f>IF(juveniles!R14&gt;0,juveniles!R14,"")</f>
        <v>4</v>
      </c>
      <c r="N10" s="100">
        <f>IF(juveniles!R15&gt;0,juveniles!R15,"")</f>
        <v>4.7</v>
      </c>
      <c r="O10" s="100">
        <f>IF(juveniles!R17&gt;0,juveniles!R17,"")</f>
        <v>7.3</v>
      </c>
      <c r="P10" s="100">
        <f>IF(juveniles!R18&gt;0,juveniles!R18,"")</f>
        <v>1</v>
      </c>
      <c r="Q10" s="99">
        <f>IF(juveniles!R19&gt;0,juveniles!R19,"")</f>
        <v>0.13698630136986301</v>
      </c>
      <c r="R10" s="100">
        <f>IF(juveniles!R21&gt;0,juveniles!R21,"")</f>
        <v>7.2</v>
      </c>
      <c r="S10" s="100">
        <f>IF(juveniles!R22&gt;0,juveniles!R22,"")</f>
        <v>0.8</v>
      </c>
      <c r="T10" s="99">
        <f>IF(juveniles!R23&gt;0,juveniles!R23,"")</f>
        <v>0.11111111111111112</v>
      </c>
      <c r="U10" s="100">
        <f>IF(juveniles!R25&gt;0,juveniles!R25,"")</f>
        <v>6.9</v>
      </c>
      <c r="V10" s="98">
        <f>IF(juveniles!R26&gt;0,juveniles!R26,"")</f>
        <v>0.9</v>
      </c>
      <c r="W10" s="99">
        <f>IF(juveniles!R27&gt;0,juveniles!R27,"")</f>
        <v>0.13043478260869565</v>
      </c>
      <c r="X10" s="98">
        <f>IF(juveniles!R29&gt;0,juveniles!R29,"")</f>
        <v>7.4</v>
      </c>
      <c r="Y10" s="98" t="str">
        <f>IF(juveniles!R30&gt;0,juveniles!R30,"")</f>
        <v/>
      </c>
      <c r="Z10" s="99" t="str">
        <f>IF(juveniles!R31&gt;0,juveniles!R31,"")</f>
        <v/>
      </c>
    </row>
    <row r="11" spans="1:26" x14ac:dyDescent="0.2">
      <c r="A11" s="63" t="str">
        <f t="shared" si="0"/>
        <v>Bryodelphax maculatus</v>
      </c>
      <c r="B11" s="70" t="str">
        <f t="shared" si="0"/>
        <v>TN.018</v>
      </c>
      <c r="C11" s="89">
        <f>juveniles!T1</f>
        <v>10</v>
      </c>
      <c r="D11" s="90">
        <f>IF(juveniles!T3&gt;0,juveniles!T3,"")</f>
        <v>157</v>
      </c>
      <c r="E11" s="100">
        <f>IF(juveniles!T4&gt;0,juveniles!T4,"")</f>
        <v>21</v>
      </c>
      <c r="F11" s="100">
        <f>IF(juveniles!T6&gt;0,juveniles!T6,"")</f>
        <v>5.6</v>
      </c>
      <c r="G11" s="100">
        <f>IF(juveniles!T7&gt;0,juveniles!T7,"")</f>
        <v>5.6</v>
      </c>
      <c r="H11" s="100">
        <f>IF(juveniles!T8&gt;0,juveniles!T8,"")</f>
        <v>12.1</v>
      </c>
      <c r="I11" s="100">
        <f>IF(juveniles!T9&gt;0,juveniles!T9,"")</f>
        <v>3.7</v>
      </c>
      <c r="J11" s="100">
        <f>IF(juveniles!T10&gt;0,juveniles!T10,"")</f>
        <v>28.9</v>
      </c>
      <c r="K11" s="99">
        <f>IF(juveniles!T11&gt;0,juveniles!T11,"")</f>
        <v>0.1840764331210191</v>
      </c>
      <c r="L11" s="101">
        <f>IF(juveniles!T12&gt;0,juveniles!T12,"")</f>
        <v>0.46280991735537186</v>
      </c>
      <c r="M11" s="100">
        <f>IF(juveniles!T14&gt;0,juveniles!T14,"")</f>
        <v>5</v>
      </c>
      <c r="N11" s="100">
        <f>IF(juveniles!T15&gt;0,juveniles!T15,"")</f>
        <v>6.8</v>
      </c>
      <c r="O11" s="100">
        <f>IF(juveniles!T17&gt;0,juveniles!T17,"")</f>
        <v>7.1</v>
      </c>
      <c r="P11" s="100">
        <f>IF(juveniles!T18&gt;0,juveniles!T18,"")</f>
        <v>1.1000000000000001</v>
      </c>
      <c r="Q11" s="99">
        <f>IF(juveniles!T19&gt;0,juveniles!T19,"")</f>
        <v>0.15492957746478875</v>
      </c>
      <c r="R11" s="100">
        <f>IF(juveniles!T21&gt;0,juveniles!T21,"")</f>
        <v>7.2</v>
      </c>
      <c r="S11" s="100">
        <f>IF(juveniles!T22&gt;0,juveniles!T22,"")</f>
        <v>1.5</v>
      </c>
      <c r="T11" s="99">
        <f>IF(juveniles!T23&gt;0,juveniles!T23,"")</f>
        <v>0.20833333333333331</v>
      </c>
      <c r="U11" s="100">
        <f>IF(juveniles!T25&gt;0,juveniles!T25,"")</f>
        <v>6.9</v>
      </c>
      <c r="V11" s="98" t="str">
        <f>IF(juveniles!T26&gt;0,juveniles!T26,"")</f>
        <v/>
      </c>
      <c r="W11" s="99" t="str">
        <f>IF(juveniles!T27&gt;0,juveniles!T27,"")</f>
        <v/>
      </c>
      <c r="X11" s="98" t="str">
        <f>IF(juveniles!T29&gt;0,juveniles!T29,"")</f>
        <v/>
      </c>
      <c r="Y11" s="98" t="str">
        <f>IF(juveniles!T30&gt;0,juveniles!T30,"")</f>
        <v/>
      </c>
      <c r="Z11" s="99" t="str">
        <f>IF(juveniles!T31&gt;0,juveniles!T31,"")</f>
        <v/>
      </c>
    </row>
    <row r="12" spans="1:26" x14ac:dyDescent="0.2">
      <c r="A12" s="63" t="str">
        <f t="shared" si="0"/>
        <v>Bryodelphax maculatus</v>
      </c>
      <c r="B12" s="70" t="str">
        <f t="shared" si="0"/>
        <v>TN.018</v>
      </c>
      <c r="C12" s="89">
        <f>juveniles!V1</f>
        <v>11</v>
      </c>
      <c r="D12" s="90">
        <f>IF(juveniles!V3&gt;0,juveniles!V3,"")</f>
        <v>119</v>
      </c>
      <c r="E12" s="100">
        <f>IF(juveniles!V4&gt;0,juveniles!V4,"")</f>
        <v>20.8</v>
      </c>
      <c r="F12" s="100">
        <f>IF(juveniles!V6&gt;0,juveniles!V6,"")</f>
        <v>4.7</v>
      </c>
      <c r="G12" s="100">
        <f>IF(juveniles!V7&gt;0,juveniles!V7,"")</f>
        <v>3</v>
      </c>
      <c r="H12" s="100">
        <f>IF(juveniles!V8&gt;0,juveniles!V8,"")</f>
        <v>9.6999999999999993</v>
      </c>
      <c r="I12" s="100">
        <f>IF(juveniles!V9&gt;0,juveniles!V9,"")</f>
        <v>2.6</v>
      </c>
      <c r="J12" s="100">
        <f>IF(juveniles!V10&gt;0,juveniles!V10,"")</f>
        <v>25.9</v>
      </c>
      <c r="K12" s="99">
        <f>IF(juveniles!V11&gt;0,juveniles!V11,"")</f>
        <v>0.21764705882352939</v>
      </c>
      <c r="L12" s="101">
        <f>IF(juveniles!V12&gt;0,juveniles!V12,"")</f>
        <v>0.48453608247422686</v>
      </c>
      <c r="M12" s="100">
        <f>IF(juveniles!V14&gt;0,juveniles!V14,"")</f>
        <v>3</v>
      </c>
      <c r="N12" s="100">
        <f>IF(juveniles!V15&gt;0,juveniles!V15,"")</f>
        <v>4.3</v>
      </c>
      <c r="O12" s="100">
        <f>IF(juveniles!V17&gt;0,juveniles!V17,"")</f>
        <v>6.1</v>
      </c>
      <c r="P12" s="100">
        <f>IF(juveniles!V18&gt;0,juveniles!V18,"")</f>
        <v>1.4</v>
      </c>
      <c r="Q12" s="99">
        <f>IF(juveniles!V19&gt;0,juveniles!V19,"")</f>
        <v>0.22950819672131148</v>
      </c>
      <c r="R12" s="100">
        <f>IF(juveniles!V21&gt;0,juveniles!V21,"")</f>
        <v>5.7</v>
      </c>
      <c r="S12" s="100" t="str">
        <f>IF(juveniles!V22&gt;0,juveniles!V22,"")</f>
        <v/>
      </c>
      <c r="T12" s="99" t="str">
        <f>IF(juveniles!V23&gt;0,juveniles!V23,"")</f>
        <v/>
      </c>
      <c r="U12" s="100">
        <f>IF(juveniles!V25&gt;0,juveniles!V25,"")</f>
        <v>5.8</v>
      </c>
      <c r="V12" s="98" t="str">
        <f>IF(juveniles!V26&gt;0,juveniles!V26,"")</f>
        <v/>
      </c>
      <c r="W12" s="99" t="str">
        <f>IF(juveniles!V27&gt;0,juveniles!V27,"")</f>
        <v/>
      </c>
      <c r="X12" s="98" t="str">
        <f>IF(juveniles!V29&gt;0,juveniles!V29,"")</f>
        <v/>
      </c>
      <c r="Y12" s="98" t="str">
        <f>IF(juveniles!V30&gt;0,juveniles!V30,"")</f>
        <v/>
      </c>
      <c r="Z12" s="99" t="str">
        <f>IF(juveniles!V31&gt;0,juveniles!V31,"")</f>
        <v/>
      </c>
    </row>
    <row r="13" spans="1:26" x14ac:dyDescent="0.2">
      <c r="A13" s="63" t="str">
        <f t="shared" si="0"/>
        <v>Bryodelphax maculatus</v>
      </c>
      <c r="B13" s="70" t="str">
        <f t="shared" si="0"/>
        <v>TN.018</v>
      </c>
      <c r="C13" s="89">
        <f>juveniles!X1</f>
        <v>12</v>
      </c>
      <c r="D13" s="90">
        <f>IF(juveniles!X3&gt;0,juveniles!X3,"")</f>
        <v>128</v>
      </c>
      <c r="E13" s="100">
        <f>IF(juveniles!X4&gt;0,juveniles!X4,"")</f>
        <v>21.7</v>
      </c>
      <c r="F13" s="100">
        <f>IF(juveniles!X6&gt;0,juveniles!X6,"")</f>
        <v>5</v>
      </c>
      <c r="G13" s="100">
        <f>IF(juveniles!X7&gt;0,juveniles!X7,"")</f>
        <v>3.3</v>
      </c>
      <c r="H13" s="100">
        <f>IF(juveniles!X8&gt;0,juveniles!X8,"")</f>
        <v>11</v>
      </c>
      <c r="I13" s="100" t="str">
        <f>IF(juveniles!X9&gt;0,juveniles!X9,"")</f>
        <v/>
      </c>
      <c r="J13" s="100">
        <f>IF(juveniles!X10&gt;0,juveniles!X10,"")</f>
        <v>27.2</v>
      </c>
      <c r="K13" s="99">
        <f>IF(juveniles!X11&gt;0,juveniles!X11,"")</f>
        <v>0.21249999999999999</v>
      </c>
      <c r="L13" s="101">
        <f>IF(juveniles!X12&gt;0,juveniles!X12,"")</f>
        <v>0.45454545454545453</v>
      </c>
      <c r="M13" s="100">
        <f>IF(juveniles!X14&gt;0,juveniles!X14,"")</f>
        <v>5</v>
      </c>
      <c r="N13" s="100">
        <f>IF(juveniles!X15&gt;0,juveniles!X15,"")</f>
        <v>5.4</v>
      </c>
      <c r="O13" s="100">
        <f>IF(juveniles!X17&gt;0,juveniles!X17,"")</f>
        <v>6.4</v>
      </c>
      <c r="P13" s="100" t="str">
        <f>IF(juveniles!X18&gt;0,juveniles!X18,"")</f>
        <v/>
      </c>
      <c r="Q13" s="99" t="str">
        <f>IF(juveniles!X19&gt;0,juveniles!X19,"")</f>
        <v/>
      </c>
      <c r="R13" s="100">
        <f>IF(juveniles!X21&gt;0,juveniles!X21,"")</f>
        <v>6.4</v>
      </c>
      <c r="S13" s="100" t="str">
        <f>IF(juveniles!X22&gt;0,juveniles!X22,"")</f>
        <v/>
      </c>
      <c r="T13" s="99" t="str">
        <f>IF(juveniles!X23&gt;0,juveniles!X23,"")</f>
        <v/>
      </c>
      <c r="U13" s="100">
        <f>IF(juveniles!X25&gt;0,juveniles!X25,"")</f>
        <v>6.4</v>
      </c>
      <c r="V13" s="98" t="str">
        <f>IF(juveniles!X26&gt;0,juveniles!X26,"")</f>
        <v/>
      </c>
      <c r="W13" s="99" t="str">
        <f>IF(juveniles!X27&gt;0,juveniles!X27,"")</f>
        <v/>
      </c>
      <c r="X13" s="98">
        <f>IF(juveniles!X29&gt;0,juveniles!X29,"")</f>
        <v>6.9</v>
      </c>
      <c r="Y13" s="98" t="str">
        <f>IF(juveniles!X30&gt;0,juveniles!X30,"")</f>
        <v/>
      </c>
      <c r="Z13" s="99" t="str">
        <f>IF(juveniles!X31&gt;0,juveniles!X31,"")</f>
        <v/>
      </c>
    </row>
    <row r="14" spans="1:26" x14ac:dyDescent="0.2">
      <c r="A14" s="63" t="str">
        <f t="shared" si="0"/>
        <v>Bryodelphax maculatus</v>
      </c>
      <c r="B14" s="70" t="str">
        <f t="shared" si="0"/>
        <v>TN.018</v>
      </c>
      <c r="C14" s="89">
        <f>juveniles!Z1</f>
        <v>13</v>
      </c>
      <c r="D14" s="90">
        <f>IF(juveniles!Z3&gt;0,juveniles!Z3,"")</f>
        <v>173</v>
      </c>
      <c r="E14" s="100">
        <f>IF(juveniles!Z4&gt;0,juveniles!Z4,"")</f>
        <v>20.6</v>
      </c>
      <c r="F14" s="100" t="str">
        <f>IF(juveniles!Z6&gt;0,juveniles!Z6,"")</f>
        <v/>
      </c>
      <c r="G14" s="100">
        <f>IF(juveniles!Z7&gt;0,juveniles!Z7,"")</f>
        <v>3.5</v>
      </c>
      <c r="H14" s="100">
        <f>IF(juveniles!Z8&gt;0,juveniles!Z8,"")</f>
        <v>9.4</v>
      </c>
      <c r="I14" s="100">
        <f>IF(juveniles!Z9&gt;0,juveniles!Z9,"")</f>
        <v>2.6</v>
      </c>
      <c r="J14" s="100">
        <f>IF(juveniles!Z10&gt;0,juveniles!Z10,"")</f>
        <v>20.7</v>
      </c>
      <c r="K14" s="99">
        <f>IF(juveniles!Z11&gt;0,juveniles!Z11,"")</f>
        <v>0.11965317919075144</v>
      </c>
      <c r="L14" s="101" t="str">
        <f>IF(juveniles!Z12&gt;0,juveniles!Z12,"")</f>
        <v/>
      </c>
      <c r="M14" s="100" t="str">
        <f>IF(juveniles!Z14&gt;0,juveniles!Z14,"")</f>
        <v/>
      </c>
      <c r="N14" s="100" t="str">
        <f>IF(juveniles!Z15&gt;0,juveniles!Z15,"")</f>
        <v/>
      </c>
      <c r="O14" s="100">
        <f>IF(juveniles!Z17&gt;0,juveniles!Z17,"")</f>
        <v>5.8</v>
      </c>
      <c r="P14" s="100" t="str">
        <f>IF(juveniles!Z18&gt;0,juveniles!Z18,"")</f>
        <v/>
      </c>
      <c r="Q14" s="99" t="str">
        <f>IF(juveniles!Z19&gt;0,juveniles!Z19,"")</f>
        <v/>
      </c>
      <c r="R14" s="100">
        <f>IF(juveniles!Z21&gt;0,juveniles!Z21,"")</f>
        <v>6.4</v>
      </c>
      <c r="S14" s="100" t="str">
        <f>IF(juveniles!Z22&gt;0,juveniles!Z22,"")</f>
        <v/>
      </c>
      <c r="T14" s="99" t="str">
        <f>IF(juveniles!Z23&gt;0,juveniles!Z23,"")</f>
        <v/>
      </c>
      <c r="U14" s="100">
        <f>IF(juveniles!Z25&gt;0,juveniles!Z25,"")</f>
        <v>5.8</v>
      </c>
      <c r="V14" s="98" t="str">
        <f>IF(juveniles!Z26&gt;0,juveniles!Z26,"")</f>
        <v/>
      </c>
      <c r="W14" s="99" t="str">
        <f>IF(juveniles!Z27&gt;0,juveniles!Z27,"")</f>
        <v/>
      </c>
      <c r="X14" s="98" t="str">
        <f>IF(juveniles!Z29&gt;0,juveniles!Z29,"")</f>
        <v/>
      </c>
      <c r="Y14" s="98" t="str">
        <f>IF(juveniles!Z30&gt;0,juveniles!Z30,"")</f>
        <v/>
      </c>
      <c r="Z14" s="99" t="str">
        <f>IF(juveniles!Z31&gt;0,juveniles!Z31,"")</f>
        <v/>
      </c>
    </row>
    <row r="15" spans="1:26" x14ac:dyDescent="0.2">
      <c r="A15" s="63" t="str">
        <f t="shared" si="0"/>
        <v>Bryodelphax maculatus</v>
      </c>
      <c r="B15" s="70" t="str">
        <f t="shared" si="0"/>
        <v>TN.018</v>
      </c>
      <c r="C15" s="89">
        <f>juveniles!AB1</f>
        <v>14</v>
      </c>
      <c r="D15" s="90">
        <f>IF(juveniles!AB3&gt;0,juveniles!AB3,"")</f>
        <v>148</v>
      </c>
      <c r="E15" s="100">
        <f>IF(juveniles!AB4&gt;0,juveniles!AB4,"")</f>
        <v>21.3</v>
      </c>
      <c r="F15" s="100">
        <f>IF(juveniles!AB6&gt;0,juveniles!AB6,"")</f>
        <v>6.3</v>
      </c>
      <c r="G15" s="100">
        <f>IF(juveniles!AB7&gt;0,juveniles!AB7,"")</f>
        <v>4.8</v>
      </c>
      <c r="H15" s="100">
        <f>IF(juveniles!AB8&gt;0,juveniles!AB8,"")</f>
        <v>13.1</v>
      </c>
      <c r="I15" s="100">
        <f>IF(juveniles!AB9&gt;0,juveniles!AB9,"")</f>
        <v>3.4</v>
      </c>
      <c r="J15" s="100">
        <f>IF(juveniles!AB10&gt;0,juveniles!AB10,"")</f>
        <v>29.8</v>
      </c>
      <c r="K15" s="99">
        <f>IF(juveniles!AB11&gt;0,juveniles!AB11,"")</f>
        <v>0.20135135135135135</v>
      </c>
      <c r="L15" s="101">
        <f>IF(juveniles!AB12&gt;0,juveniles!AB12,"")</f>
        <v>0.48091603053435117</v>
      </c>
      <c r="M15" s="100">
        <f>IF(juveniles!AB14&gt;0,juveniles!AB14,"")</f>
        <v>4</v>
      </c>
      <c r="N15" s="100">
        <f>IF(juveniles!AB15&gt;0,juveniles!AB15,"")</f>
        <v>5.0999999999999996</v>
      </c>
      <c r="O15" s="100">
        <f>IF(juveniles!AB17&gt;0,juveniles!AB17,"")</f>
        <v>7.3</v>
      </c>
      <c r="P15" s="100" t="str">
        <f>IF(juveniles!AB18&gt;0,juveniles!AB18,"")</f>
        <v/>
      </c>
      <c r="Q15" s="99" t="str">
        <f>IF(juveniles!AB19&gt;0,juveniles!AB19,"")</f>
        <v/>
      </c>
      <c r="R15" s="100">
        <f>IF(juveniles!AB21&gt;0,juveniles!AB21,"")</f>
        <v>7.2</v>
      </c>
      <c r="S15" s="100" t="str">
        <f>IF(juveniles!AB22&gt;0,juveniles!AB22,"")</f>
        <v/>
      </c>
      <c r="T15" s="99" t="str">
        <f>IF(juveniles!AB23&gt;0,juveniles!AB23,"")</f>
        <v/>
      </c>
      <c r="U15" s="100">
        <f>IF(juveniles!AB25&gt;0,juveniles!AB25,"")</f>
        <v>7.1</v>
      </c>
      <c r="V15" s="98" t="str">
        <f>IF(juveniles!AB26&gt;0,juveniles!AB26,"")</f>
        <v/>
      </c>
      <c r="W15" s="99" t="str">
        <f>IF(juveniles!AB27&gt;0,juveniles!AB27,"")</f>
        <v/>
      </c>
      <c r="X15" s="98" t="str">
        <f>IF(juveniles!AB29&gt;0,juveniles!AB29,"")</f>
        <v/>
      </c>
      <c r="Y15" s="98" t="str">
        <f>IF(juveniles!AB30&gt;0,juveniles!AB30,"")</f>
        <v/>
      </c>
      <c r="Z15" s="99" t="str">
        <f>IF(juveniles!AB31&gt;0,juveniles!AB31,"")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00"/>
  </sheetPr>
  <dimension ref="A1:R15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21" style="65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8" width="6.7109375" style="64" customWidth="1"/>
    <col min="19" max="16384" width="9.140625" style="64"/>
  </cols>
  <sheetData>
    <row r="1" spans="1:18" ht="25.5" x14ac:dyDescent="0.2">
      <c r="A1" s="63" t="s">
        <v>39</v>
      </c>
      <c r="B1" s="72" t="s">
        <v>40</v>
      </c>
      <c r="C1" s="67" t="s">
        <v>31</v>
      </c>
      <c r="D1" s="73" t="s">
        <v>4</v>
      </c>
      <c r="E1" s="73" t="s">
        <v>32</v>
      </c>
      <c r="F1" s="73" t="s">
        <v>33</v>
      </c>
      <c r="G1" s="73" t="s">
        <v>34</v>
      </c>
      <c r="H1" s="73" t="s">
        <v>35</v>
      </c>
      <c r="I1" s="73" t="s">
        <v>36</v>
      </c>
      <c r="J1" s="73" t="s">
        <v>6</v>
      </c>
      <c r="K1" s="73" t="s">
        <v>41</v>
      </c>
      <c r="L1" s="73" t="s">
        <v>42</v>
      </c>
      <c r="M1" s="73" t="s">
        <v>44</v>
      </c>
      <c r="N1" s="73" t="s">
        <v>45</v>
      </c>
      <c r="O1" s="73" t="s">
        <v>47</v>
      </c>
      <c r="P1" s="73" t="s">
        <v>48</v>
      </c>
      <c r="Q1" s="73" t="s">
        <v>50</v>
      </c>
      <c r="R1" s="73" t="s">
        <v>51</v>
      </c>
    </row>
    <row r="2" spans="1:18" x14ac:dyDescent="0.2">
      <c r="A2" s="63" t="str">
        <f>'juveniles_stats (μm)'!A$2</f>
        <v>Bryodelphax maculatus</v>
      </c>
      <c r="B2" s="69" t="str">
        <f>'juveniles_stats (μm)'!B$2</f>
        <v>TN.018</v>
      </c>
      <c r="C2" s="89">
        <f>juveniles!B1</f>
        <v>1</v>
      </c>
      <c r="D2" s="91">
        <f>IF(juveniles!C3&gt;0,juveniles!C3,"")</f>
        <v>581.81818181818187</v>
      </c>
      <c r="E2" s="102">
        <f>IF(juveniles!C6&gt;0,juveniles!C6,"")</f>
        <v>22.727272727272727</v>
      </c>
      <c r="F2" s="102">
        <f>IF(juveniles!C7&gt;0,juveniles!C7,"")</f>
        <v>16.363636363636363</v>
      </c>
      <c r="G2" s="102">
        <f>IF(juveniles!C8&gt;0,juveniles!C8,"")</f>
        <v>58.63636363636364</v>
      </c>
      <c r="H2" s="102">
        <f>IF(juveniles!C9&gt;0,juveniles!C9,"")</f>
        <v>9.0909090909090917</v>
      </c>
      <c r="I2" s="102">
        <f>IF(juveniles!C10&gt;0,juveniles!C10,"")</f>
        <v>137.72727272727272</v>
      </c>
      <c r="J2" s="102">
        <f>IF(juveniles!C15&gt;0,juveniles!C15,"")</f>
        <v>21.818181818181817</v>
      </c>
      <c r="K2" s="102">
        <f>IF(juveniles!C17&gt;0,juveniles!C17,"")</f>
        <v>34.090909090909086</v>
      </c>
      <c r="L2" s="102" t="str">
        <f>IF(juveniles!C18&gt;0,juveniles!C18,"")</f>
        <v/>
      </c>
      <c r="M2" s="102">
        <f>IF(juveniles!C21&gt;0,juveniles!C21,"")</f>
        <v>32.727272727272727</v>
      </c>
      <c r="N2" s="102" t="str">
        <f>IF(juveniles!C22&gt;0,juveniles!C22,"")</f>
        <v/>
      </c>
      <c r="O2" s="102">
        <f>IF(juveniles!C25&gt;0,juveniles!C25,"")</f>
        <v>30.909090909090907</v>
      </c>
      <c r="P2" s="103" t="str">
        <f>IF(juveniles!C26&gt;0,juveniles!C26,"")</f>
        <v/>
      </c>
      <c r="Q2" s="103">
        <f>IF(juveniles!C29&gt;0,juveniles!C29,"")</f>
        <v>34.090909090909086</v>
      </c>
      <c r="R2" s="103" t="str">
        <f>IF(juveniles!C30&gt;0,juveniles!C30,"")</f>
        <v/>
      </c>
    </row>
    <row r="3" spans="1:18" x14ac:dyDescent="0.2">
      <c r="A3" s="63" t="str">
        <f>'juveniles_stats (μm)'!A$2</f>
        <v>Bryodelphax maculatus</v>
      </c>
      <c r="B3" s="69" t="str">
        <f>'juveniles_stats (μm)'!B$2</f>
        <v>TN.018</v>
      </c>
      <c r="C3" s="89">
        <f>juveniles!D1</f>
        <v>2</v>
      </c>
      <c r="D3" s="91">
        <f>IF(juveniles!E3&gt;0,juveniles!E3,"")</f>
        <v>583.33333333333326</v>
      </c>
      <c r="E3" s="103">
        <f>IF(juveniles!E6&gt;0,juveniles!E6,"")</f>
        <v>26.851851851851848</v>
      </c>
      <c r="F3" s="103" t="str">
        <f>IF(juveniles!E7&gt;0,juveniles!E7,"")</f>
        <v/>
      </c>
      <c r="G3" s="103">
        <f>IF(juveniles!E8&gt;0,juveniles!E8,"")</f>
        <v>56.944444444444443</v>
      </c>
      <c r="H3" s="103">
        <f>IF(juveniles!E9&gt;0,juveniles!E9,"")</f>
        <v>12.037037037037036</v>
      </c>
      <c r="I3" s="103">
        <f>IF(juveniles!E10&gt;0,juveniles!E10,"")</f>
        <v>147.68518518518516</v>
      </c>
      <c r="J3" s="103">
        <f>IF(juveniles!E15&gt;0,juveniles!E15,"")</f>
        <v>31.018518518518519</v>
      </c>
      <c r="K3" s="103">
        <f>IF(juveniles!E17&gt;0,juveniles!E17,"")</f>
        <v>32.407407407407405</v>
      </c>
      <c r="L3" s="103" t="str">
        <f>IF(juveniles!E18&gt;0,juveniles!E18,"")</f>
        <v/>
      </c>
      <c r="M3" s="103">
        <f>IF(juveniles!E21&gt;0,juveniles!E21,"")</f>
        <v>33.333333333333329</v>
      </c>
      <c r="N3" s="103" t="str">
        <f>IF(juveniles!E22&gt;0,juveniles!E22,"")</f>
        <v/>
      </c>
      <c r="O3" s="103">
        <f>IF(juveniles!E25&gt;0,juveniles!E25,"")</f>
        <v>37.037037037037038</v>
      </c>
      <c r="P3" s="103" t="str">
        <f>IF(juveniles!E26&gt;0,juveniles!E26,"")</f>
        <v/>
      </c>
      <c r="Q3" s="103" t="str">
        <f>IF(juveniles!E29&gt;0,juveniles!E29,"")</f>
        <v/>
      </c>
      <c r="R3" s="103" t="str">
        <f>IF(juveniles!E30&gt;0,juveniles!E30,"")</f>
        <v/>
      </c>
    </row>
    <row r="4" spans="1:18" x14ac:dyDescent="0.2">
      <c r="A4" s="63" t="str">
        <f>'juveniles_stats (μm)'!A$2</f>
        <v>Bryodelphax maculatus</v>
      </c>
      <c r="B4" s="69" t="str">
        <f>'juveniles_stats (μm)'!B$2</f>
        <v>TN.018</v>
      </c>
      <c r="C4" s="89">
        <f>juveniles!F1</f>
        <v>3</v>
      </c>
      <c r="D4" s="91">
        <f>IF(juveniles!G3&gt;0,juveniles!G3,"")</f>
        <v>646.46464646464642</v>
      </c>
      <c r="E4" s="103" t="str">
        <f>IF(juveniles!G6&gt;0,juveniles!G6,"")</f>
        <v/>
      </c>
      <c r="F4" s="103">
        <f>IF(juveniles!G7&gt;0,juveniles!G7,"")</f>
        <v>18.181818181818183</v>
      </c>
      <c r="G4" s="103">
        <f>IF(juveniles!G8&gt;0,juveniles!G8,"")</f>
        <v>60.606060606060609</v>
      </c>
      <c r="H4" s="103">
        <f>IF(juveniles!G9&gt;0,juveniles!G9,"")</f>
        <v>11.111111111111112</v>
      </c>
      <c r="I4" s="103">
        <f>IF(juveniles!G10&gt;0,juveniles!G10,"")</f>
        <v>129.2929292929293</v>
      </c>
      <c r="J4" s="103" t="str">
        <f>IF(juveniles!G15&gt;0,juveniles!G15,"")</f>
        <v/>
      </c>
      <c r="K4" s="103" t="str">
        <f>IF(juveniles!G17&gt;0,juveniles!G17,"")</f>
        <v/>
      </c>
      <c r="L4" s="103" t="str">
        <f>IF(juveniles!G18&gt;0,juveniles!G18,"")</f>
        <v/>
      </c>
      <c r="M4" s="103" t="str">
        <f>IF(juveniles!G21&gt;0,juveniles!G21,"")</f>
        <v/>
      </c>
      <c r="N4" s="103" t="str">
        <f>IF(juveniles!G22&gt;0,juveniles!G22,"")</f>
        <v/>
      </c>
      <c r="O4" s="103">
        <f>IF(juveniles!G25&gt;0,juveniles!G25,"")</f>
        <v>29.797979797979799</v>
      </c>
      <c r="P4" s="103" t="str">
        <f>IF(juveniles!G26&gt;0,juveniles!G26,"")</f>
        <v/>
      </c>
      <c r="Q4" s="103">
        <f>IF(juveniles!G29&gt;0,juveniles!G29,"")</f>
        <v>34.343434343434339</v>
      </c>
      <c r="R4" s="103" t="str">
        <f>IF(juveniles!G30&gt;0,juveniles!G30,"")</f>
        <v/>
      </c>
    </row>
    <row r="5" spans="1:18" x14ac:dyDescent="0.2">
      <c r="A5" s="63" t="str">
        <f>'juveniles_stats (μm)'!A$2</f>
        <v>Bryodelphax maculatus</v>
      </c>
      <c r="B5" s="69" t="str">
        <f>'juveniles_stats (μm)'!B$2</f>
        <v>TN.018</v>
      </c>
      <c r="C5" s="89">
        <f>juveniles!H1</f>
        <v>4</v>
      </c>
      <c r="D5" s="91">
        <f>IF(juveniles!I3&gt;0,juveniles!I3,"")</f>
        <v>628.31858407079642</v>
      </c>
      <c r="E5" s="103">
        <f>IF(juveniles!I6&gt;0,juveniles!I6,"")</f>
        <v>27.876106194690266</v>
      </c>
      <c r="F5" s="103">
        <f>IF(juveniles!I7&gt;0,juveniles!I7,"")</f>
        <v>22.123893805309734</v>
      </c>
      <c r="G5" s="103">
        <f>IF(juveniles!I8&gt;0,juveniles!I8,"")</f>
        <v>51.769911504424769</v>
      </c>
      <c r="H5" s="103" t="str">
        <f>IF(juveniles!I9&gt;0,juveniles!I9,"")</f>
        <v/>
      </c>
      <c r="I5" s="103">
        <f>IF(juveniles!I10&gt;0,juveniles!I10,"")</f>
        <v>134.95575221238937</v>
      </c>
      <c r="J5" s="103">
        <f>IF(juveniles!I15&gt;0,juveniles!I15,"")</f>
        <v>24.336283185840706</v>
      </c>
      <c r="K5" s="103" t="str">
        <f>IF(juveniles!I17&gt;0,juveniles!I17,"")</f>
        <v/>
      </c>
      <c r="L5" s="103" t="str">
        <f>IF(juveniles!I18&gt;0,juveniles!I18,"")</f>
        <v/>
      </c>
      <c r="M5" s="103">
        <f>IF(juveniles!I21&gt;0,juveniles!I21,"")</f>
        <v>32.743362831858406</v>
      </c>
      <c r="N5" s="103">
        <f>IF(juveniles!I22&gt;0,juveniles!I22,"")</f>
        <v>7.0796460176991154</v>
      </c>
      <c r="O5" s="103">
        <f>IF(juveniles!I25&gt;0,juveniles!I25,"")</f>
        <v>30.973451327433626</v>
      </c>
      <c r="P5" s="103">
        <f>IF(juveniles!I26&gt;0,juveniles!I26,"")</f>
        <v>7.0796460176991154</v>
      </c>
      <c r="Q5" s="103" t="str">
        <f>IF(juveniles!I29&gt;0,juveniles!I29,"")</f>
        <v/>
      </c>
      <c r="R5" s="103" t="str">
        <f>IF(juveniles!I30&gt;0,juveniles!I30,"")</f>
        <v/>
      </c>
    </row>
    <row r="6" spans="1:18" x14ac:dyDescent="0.2">
      <c r="A6" s="63" t="str">
        <f>'juveniles_stats (μm)'!A$2</f>
        <v>Bryodelphax maculatus</v>
      </c>
      <c r="B6" s="69" t="str">
        <f>'juveniles_stats (μm)'!B$2</f>
        <v>TN.018</v>
      </c>
      <c r="C6" s="89">
        <f>juveniles!J1</f>
        <v>5</v>
      </c>
      <c r="D6" s="91">
        <f>IF(juveniles!K3&gt;0,juveniles!K3,"")</f>
        <v>572.01646090534973</v>
      </c>
      <c r="E6" s="103">
        <f>IF(juveniles!K6&gt;0,juveniles!K6,"")</f>
        <v>21.399176954732511</v>
      </c>
      <c r="F6" s="103" t="str">
        <f>IF(juveniles!K7&gt;0,juveniles!K7,"")</f>
        <v/>
      </c>
      <c r="G6" s="103">
        <f>IF(juveniles!K8&gt;0,juveniles!K8,"")</f>
        <v>51.440329218106996</v>
      </c>
      <c r="H6" s="103" t="str">
        <f>IF(juveniles!K9&gt;0,juveniles!K9,"")</f>
        <v/>
      </c>
      <c r="I6" s="103">
        <f>IF(juveniles!K10&gt;0,juveniles!K10,"")</f>
        <v>125.10288065843621</v>
      </c>
      <c r="J6" s="103">
        <f>IF(juveniles!K15&gt;0,juveniles!K15,"")</f>
        <v>23.456790123456788</v>
      </c>
      <c r="K6" s="103" t="str">
        <f>IF(juveniles!K17&gt;0,juveniles!K17,"")</f>
        <v/>
      </c>
      <c r="L6" s="103" t="str">
        <f>IF(juveniles!K18&gt;0,juveniles!K18,"")</f>
        <v/>
      </c>
      <c r="M6" s="103">
        <f>IF(juveniles!K21&gt;0,juveniles!K21,"")</f>
        <v>31.275720164609051</v>
      </c>
      <c r="N6" s="103" t="str">
        <f>IF(juveniles!K22&gt;0,juveniles!K22,"")</f>
        <v/>
      </c>
      <c r="O6" s="103">
        <f>IF(juveniles!K25&gt;0,juveniles!K25,"")</f>
        <v>29.629629629629626</v>
      </c>
      <c r="P6" s="103" t="str">
        <f>IF(juveniles!K26&gt;0,juveniles!K26,"")</f>
        <v/>
      </c>
      <c r="Q6" s="103" t="str">
        <f>IF(juveniles!K29&gt;0,juveniles!K29,"")</f>
        <v/>
      </c>
      <c r="R6" s="103" t="str">
        <f>IF(juveniles!K30&gt;0,juveniles!K30,"")</f>
        <v/>
      </c>
    </row>
    <row r="7" spans="1:18" x14ac:dyDescent="0.2">
      <c r="A7" s="63" t="str">
        <f>'juveniles_stats (μm)'!A$2</f>
        <v>Bryodelphax maculatus</v>
      </c>
      <c r="B7" s="69" t="str">
        <f>'juveniles_stats (μm)'!B$2</f>
        <v>TN.018</v>
      </c>
      <c r="C7" s="89">
        <f>juveniles!L1</f>
        <v>6</v>
      </c>
      <c r="D7" s="91">
        <f>IF(juveniles!M3&gt;0,juveniles!M3,"")</f>
        <v>802.08333333333337</v>
      </c>
      <c r="E7" s="103">
        <f>IF(juveniles!M6&gt;0,juveniles!M6,"")</f>
        <v>28.645833333333336</v>
      </c>
      <c r="F7" s="103">
        <f>IF(juveniles!M7&gt;0,juveniles!M7,"")</f>
        <v>18.75</v>
      </c>
      <c r="G7" s="103">
        <f>IF(juveniles!M8&gt;0,juveniles!M8,"")</f>
        <v>55.729166666666664</v>
      </c>
      <c r="H7" s="103">
        <f>IF(juveniles!M9&gt;0,juveniles!M9,"")</f>
        <v>14.583333333333334</v>
      </c>
      <c r="I7" s="103">
        <f>IF(juveniles!M10&gt;0,juveniles!M10,"")</f>
        <v>135.93750000000003</v>
      </c>
      <c r="J7" s="103">
        <f>IF(juveniles!M15&gt;0,juveniles!M15,"")</f>
        <v>27.083333333333336</v>
      </c>
      <c r="K7" s="103">
        <f>IF(juveniles!M17&gt;0,juveniles!M17,"")</f>
        <v>34.895833333333336</v>
      </c>
      <c r="L7" s="103">
        <f>IF(juveniles!M18&gt;0,juveniles!M18,"")</f>
        <v>6.7708333333333339</v>
      </c>
      <c r="M7" s="103">
        <f>IF(juveniles!M21&gt;0,juveniles!M21,"")</f>
        <v>33.333333333333336</v>
      </c>
      <c r="N7" s="103">
        <f>IF(juveniles!M22&gt;0,juveniles!M22,"")</f>
        <v>7.291666666666667</v>
      </c>
      <c r="O7" s="103">
        <f>IF(juveniles!M25&gt;0,juveniles!M25,"")</f>
        <v>34.895833333333336</v>
      </c>
      <c r="P7" s="103">
        <f>IF(juveniles!M26&gt;0,juveniles!M26,"")</f>
        <v>6.7708333333333339</v>
      </c>
      <c r="Q7" s="103">
        <f>IF(juveniles!M29&gt;0,juveniles!M29,"")</f>
        <v>35.416666666666671</v>
      </c>
      <c r="R7" s="103" t="str">
        <f>IF(juveniles!M30&gt;0,juveniles!M30,"")</f>
        <v/>
      </c>
    </row>
    <row r="8" spans="1:18" x14ac:dyDescent="0.2">
      <c r="A8" s="63" t="str">
        <f>'juveniles_stats (μm)'!A$2</f>
        <v>Bryodelphax maculatus</v>
      </c>
      <c r="B8" s="69" t="str">
        <f>'juveniles_stats (μm)'!B$2</f>
        <v>TN.018</v>
      </c>
      <c r="C8" s="89">
        <f>juveniles!N1</f>
        <v>7</v>
      </c>
      <c r="D8" s="91">
        <f>IF(juveniles!O3&gt;0,juveniles!O3,"")</f>
        <v>631.79916317991638</v>
      </c>
      <c r="E8" s="103">
        <f>IF(juveniles!O6&gt;0,juveniles!O6,"")</f>
        <v>26.77824267782427</v>
      </c>
      <c r="F8" s="103">
        <f>IF(juveniles!O7&gt;0,juveniles!O7,"")</f>
        <v>14.644351464435148</v>
      </c>
      <c r="G8" s="103">
        <f>IF(juveniles!O8&gt;0,juveniles!O8,"")</f>
        <v>51.88284518828452</v>
      </c>
      <c r="H8" s="103">
        <f>IF(juveniles!O9&gt;0,juveniles!O9,"")</f>
        <v>12.133891213389122</v>
      </c>
      <c r="I8" s="103">
        <f>IF(juveniles!O10&gt;0,juveniles!O10,"")</f>
        <v>105.85774058577407</v>
      </c>
      <c r="J8" s="103">
        <f>IF(juveniles!O15&gt;0,juveniles!O15,"")</f>
        <v>24.267782426778243</v>
      </c>
      <c r="K8" s="103">
        <f>IF(juveniles!O17&gt;0,juveniles!O17,"")</f>
        <v>28.03347280334728</v>
      </c>
      <c r="L8" s="103" t="str">
        <f>IF(juveniles!O18&gt;0,juveniles!O18,"")</f>
        <v/>
      </c>
      <c r="M8" s="103">
        <f>IF(juveniles!O21&gt;0,juveniles!O21,"")</f>
        <v>28.451882845188287</v>
      </c>
      <c r="N8" s="103">
        <f>IF(juveniles!O22&gt;0,juveniles!O22,"")</f>
        <v>5.02092050209205</v>
      </c>
      <c r="O8" s="103">
        <f>IF(juveniles!O25&gt;0,juveniles!O25,"")</f>
        <v>28.451882845188287</v>
      </c>
      <c r="P8" s="103" t="str">
        <f>IF(juveniles!O26&gt;0,juveniles!O26,"")</f>
        <v/>
      </c>
      <c r="Q8" s="103" t="str">
        <f>IF(juveniles!O29&gt;0,juveniles!O29,"")</f>
        <v/>
      </c>
      <c r="R8" s="103" t="str">
        <f>IF(juveniles!O30&gt;0,juveniles!O30,"")</f>
        <v/>
      </c>
    </row>
    <row r="9" spans="1:18" x14ac:dyDescent="0.2">
      <c r="A9" s="63" t="str">
        <f>'juveniles_stats (μm)'!A$2</f>
        <v>Bryodelphax maculatus</v>
      </c>
      <c r="B9" s="69" t="str">
        <f>'juveniles_stats (μm)'!B$2</f>
        <v>TN.018</v>
      </c>
      <c r="C9" s="89">
        <f>juveniles!P1</f>
        <v>8</v>
      </c>
      <c r="D9" s="91">
        <f>IF(juveniles!Q3&gt;0,juveniles!Q3,"")</f>
        <v>662.79069767441865</v>
      </c>
      <c r="E9" s="103">
        <f>IF(juveniles!Q6&gt;0,juveniles!Q6,"")</f>
        <v>27.325581395348841</v>
      </c>
      <c r="F9" s="103">
        <f>IF(juveniles!Q7&gt;0,juveniles!Q7,"")</f>
        <v>18.02325581395349</v>
      </c>
      <c r="G9" s="103">
        <f>IF(juveniles!Q8&gt;0,juveniles!Q8,"")</f>
        <v>51.162790697674424</v>
      </c>
      <c r="H9" s="103">
        <f>IF(juveniles!Q9&gt;0,juveniles!Q9,"")</f>
        <v>17.441860465116278</v>
      </c>
      <c r="I9" s="103">
        <f>IF(juveniles!Q10&gt;0,juveniles!Q10,"")</f>
        <v>138.37209302325581</v>
      </c>
      <c r="J9" s="103">
        <f>IF(juveniles!Q15&gt;0,juveniles!Q15,"")</f>
        <v>21.511627906976745</v>
      </c>
      <c r="K9" s="103">
        <f>IF(juveniles!Q17&gt;0,juveniles!Q17,"")</f>
        <v>32.558139534883715</v>
      </c>
      <c r="L9" s="103">
        <f>IF(juveniles!Q18&gt;0,juveniles!Q18,"")</f>
        <v>6.395348837209303</v>
      </c>
      <c r="M9" s="103">
        <f>IF(juveniles!Q21&gt;0,juveniles!Q21,"")</f>
        <v>33.139534883720934</v>
      </c>
      <c r="N9" s="103" t="str">
        <f>IF(juveniles!Q22&gt;0,juveniles!Q22,"")</f>
        <v/>
      </c>
      <c r="O9" s="103">
        <f>IF(juveniles!Q25&gt;0,juveniles!Q25,"")</f>
        <v>33.720930232558139</v>
      </c>
      <c r="P9" s="103" t="str">
        <f>IF(juveniles!Q26&gt;0,juveniles!Q26,"")</f>
        <v/>
      </c>
      <c r="Q9" s="103" t="str">
        <f>IF(juveniles!Q29&gt;0,juveniles!Q29,"")</f>
        <v/>
      </c>
      <c r="R9" s="103" t="str">
        <f>IF(juveniles!Q30&gt;0,juveniles!Q30,"")</f>
        <v/>
      </c>
    </row>
    <row r="10" spans="1:18" x14ac:dyDescent="0.2">
      <c r="A10" s="63" t="str">
        <f>'juveniles_stats (μm)'!A$2</f>
        <v>Bryodelphax maculatus</v>
      </c>
      <c r="B10" s="69" t="str">
        <f>'juveniles_stats (μm)'!B$2</f>
        <v>TN.018</v>
      </c>
      <c r="C10" s="89">
        <f>juveniles!R1</f>
        <v>9</v>
      </c>
      <c r="D10" s="91">
        <f>IF(juveniles!S3&gt;0,juveniles!S3,"")</f>
        <v>652.71966527196662</v>
      </c>
      <c r="E10" s="103">
        <f>IF(juveniles!S6&gt;0,juveniles!S6,"")</f>
        <v>21.75732217573222</v>
      </c>
      <c r="F10" s="103">
        <f>IF(juveniles!S7&gt;0,juveniles!S7,"")</f>
        <v>16.317991631799163</v>
      </c>
      <c r="G10" s="103">
        <f>IF(juveniles!S8&gt;0,juveniles!S8,"")</f>
        <v>54.393305439330554</v>
      </c>
      <c r="H10" s="103">
        <f>IF(juveniles!S9&gt;0,juveniles!S9,"")</f>
        <v>12.97071129707113</v>
      </c>
      <c r="I10" s="103">
        <f>IF(juveniles!S10&gt;0,juveniles!S10,"")</f>
        <v>117.15481171548119</v>
      </c>
      <c r="J10" s="103">
        <f>IF(juveniles!S15&gt;0,juveniles!S15,"")</f>
        <v>19.665271966527197</v>
      </c>
      <c r="K10" s="103">
        <f>IF(juveniles!S17&gt;0,juveniles!S17,"")</f>
        <v>30.543933054393307</v>
      </c>
      <c r="L10" s="103">
        <f>IF(juveniles!S18&gt;0,juveniles!S18,"")</f>
        <v>4.1841004184100425</v>
      </c>
      <c r="M10" s="103">
        <f>IF(juveniles!S21&gt;0,juveniles!S21,"")</f>
        <v>30.125523012552303</v>
      </c>
      <c r="N10" s="103">
        <f>IF(juveniles!S22&gt;0,juveniles!S22,"")</f>
        <v>3.3472803347280338</v>
      </c>
      <c r="O10" s="103">
        <f>IF(juveniles!S25&gt;0,juveniles!S25,"")</f>
        <v>28.870292887029294</v>
      </c>
      <c r="P10" s="103">
        <f>IF(juveniles!S26&gt;0,juveniles!S26,"")</f>
        <v>3.7656903765690379</v>
      </c>
      <c r="Q10" s="103">
        <f>IF(juveniles!S29&gt;0,juveniles!S29,"")</f>
        <v>30.962343096234314</v>
      </c>
      <c r="R10" s="103" t="str">
        <f>IF(juveniles!S30&gt;0,juveniles!S30,"")</f>
        <v/>
      </c>
    </row>
    <row r="11" spans="1:18" x14ac:dyDescent="0.2">
      <c r="A11" s="63" t="str">
        <f>'juveniles_stats (μm)'!A$2</f>
        <v>Bryodelphax maculatus</v>
      </c>
      <c r="B11" s="69" t="str">
        <f>'juveniles_stats (μm)'!B$2</f>
        <v>TN.018</v>
      </c>
      <c r="C11" s="89">
        <f>juveniles!T1</f>
        <v>10</v>
      </c>
      <c r="D11" s="91">
        <f>IF(juveniles!U3&gt;0,juveniles!U3,"")</f>
        <v>747.61904761904759</v>
      </c>
      <c r="E11" s="103">
        <f>IF(juveniles!U6&gt;0,juveniles!U6,"")</f>
        <v>26.666666666666668</v>
      </c>
      <c r="F11" s="103">
        <f>IF(juveniles!U7&gt;0,juveniles!U7,"")</f>
        <v>26.666666666666668</v>
      </c>
      <c r="G11" s="103">
        <f>IF(juveniles!U8&gt;0,juveniles!U8,"")</f>
        <v>57.619047619047613</v>
      </c>
      <c r="H11" s="103">
        <f>IF(juveniles!U9&gt;0,juveniles!U9,"")</f>
        <v>17.61904761904762</v>
      </c>
      <c r="I11" s="103">
        <f>IF(juveniles!U10&gt;0,juveniles!U10,"")</f>
        <v>137.61904761904762</v>
      </c>
      <c r="J11" s="103">
        <f>IF(juveniles!U15&gt;0,juveniles!U15,"")</f>
        <v>32.38095238095238</v>
      </c>
      <c r="K11" s="103">
        <f>IF(juveniles!U17&gt;0,juveniles!U17,"")</f>
        <v>33.809523809523803</v>
      </c>
      <c r="L11" s="103">
        <f>IF(juveniles!U18&gt;0,juveniles!U18,"")</f>
        <v>5.2380952380952381</v>
      </c>
      <c r="M11" s="103">
        <f>IF(juveniles!U21&gt;0,juveniles!U21,"")</f>
        <v>34.285714285714285</v>
      </c>
      <c r="N11" s="103">
        <f>IF(juveniles!U22&gt;0,juveniles!U22,"")</f>
        <v>7.1428571428571423</v>
      </c>
      <c r="O11" s="103">
        <f>IF(juveniles!U25&gt;0,juveniles!U25,"")</f>
        <v>32.857142857142854</v>
      </c>
      <c r="P11" s="103" t="str">
        <f>IF(juveniles!U26&gt;0,juveniles!U26,"")</f>
        <v/>
      </c>
      <c r="Q11" s="103" t="str">
        <f>IF(juveniles!U29&gt;0,juveniles!U29,"")</f>
        <v/>
      </c>
      <c r="R11" s="103" t="str">
        <f>IF(juveniles!U30&gt;0,juveniles!U30,"")</f>
        <v/>
      </c>
    </row>
    <row r="12" spans="1:18" x14ac:dyDescent="0.2">
      <c r="A12" s="63" t="str">
        <f>'juveniles_stats (μm)'!A$2</f>
        <v>Bryodelphax maculatus</v>
      </c>
      <c r="B12" s="69" t="str">
        <f>'juveniles_stats (μm)'!B$2</f>
        <v>TN.018</v>
      </c>
      <c r="C12" s="89">
        <f>juveniles!V1</f>
        <v>11</v>
      </c>
      <c r="D12" s="91">
        <f>IF(juveniles!W3&gt;0,juveniles!W3,"")</f>
        <v>572.11538461538453</v>
      </c>
      <c r="E12" s="103">
        <f>IF(juveniles!W6&gt;0,juveniles!W6,"")</f>
        <v>22.596153846153847</v>
      </c>
      <c r="F12" s="103">
        <f>IF(juveniles!W7&gt;0,juveniles!W7,"")</f>
        <v>14.423076923076922</v>
      </c>
      <c r="G12" s="103">
        <f>IF(juveniles!W8&gt;0,juveniles!W8,"")</f>
        <v>46.63461538461538</v>
      </c>
      <c r="H12" s="103">
        <f>IF(juveniles!W9&gt;0,juveniles!W9,"")</f>
        <v>12.5</v>
      </c>
      <c r="I12" s="103">
        <f>IF(juveniles!W10&gt;0,juveniles!W10,"")</f>
        <v>124.51923076923075</v>
      </c>
      <c r="J12" s="103">
        <f>IF(juveniles!W15&gt;0,juveniles!W15,"")</f>
        <v>20.673076923076923</v>
      </c>
      <c r="K12" s="103">
        <f>IF(juveniles!W17&gt;0,juveniles!W17,"")</f>
        <v>29.326923076923073</v>
      </c>
      <c r="L12" s="103">
        <f>IF(juveniles!W18&gt;0,juveniles!W18,"")</f>
        <v>6.7307692307692308</v>
      </c>
      <c r="M12" s="103">
        <f>IF(juveniles!W21&gt;0,juveniles!W21,"")</f>
        <v>27.403846153846157</v>
      </c>
      <c r="N12" s="103" t="str">
        <f>IF(juveniles!W22&gt;0,juveniles!W22,"")</f>
        <v/>
      </c>
      <c r="O12" s="103">
        <f>IF(juveniles!W25&gt;0,juveniles!W25,"")</f>
        <v>27.884615384615387</v>
      </c>
      <c r="P12" s="103" t="str">
        <f>IF(juveniles!W26&gt;0,juveniles!W26,"")</f>
        <v/>
      </c>
      <c r="Q12" s="103" t="str">
        <f>IF(juveniles!W29&gt;0,juveniles!W29,"")</f>
        <v/>
      </c>
      <c r="R12" s="103" t="str">
        <f>IF(juveniles!W30&gt;0,juveniles!W30,"")</f>
        <v/>
      </c>
    </row>
    <row r="13" spans="1:18" x14ac:dyDescent="0.2">
      <c r="A13" s="63" t="str">
        <f>'juveniles_stats (μm)'!A$2</f>
        <v>Bryodelphax maculatus</v>
      </c>
      <c r="B13" s="69" t="str">
        <f>'juveniles_stats (μm)'!B$2</f>
        <v>TN.018</v>
      </c>
      <c r="C13" s="89">
        <f>juveniles!X1</f>
        <v>12</v>
      </c>
      <c r="D13" s="91">
        <f>IF(juveniles!Y3&gt;0,juveniles!Y3,"")</f>
        <v>589.86175115207379</v>
      </c>
      <c r="E13" s="103">
        <f>IF(juveniles!Y6&gt;0,juveniles!Y6,"")</f>
        <v>23.041474654377879</v>
      </c>
      <c r="F13" s="103">
        <f>IF(juveniles!Y7&gt;0,juveniles!Y7,"")</f>
        <v>15.207373271889402</v>
      </c>
      <c r="G13" s="103">
        <f>IF(juveniles!Y8&gt;0,juveniles!Y8,"")</f>
        <v>50.691244239631338</v>
      </c>
      <c r="H13" s="103" t="str">
        <f>IF(juveniles!Y9&gt;0,juveniles!Y9,"")</f>
        <v/>
      </c>
      <c r="I13" s="103">
        <f>IF(juveniles!Y10&gt;0,juveniles!Y10,"")</f>
        <v>125.34562211981566</v>
      </c>
      <c r="J13" s="103">
        <f>IF(juveniles!Y15&gt;0,juveniles!Y15,"")</f>
        <v>24.884792626728114</v>
      </c>
      <c r="K13" s="103">
        <f>IF(juveniles!Y17&gt;0,juveniles!Y17,"")</f>
        <v>29.493087557603687</v>
      </c>
      <c r="L13" s="103" t="str">
        <f>IF(juveniles!Y18&gt;0,juveniles!Y18,"")</f>
        <v/>
      </c>
      <c r="M13" s="103">
        <f>IF(juveniles!Y21&gt;0,juveniles!Y21,"")</f>
        <v>29.493087557603687</v>
      </c>
      <c r="N13" s="103" t="str">
        <f>IF(juveniles!Y22&gt;0,juveniles!Y22,"")</f>
        <v/>
      </c>
      <c r="O13" s="103">
        <f>IF(juveniles!Y25&gt;0,juveniles!Y25,"")</f>
        <v>29.493087557603687</v>
      </c>
      <c r="P13" s="103" t="str">
        <f>IF(juveniles!Y26&gt;0,juveniles!Y26,"")</f>
        <v/>
      </c>
      <c r="Q13" s="103">
        <f>IF(juveniles!Y29&gt;0,juveniles!Y29,"")</f>
        <v>31.797235023041477</v>
      </c>
      <c r="R13" s="103" t="str">
        <f>IF(juveniles!Y30&gt;0,juveniles!Y30,"")</f>
        <v/>
      </c>
    </row>
    <row r="14" spans="1:18" x14ac:dyDescent="0.2">
      <c r="A14" s="63" t="str">
        <f>'juveniles_stats (μm)'!A$2</f>
        <v>Bryodelphax maculatus</v>
      </c>
      <c r="B14" s="69" t="str">
        <f>'juveniles_stats (μm)'!B$2</f>
        <v>TN.018</v>
      </c>
      <c r="C14" s="89">
        <f>juveniles!Z1</f>
        <v>13</v>
      </c>
      <c r="D14" s="91">
        <f>IF(juveniles!AA3&gt;0,juveniles!AA3,"")</f>
        <v>839.80582524271836</v>
      </c>
      <c r="E14" s="103" t="str">
        <f>IF(juveniles!AA6&gt;0,juveniles!AA6,"")</f>
        <v/>
      </c>
      <c r="F14" s="103">
        <f>IF(juveniles!AA7&gt;0,juveniles!AA7,"")</f>
        <v>16.990291262135919</v>
      </c>
      <c r="G14" s="103">
        <f>IF(juveniles!AA8&gt;0,juveniles!AA8,"")</f>
        <v>45.631067961165044</v>
      </c>
      <c r="H14" s="103">
        <f>IF(juveniles!AA9&gt;0,juveniles!AA9,"")</f>
        <v>12.621359223300971</v>
      </c>
      <c r="I14" s="103">
        <f>IF(juveniles!AA10&gt;0,juveniles!AA10,"")</f>
        <v>100.48543689320388</v>
      </c>
      <c r="J14" s="103" t="str">
        <f>IF(juveniles!AA15&gt;0,juveniles!AA15,"")</f>
        <v/>
      </c>
      <c r="K14" s="103">
        <f>IF(juveniles!AA17&gt;0,juveniles!AA17,"")</f>
        <v>28.155339805825243</v>
      </c>
      <c r="L14" s="103" t="str">
        <f>IF(juveniles!AA18&gt;0,juveniles!AA18,"")</f>
        <v/>
      </c>
      <c r="M14" s="103">
        <f>IF(juveniles!AA21&gt;0,juveniles!AA21,"")</f>
        <v>31.067961165048541</v>
      </c>
      <c r="N14" s="103" t="str">
        <f>IF(juveniles!AA22&gt;0,juveniles!AA22,"")</f>
        <v/>
      </c>
      <c r="O14" s="103">
        <f>IF(juveniles!AA25&gt;0,juveniles!AA25,"")</f>
        <v>28.155339805825243</v>
      </c>
      <c r="P14" s="103" t="str">
        <f>IF(juveniles!AA26&gt;0,juveniles!AA26,"")</f>
        <v/>
      </c>
      <c r="Q14" s="103" t="str">
        <f>IF(juveniles!AA29&gt;0,juveniles!AA29,"")</f>
        <v/>
      </c>
      <c r="R14" s="103" t="str">
        <f>IF(juveniles!AA30&gt;0,juveniles!AA30,"")</f>
        <v/>
      </c>
    </row>
    <row r="15" spans="1:18" x14ac:dyDescent="0.2">
      <c r="A15" s="63" t="str">
        <f>'juveniles_stats (μm)'!A$2</f>
        <v>Bryodelphax maculatus</v>
      </c>
      <c r="B15" s="69" t="str">
        <f>'juveniles_stats (μm)'!B$2</f>
        <v>TN.018</v>
      </c>
      <c r="C15" s="89">
        <f>juveniles!AB1</f>
        <v>14</v>
      </c>
      <c r="D15" s="91">
        <f>IF(juveniles!AC3&gt;0,juveniles!AC3,"")</f>
        <v>694.83568075117375</v>
      </c>
      <c r="E15" s="103">
        <f>IF(juveniles!AC6&gt;0,juveniles!AC6,"")</f>
        <v>29.577464788732392</v>
      </c>
      <c r="F15" s="103">
        <f>IF(juveniles!AC7&gt;0,juveniles!AC7,"")</f>
        <v>22.535211267605632</v>
      </c>
      <c r="G15" s="103">
        <f>IF(juveniles!AC8&gt;0,juveniles!AC8,"")</f>
        <v>61.502347417840376</v>
      </c>
      <c r="H15" s="103">
        <f>IF(juveniles!AC9&gt;0,juveniles!AC9,"")</f>
        <v>15.96244131455399</v>
      </c>
      <c r="I15" s="103">
        <f>IF(juveniles!AC10&gt;0,juveniles!AC10,"")</f>
        <v>139.90610328638496</v>
      </c>
      <c r="J15" s="103">
        <f>IF(juveniles!AC15&gt;0,juveniles!AC15,"")</f>
        <v>23.943661971830984</v>
      </c>
      <c r="K15" s="103">
        <f>IF(juveniles!AC17&gt;0,juveniles!AC17,"")</f>
        <v>34.272300469483568</v>
      </c>
      <c r="L15" s="103" t="str">
        <f>IF(juveniles!AC18&gt;0,juveniles!AC18,"")</f>
        <v/>
      </c>
      <c r="M15" s="103">
        <f>IF(juveniles!AC21&gt;0,juveniles!AC21,"")</f>
        <v>33.802816901408448</v>
      </c>
      <c r="N15" s="103" t="str">
        <f>IF(juveniles!AC22&gt;0,juveniles!AC22,"")</f>
        <v/>
      </c>
      <c r="O15" s="103">
        <f>IF(juveniles!AC25&gt;0,juveniles!AC25,"")</f>
        <v>33.333333333333329</v>
      </c>
      <c r="P15" s="103" t="str">
        <f>IF(juveniles!AC26&gt;0,juveniles!AC26,"")</f>
        <v/>
      </c>
      <c r="Q15" s="103" t="str">
        <f>IF(juveniles!AC29&gt;0,juveniles!AC29,"")</f>
        <v/>
      </c>
      <c r="R15" s="103" t="str">
        <f>IF(juveniles!AC30&gt;0,juveniles!AC30,"")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FF66"/>
  </sheetPr>
  <dimension ref="A1:Z2"/>
  <sheetViews>
    <sheetView zoomScaleNormal="100" workbookViewId="0">
      <pane xSplit="3" ySplit="1" topLeftCell="D2" activePane="bottomRight" state="frozen"/>
      <selection activeCell="C2" sqref="C2"/>
      <selection pane="topRight" activeCell="C2" sqref="C2"/>
      <selection pane="bottomLeft" activeCell="C2" sqref="C2"/>
      <selection pane="bottomRight"/>
    </sheetView>
  </sheetViews>
  <sheetFormatPr defaultColWidth="9.140625" defaultRowHeight="12.75" x14ac:dyDescent="0.2"/>
  <cols>
    <col min="1" max="1" width="21" style="65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2" width="11.28515625" style="64" customWidth="1"/>
    <col min="13" max="14" width="9.140625" style="64"/>
    <col min="15" max="16" width="6.7109375" style="64" customWidth="1"/>
    <col min="17" max="17" width="12.5703125" style="64" customWidth="1"/>
    <col min="18" max="19" width="6.7109375" style="64" customWidth="1"/>
    <col min="20" max="20" width="12.5703125" style="64" customWidth="1"/>
    <col min="21" max="22" width="6.7109375" style="64" customWidth="1"/>
    <col min="23" max="23" width="12.5703125" style="64" customWidth="1"/>
    <col min="24" max="25" width="6.7109375" style="64" customWidth="1"/>
    <col min="26" max="26" width="12.5703125" style="64" customWidth="1"/>
    <col min="27" max="16384" width="9.140625" style="64"/>
  </cols>
  <sheetData>
    <row r="1" spans="1:26" ht="38.25" x14ac:dyDescent="0.2">
      <c r="A1" s="63" t="s">
        <v>39</v>
      </c>
      <c r="B1" s="72" t="s">
        <v>40</v>
      </c>
      <c r="C1" s="67" t="s">
        <v>31</v>
      </c>
      <c r="D1" s="73" t="s">
        <v>4</v>
      </c>
      <c r="E1" s="73" t="s">
        <v>24</v>
      </c>
      <c r="F1" s="73" t="s">
        <v>32</v>
      </c>
      <c r="G1" s="73" t="s">
        <v>33</v>
      </c>
      <c r="H1" s="73" t="s">
        <v>34</v>
      </c>
      <c r="I1" s="73" t="s">
        <v>35</v>
      </c>
      <c r="J1" s="73" t="s">
        <v>36</v>
      </c>
      <c r="K1" s="73" t="s">
        <v>37</v>
      </c>
      <c r="L1" s="73" t="s">
        <v>38</v>
      </c>
      <c r="M1" s="73" t="s">
        <v>5</v>
      </c>
      <c r="N1" s="73" t="s">
        <v>6</v>
      </c>
      <c r="O1" s="73" t="s">
        <v>41</v>
      </c>
      <c r="P1" s="73" t="s">
        <v>42</v>
      </c>
      <c r="Q1" s="73" t="s">
        <v>43</v>
      </c>
      <c r="R1" s="73" t="s">
        <v>44</v>
      </c>
      <c r="S1" s="73" t="s">
        <v>45</v>
      </c>
      <c r="T1" s="73" t="s">
        <v>46</v>
      </c>
      <c r="U1" s="73" t="s">
        <v>47</v>
      </c>
      <c r="V1" s="73" t="s">
        <v>48</v>
      </c>
      <c r="W1" s="73" t="s">
        <v>49</v>
      </c>
      <c r="X1" s="73" t="s">
        <v>50</v>
      </c>
      <c r="Y1" s="73" t="s">
        <v>51</v>
      </c>
      <c r="Z1" s="73" t="s">
        <v>52</v>
      </c>
    </row>
    <row r="2" spans="1:26" x14ac:dyDescent="0.2">
      <c r="A2" s="111" t="s">
        <v>56</v>
      </c>
      <c r="B2" s="104" t="s">
        <v>54</v>
      </c>
      <c r="C2" s="89">
        <f>larvae!B1</f>
        <v>1</v>
      </c>
      <c r="D2" s="90">
        <f>IF(larvae!B3&gt;0,larvae!B3,"")</f>
        <v>95</v>
      </c>
      <c r="E2" s="95">
        <f>IF(larvae!B4&gt;0,larvae!B4,"")</f>
        <v>17</v>
      </c>
      <c r="F2" s="95">
        <f>IF(larvae!B6&gt;0,larvae!B6,"")</f>
        <v>3.6</v>
      </c>
      <c r="G2" s="95">
        <f>IF(larvae!B7&gt;0,larvae!B7,"")</f>
        <v>2.9</v>
      </c>
      <c r="H2" s="95">
        <f>IF(larvae!B8&gt;0,larvae!B8,"")</f>
        <v>8.6</v>
      </c>
      <c r="I2" s="95">
        <f>IF(larvae!B9&gt;0,larvae!B9,"")</f>
        <v>1.8</v>
      </c>
      <c r="J2" s="95">
        <f>IF(larvae!B10&gt;0,larvae!B10,"")</f>
        <v>19.3</v>
      </c>
      <c r="K2" s="96">
        <f>IF(larvae!B11&gt;0,larvae!B11,"")</f>
        <v>0.20315789473684212</v>
      </c>
      <c r="L2" s="97">
        <f>IF(larvae!B12&gt;0,larvae!B12,"")</f>
        <v>0.41860465116279072</v>
      </c>
      <c r="M2" s="95" t="str">
        <f>IF(larvae!B14&gt;0,larvae!B14,"")</f>
        <v>absent</v>
      </c>
      <c r="N2" s="95" t="str">
        <f>IF(larvae!B15&gt;0,larvae!B15,"")</f>
        <v>absent</v>
      </c>
      <c r="O2" s="95">
        <f>IF(larvae!B17&gt;0,larvae!B17,"")</f>
        <v>5.5</v>
      </c>
      <c r="P2" s="95">
        <f>IF(larvae!B18&gt;0,larvae!B18,"")</f>
        <v>0.9</v>
      </c>
      <c r="Q2" s="96">
        <f>IF(larvae!B19&gt;0,larvae!B19,"")</f>
        <v>0.16363636363636364</v>
      </c>
      <c r="R2" s="95">
        <f>IF(larvae!B21&gt;0,larvae!B21,"")</f>
        <v>5.6</v>
      </c>
      <c r="S2" s="95">
        <f>IF(larvae!B22&gt;0,larvae!B22,"")</f>
        <v>0.7</v>
      </c>
      <c r="T2" s="96">
        <f>IF(larvae!B23&gt;0,larvae!B23,"")</f>
        <v>0.125</v>
      </c>
      <c r="U2" s="95">
        <f>IF(larvae!B25&gt;0,larvae!B25,"")</f>
        <v>5.0999999999999996</v>
      </c>
      <c r="V2" s="98">
        <f>IF(larvae!B26&gt;0,larvae!B26,"")</f>
        <v>0.8</v>
      </c>
      <c r="W2" s="99">
        <f>IF(larvae!B27&gt;0,larvae!B27,"")</f>
        <v>0.15686274509803924</v>
      </c>
      <c r="X2" s="98">
        <f>IF(larvae!B29&gt;0,larvae!B29,"")</f>
        <v>5.5</v>
      </c>
      <c r="Y2" s="98">
        <f>IF(larvae!B30&gt;0,larvae!B30,"")</f>
        <v>0.8</v>
      </c>
      <c r="Z2" s="99">
        <f>IF(larvae!B31&gt;0,larvae!B31,"")</f>
        <v>0.14545454545454548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FF66"/>
  </sheetPr>
  <dimension ref="A1:R2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21" style="65" bestFit="1" customWidth="1"/>
    <col min="2" max="2" width="16.85546875" style="71" customWidth="1"/>
    <col min="3" max="3" width="9.140625" style="66"/>
    <col min="4" max="4" width="9.140625" style="64" customWidth="1"/>
    <col min="5" max="10" width="9.140625" style="64"/>
    <col min="11" max="18" width="6.7109375" style="64" customWidth="1"/>
    <col min="19" max="16384" width="9.140625" style="64"/>
  </cols>
  <sheetData>
    <row r="1" spans="1:18" ht="25.5" x14ac:dyDescent="0.2">
      <c r="A1" s="63" t="s">
        <v>39</v>
      </c>
      <c r="B1" s="72" t="s">
        <v>40</v>
      </c>
      <c r="C1" s="67" t="s">
        <v>31</v>
      </c>
      <c r="D1" s="73" t="s">
        <v>4</v>
      </c>
      <c r="E1" s="73" t="s">
        <v>32</v>
      </c>
      <c r="F1" s="73" t="s">
        <v>33</v>
      </c>
      <c r="G1" s="73" t="s">
        <v>34</v>
      </c>
      <c r="H1" s="73" t="s">
        <v>35</v>
      </c>
      <c r="I1" s="73" t="s">
        <v>36</v>
      </c>
      <c r="J1" s="73" t="s">
        <v>6</v>
      </c>
      <c r="K1" s="73" t="s">
        <v>41</v>
      </c>
      <c r="L1" s="73" t="s">
        <v>42</v>
      </c>
      <c r="M1" s="73" t="s">
        <v>44</v>
      </c>
      <c r="N1" s="73" t="s">
        <v>45</v>
      </c>
      <c r="O1" s="73" t="s">
        <v>47</v>
      </c>
      <c r="P1" s="73" t="s">
        <v>48</v>
      </c>
      <c r="Q1" s="73" t="s">
        <v>50</v>
      </c>
      <c r="R1" s="73" t="s">
        <v>51</v>
      </c>
    </row>
    <row r="2" spans="1:18" x14ac:dyDescent="0.2">
      <c r="A2" s="63" t="str">
        <f>'larvae_stats (μm)'!A$2</f>
        <v>Bryodelphax maculatus</v>
      </c>
      <c r="B2" s="69" t="str">
        <f>'larvae_stats (μm)'!B$2</f>
        <v>TN.018</v>
      </c>
      <c r="C2" s="89">
        <f>larvae!B1</f>
        <v>1</v>
      </c>
      <c r="D2" s="91">
        <f>IF(larvae!C3&gt;0,larvae!C3,"")</f>
        <v>558.82352941176464</v>
      </c>
      <c r="E2" s="102">
        <f>IF(larvae!C6&gt;0,larvae!C6,"")</f>
        <v>21.176470588235293</v>
      </c>
      <c r="F2" s="102">
        <f>IF(larvae!C7&gt;0,larvae!C7,"")</f>
        <v>17.058823529411764</v>
      </c>
      <c r="G2" s="102">
        <f>IF(larvae!C8&gt;0,larvae!C8,"")</f>
        <v>50.588235294117645</v>
      </c>
      <c r="H2" s="102">
        <f>IF(larvae!C9&gt;0,larvae!C9,"")</f>
        <v>10.588235294117647</v>
      </c>
      <c r="I2" s="102">
        <f>IF(larvae!C10&gt;0,larvae!C10,"")</f>
        <v>113.52941176470588</v>
      </c>
      <c r="J2" s="102" t="str">
        <f>IF(larvae!C15&gt;0,larvae!C15,"")</f>
        <v/>
      </c>
      <c r="K2" s="102">
        <f>IF(larvae!C17&gt;0,larvae!C17,"")</f>
        <v>32.352941176470587</v>
      </c>
      <c r="L2" s="102">
        <f>IF(larvae!C18&gt;0,larvae!C18,"")</f>
        <v>5.2941176470588234</v>
      </c>
      <c r="M2" s="102">
        <f>IF(larvae!C21&gt;0,larvae!C21,"")</f>
        <v>32.941176470588232</v>
      </c>
      <c r="N2" s="102">
        <f>IF(larvae!C22&gt;0,larvae!C22,"")</f>
        <v>4.117647058823529</v>
      </c>
      <c r="O2" s="102">
        <f>IF(larvae!C25&gt;0,larvae!C25,"")</f>
        <v>30</v>
      </c>
      <c r="P2" s="103">
        <f>IF(larvae!C26&gt;0,larvae!C26,"")</f>
        <v>4.7058823529411766</v>
      </c>
      <c r="Q2" s="103">
        <f>IF(larvae!C29&gt;0,larvae!C29,"")</f>
        <v>32.352941176470587</v>
      </c>
      <c r="R2" s="103">
        <f>IF(larvae!C30&gt;0,larvae!C30,"")</f>
        <v>4.7058823529411766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females</vt:lpstr>
      <vt:lpstr>juveniles</vt:lpstr>
      <vt:lpstr>larvae</vt:lpstr>
      <vt:lpstr>females_stats (μm)</vt:lpstr>
      <vt:lpstr>females_stats (sc)</vt:lpstr>
      <vt:lpstr>juveniles_stats (μm)</vt:lpstr>
      <vt:lpstr>juvenles_stats (sc)</vt:lpstr>
      <vt:lpstr>larvae_stats (μm)</vt:lpstr>
      <vt:lpstr>larvae_stats (sc)</vt:lpstr>
    </vt:vector>
  </TitlesOfParts>
  <Company>BIO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Morphometric Template for Echiniscoidea (ver. 1.0)</dc:title>
  <dc:creator>Łukasz Michalczyk (LM@tardigrada.net)</dc:creator>
  <cp:keywords>Tardigrada Echiniscoidea morphometry</cp:keywords>
  <cp:lastModifiedBy>Madga</cp:lastModifiedBy>
  <dcterms:created xsi:type="dcterms:W3CDTF">2007-08-01T03:19:15Z</dcterms:created>
  <dcterms:modified xsi:type="dcterms:W3CDTF">2021-02-26T19:24:54Z</dcterms:modified>
</cp:coreProperties>
</file>