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#TR\0036\"/>
    </mc:Choice>
  </mc:AlternateContent>
  <xr:revisionPtr revIDLastSave="0" documentId="13_ncr:1_{DF816B0A-DF1A-40CE-8563-EC4EBFE35A5B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animals" sheetId="4" r:id="rId1"/>
    <sheet name="animals_stats (μm)" sheetId="7" r:id="rId2"/>
    <sheet name="animals_stats (pt)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4" l="1"/>
  <c r="F17" i="4"/>
  <c r="H17" i="4"/>
  <c r="J17" i="4"/>
  <c r="L17" i="4"/>
  <c r="N17" i="4"/>
  <c r="P17" i="4"/>
  <c r="R17" i="4"/>
  <c r="T17" i="4"/>
  <c r="V17" i="4"/>
  <c r="X17" i="4"/>
  <c r="Z17" i="4"/>
  <c r="AB17" i="4"/>
  <c r="AD17" i="4"/>
  <c r="AF17" i="4"/>
  <c r="AH17" i="4"/>
  <c r="AJ17" i="4"/>
  <c r="AL17" i="4"/>
  <c r="AN17" i="4"/>
  <c r="AP17" i="4"/>
  <c r="AR17" i="4"/>
  <c r="AT17" i="4"/>
  <c r="AV17" i="4"/>
  <c r="AX17" i="4"/>
  <c r="AZ17" i="4"/>
  <c r="BB17" i="4"/>
  <c r="BD17" i="4"/>
  <c r="BF17" i="4"/>
  <c r="BH17" i="4"/>
  <c r="B17" i="4"/>
  <c r="D7" i="4" l="1"/>
  <c r="AR7" i="4"/>
  <c r="AP7" i="4"/>
  <c r="AN7" i="4"/>
  <c r="AL7" i="4"/>
  <c r="AJ7" i="4"/>
  <c r="AH7" i="4"/>
  <c r="AF7" i="4"/>
  <c r="AB7" i="4"/>
  <c r="Z7" i="4"/>
  <c r="G37" i="4" l="1"/>
  <c r="G36" i="4"/>
  <c r="G35" i="4"/>
  <c r="G34" i="4"/>
  <c r="G33" i="4"/>
  <c r="G32" i="4"/>
  <c r="G30" i="4"/>
  <c r="G29" i="4"/>
  <c r="G28" i="4"/>
  <c r="G27" i="4"/>
  <c r="G26" i="4"/>
  <c r="G25" i="4"/>
  <c r="G23" i="4"/>
  <c r="G22" i="4"/>
  <c r="G21" i="4"/>
  <c r="G20" i="4"/>
  <c r="G19" i="4"/>
  <c r="G18" i="4"/>
  <c r="G16" i="4"/>
  <c r="BH7" i="4" l="1"/>
  <c r="BF7" i="4"/>
  <c r="BD7" i="4"/>
  <c r="BB7" i="4"/>
  <c r="BB8" i="4"/>
  <c r="AD7" i="4"/>
  <c r="H7" i="4"/>
  <c r="C44" i="4" l="1"/>
  <c r="C43" i="4"/>
  <c r="C42" i="4"/>
  <c r="C41" i="4"/>
  <c r="C40" i="4"/>
  <c r="C39" i="4"/>
  <c r="C37" i="4"/>
  <c r="C36" i="4"/>
  <c r="C35" i="4"/>
  <c r="C34" i="4"/>
  <c r="C33" i="4"/>
  <c r="C32" i="4"/>
  <c r="C30" i="4"/>
  <c r="C29" i="4"/>
  <c r="C28" i="4"/>
  <c r="C27" i="4"/>
  <c r="C26" i="4"/>
  <c r="C25" i="4"/>
  <c r="C23" i="4"/>
  <c r="C22" i="4"/>
  <c r="C21" i="4"/>
  <c r="C20" i="4"/>
  <c r="C19" i="4"/>
  <c r="C18" i="4"/>
  <c r="C16" i="4"/>
  <c r="C15" i="4"/>
  <c r="C14" i="4"/>
  <c r="C13" i="4"/>
  <c r="C11" i="4"/>
  <c r="C10" i="4"/>
  <c r="C9" i="4"/>
  <c r="B8" i="4"/>
  <c r="B7" i="4"/>
  <c r="C7" i="4" s="1"/>
  <c r="C6" i="4"/>
  <c r="C3" i="4"/>
  <c r="B3" i="7" l="1"/>
  <c r="A4" i="7"/>
  <c r="A18" i="7" l="1"/>
  <c r="A3" i="7"/>
  <c r="A19" i="7"/>
  <c r="A15" i="7"/>
  <c r="A11" i="7"/>
  <c r="A10" i="7"/>
  <c r="A7" i="7"/>
  <c r="A17" i="7"/>
  <c r="A9" i="7"/>
  <c r="A16" i="7"/>
  <c r="A8" i="7"/>
  <c r="A14" i="7"/>
  <c r="A6" i="7"/>
  <c r="A13" i="7"/>
  <c r="A5" i="7"/>
  <c r="A12" i="7"/>
  <c r="AM2" i="7" l="1"/>
  <c r="AM3" i="7"/>
  <c r="AM4" i="7"/>
  <c r="AM5" i="7"/>
  <c r="AM6" i="7"/>
  <c r="AM7" i="7"/>
  <c r="AM8" i="7"/>
  <c r="AM9" i="7"/>
  <c r="AM10" i="7"/>
  <c r="AM11" i="7"/>
  <c r="AM12" i="7"/>
  <c r="AM13" i="7"/>
  <c r="AM14" i="7"/>
  <c r="AM15" i="7"/>
  <c r="AM16" i="7"/>
  <c r="AM17" i="7"/>
  <c r="AM18" i="7"/>
  <c r="AM19" i="7"/>
  <c r="AM20" i="7"/>
  <c r="AM21" i="7"/>
  <c r="AM22" i="7"/>
  <c r="AM23" i="7"/>
  <c r="AM24" i="7"/>
  <c r="AM25" i="7"/>
  <c r="AM26" i="7"/>
  <c r="AM27" i="7"/>
  <c r="AM28" i="7"/>
  <c r="AM29" i="7"/>
  <c r="AM30" i="7"/>
  <c r="AM31" i="7"/>
  <c r="AL2" i="7"/>
  <c r="AL3" i="7"/>
  <c r="AL4" i="7"/>
  <c r="AL5" i="7"/>
  <c r="AL6" i="7"/>
  <c r="AL7" i="7"/>
  <c r="AL8" i="7"/>
  <c r="AL9" i="7"/>
  <c r="AL10" i="7"/>
  <c r="AL11" i="7"/>
  <c r="AL12" i="7"/>
  <c r="AL13" i="7"/>
  <c r="AL14" i="7"/>
  <c r="AL15" i="7"/>
  <c r="AL16" i="7"/>
  <c r="AL17" i="7"/>
  <c r="AL18" i="7"/>
  <c r="AL19" i="7"/>
  <c r="AL20" i="7"/>
  <c r="AL21" i="7"/>
  <c r="AL22" i="7"/>
  <c r="AL23" i="7"/>
  <c r="AL24" i="7"/>
  <c r="AL25" i="7"/>
  <c r="AL26" i="7"/>
  <c r="AL27" i="7"/>
  <c r="AL28" i="7"/>
  <c r="AL29" i="7"/>
  <c r="AL30" i="7"/>
  <c r="AL31" i="7"/>
  <c r="AK2" i="7"/>
  <c r="AK3" i="7"/>
  <c r="AK4" i="7"/>
  <c r="AK5" i="7"/>
  <c r="AK6" i="7"/>
  <c r="AK7" i="7"/>
  <c r="AK8" i="7"/>
  <c r="AK9" i="7"/>
  <c r="AK10" i="7"/>
  <c r="AK11" i="7"/>
  <c r="AK12" i="7"/>
  <c r="AK13" i="7"/>
  <c r="AK14" i="7"/>
  <c r="AK15" i="7"/>
  <c r="AK16" i="7"/>
  <c r="AK17" i="7"/>
  <c r="AK18" i="7"/>
  <c r="AK19" i="7"/>
  <c r="AK20" i="7"/>
  <c r="AK21" i="7"/>
  <c r="AK22" i="7"/>
  <c r="AK23" i="7"/>
  <c r="AK24" i="7"/>
  <c r="AK25" i="7"/>
  <c r="AK26" i="7"/>
  <c r="AK27" i="7"/>
  <c r="AK28" i="7"/>
  <c r="AK29" i="7"/>
  <c r="AK30" i="7"/>
  <c r="AK31" i="7"/>
  <c r="AJ2" i="7"/>
  <c r="AJ3" i="7"/>
  <c r="AJ4" i="7"/>
  <c r="AJ5" i="7"/>
  <c r="AJ6" i="7"/>
  <c r="AJ7" i="7"/>
  <c r="AJ8" i="7"/>
  <c r="AJ9" i="7"/>
  <c r="AJ10" i="7"/>
  <c r="AJ11" i="7"/>
  <c r="AJ12" i="7"/>
  <c r="AJ13" i="7"/>
  <c r="AJ14" i="7"/>
  <c r="AJ15" i="7"/>
  <c r="AJ16" i="7"/>
  <c r="AJ17" i="7"/>
  <c r="AJ18" i="7"/>
  <c r="AJ19" i="7"/>
  <c r="AJ20" i="7"/>
  <c r="AJ21" i="7"/>
  <c r="AJ22" i="7"/>
  <c r="AJ23" i="7"/>
  <c r="AJ24" i="7"/>
  <c r="AJ25" i="7"/>
  <c r="AJ26" i="7"/>
  <c r="AJ27" i="7"/>
  <c r="AJ28" i="7"/>
  <c r="AJ29" i="7"/>
  <c r="AJ30" i="7"/>
  <c r="AJ31" i="7"/>
  <c r="AI2" i="7"/>
  <c r="AI3" i="7"/>
  <c r="AI4" i="7"/>
  <c r="AI5" i="7"/>
  <c r="AI6" i="7"/>
  <c r="AI7" i="7"/>
  <c r="AI8" i="7"/>
  <c r="AI9" i="7"/>
  <c r="AI10" i="7"/>
  <c r="AI11" i="7"/>
  <c r="AI12" i="7"/>
  <c r="AI13" i="7"/>
  <c r="AI14" i="7"/>
  <c r="AI15" i="7"/>
  <c r="AI16" i="7"/>
  <c r="AI17" i="7"/>
  <c r="AI18" i="7"/>
  <c r="AI19" i="7"/>
  <c r="AI20" i="7"/>
  <c r="AI21" i="7"/>
  <c r="AI22" i="7"/>
  <c r="AI23" i="7"/>
  <c r="AI24" i="7"/>
  <c r="AI25" i="7"/>
  <c r="AI26" i="7"/>
  <c r="AI27" i="7"/>
  <c r="AI28" i="7"/>
  <c r="AI29" i="7"/>
  <c r="AI30" i="7"/>
  <c r="AI31" i="7"/>
  <c r="AH2" i="7"/>
  <c r="AH3" i="7"/>
  <c r="AH4" i="7"/>
  <c r="AH5" i="7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30" i="7"/>
  <c r="AH31" i="7"/>
  <c r="AF2" i="7"/>
  <c r="AF3" i="7"/>
  <c r="AF4" i="7"/>
  <c r="AF5" i="7"/>
  <c r="AF6" i="7"/>
  <c r="AF7" i="7"/>
  <c r="AF8" i="7"/>
  <c r="AF9" i="7"/>
  <c r="AF10" i="7"/>
  <c r="AF11" i="7"/>
  <c r="AF12" i="7"/>
  <c r="AF13" i="7"/>
  <c r="AF14" i="7"/>
  <c r="AF15" i="7"/>
  <c r="AF16" i="7"/>
  <c r="AF17" i="7"/>
  <c r="AF18" i="7"/>
  <c r="AF19" i="7"/>
  <c r="AF20" i="7"/>
  <c r="AF21" i="7"/>
  <c r="AF22" i="7"/>
  <c r="AF23" i="7"/>
  <c r="AF24" i="7"/>
  <c r="AF25" i="7"/>
  <c r="AF26" i="7"/>
  <c r="AF27" i="7"/>
  <c r="AF28" i="7"/>
  <c r="AF29" i="7"/>
  <c r="AF30" i="7"/>
  <c r="AF31" i="7"/>
  <c r="AE2" i="7"/>
  <c r="AE3" i="7"/>
  <c r="AE4" i="7"/>
  <c r="AE5" i="7"/>
  <c r="AE6" i="7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29" i="7"/>
  <c r="AE30" i="7"/>
  <c r="AE31" i="7"/>
  <c r="AD2" i="7"/>
  <c r="AD3" i="7"/>
  <c r="AD4" i="7"/>
  <c r="AD5" i="7"/>
  <c r="AD6" i="7"/>
  <c r="AD7" i="7"/>
  <c r="AD8" i="7"/>
  <c r="AD9" i="7"/>
  <c r="AD10" i="7"/>
  <c r="AD11" i="7"/>
  <c r="AD12" i="7"/>
  <c r="AD13" i="7"/>
  <c r="AD14" i="7"/>
  <c r="AD15" i="7"/>
  <c r="AD16" i="7"/>
  <c r="AD17" i="7"/>
  <c r="AD18" i="7"/>
  <c r="AD19" i="7"/>
  <c r="AD20" i="7"/>
  <c r="AD21" i="7"/>
  <c r="AD22" i="7"/>
  <c r="AD23" i="7"/>
  <c r="AD24" i="7"/>
  <c r="AD25" i="7"/>
  <c r="AD26" i="7"/>
  <c r="AD27" i="7"/>
  <c r="AD28" i="7"/>
  <c r="AD29" i="7"/>
  <c r="AD30" i="7"/>
  <c r="AD31" i="7"/>
  <c r="AC2" i="7"/>
  <c r="AC3" i="7"/>
  <c r="AC4" i="7"/>
  <c r="AC5" i="7"/>
  <c r="AC6" i="7"/>
  <c r="AC7" i="7"/>
  <c r="AC8" i="7"/>
  <c r="AC9" i="7"/>
  <c r="AC10" i="7"/>
  <c r="AC11" i="7"/>
  <c r="AC12" i="7"/>
  <c r="AC13" i="7"/>
  <c r="AC14" i="7"/>
  <c r="AC15" i="7"/>
  <c r="AC16" i="7"/>
  <c r="AC17" i="7"/>
  <c r="AC18" i="7"/>
  <c r="AC19" i="7"/>
  <c r="AC20" i="7"/>
  <c r="AC21" i="7"/>
  <c r="AC22" i="7"/>
  <c r="AC23" i="7"/>
  <c r="AC24" i="7"/>
  <c r="AC25" i="7"/>
  <c r="AC26" i="7"/>
  <c r="AC27" i="7"/>
  <c r="AC28" i="7"/>
  <c r="AC29" i="7"/>
  <c r="AC30" i="7"/>
  <c r="AC31" i="7"/>
  <c r="AB2" i="7"/>
  <c r="AB3" i="7"/>
  <c r="AB4" i="7"/>
  <c r="AB5" i="7"/>
  <c r="AB6" i="7"/>
  <c r="AB7" i="7"/>
  <c r="AB8" i="7"/>
  <c r="AB9" i="7"/>
  <c r="AB10" i="7"/>
  <c r="AB11" i="7"/>
  <c r="AB12" i="7"/>
  <c r="AB13" i="7"/>
  <c r="AB14" i="7"/>
  <c r="AB15" i="7"/>
  <c r="AB16" i="7"/>
  <c r="AB17" i="7"/>
  <c r="AB18" i="7"/>
  <c r="AB19" i="7"/>
  <c r="AB20" i="7"/>
  <c r="AB21" i="7"/>
  <c r="AB22" i="7"/>
  <c r="AB23" i="7"/>
  <c r="AB24" i="7"/>
  <c r="AB25" i="7"/>
  <c r="AB26" i="7"/>
  <c r="AB27" i="7"/>
  <c r="AB28" i="7"/>
  <c r="AB29" i="7"/>
  <c r="AB30" i="7"/>
  <c r="AB31" i="7"/>
  <c r="X2" i="7"/>
  <c r="X3" i="7"/>
  <c r="X4" i="7"/>
  <c r="X5" i="7"/>
  <c r="X6" i="7"/>
  <c r="X7" i="7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X25" i="7"/>
  <c r="X26" i="7"/>
  <c r="X27" i="7"/>
  <c r="X28" i="7"/>
  <c r="X29" i="7"/>
  <c r="X30" i="7"/>
  <c r="X31" i="7"/>
  <c r="W2" i="7"/>
  <c r="W3" i="7"/>
  <c r="W4" i="7"/>
  <c r="W5" i="7"/>
  <c r="W6" i="7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W25" i="7"/>
  <c r="W26" i="7"/>
  <c r="W27" i="7"/>
  <c r="W28" i="7"/>
  <c r="W29" i="7"/>
  <c r="W30" i="7"/>
  <c r="W31" i="7"/>
  <c r="V2" i="7"/>
  <c r="V3" i="7"/>
  <c r="V4" i="7"/>
  <c r="V5" i="7"/>
  <c r="V6" i="7"/>
  <c r="V7" i="7"/>
  <c r="V8" i="7"/>
  <c r="V9" i="7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P2" i="7"/>
  <c r="P3" i="7"/>
  <c r="P4" i="7"/>
  <c r="P5" i="7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C31" i="8" l="1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C2" i="8"/>
  <c r="A17" i="8"/>
  <c r="B17" i="8"/>
  <c r="A18" i="8"/>
  <c r="B18" i="8"/>
  <c r="A19" i="8"/>
  <c r="B19" i="8"/>
  <c r="A20" i="8"/>
  <c r="B20" i="8"/>
  <c r="A21" i="8"/>
  <c r="B21" i="8"/>
  <c r="A22" i="8"/>
  <c r="B22" i="8"/>
  <c r="A23" i="8"/>
  <c r="B23" i="8"/>
  <c r="A24" i="8"/>
  <c r="B24" i="8"/>
  <c r="A25" i="8"/>
  <c r="B25" i="8"/>
  <c r="A26" i="8"/>
  <c r="B26" i="8"/>
  <c r="A27" i="8"/>
  <c r="B27" i="8"/>
  <c r="A28" i="8"/>
  <c r="B28" i="8"/>
  <c r="A29" i="8"/>
  <c r="B29" i="8"/>
  <c r="A30" i="8"/>
  <c r="B30" i="8"/>
  <c r="A31" i="8"/>
  <c r="B31" i="8"/>
  <c r="AG2" i="7"/>
  <c r="AG3" i="7"/>
  <c r="AG4" i="7"/>
  <c r="AG5" i="7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28" i="7"/>
  <c r="AG29" i="7"/>
  <c r="AG30" i="7"/>
  <c r="AG31" i="7"/>
  <c r="Y2" i="7"/>
  <c r="Y3" i="7"/>
  <c r="Y4" i="7"/>
  <c r="Y5" i="7"/>
  <c r="Y6" i="7"/>
  <c r="Y7" i="7"/>
  <c r="Y8" i="7"/>
  <c r="Y9" i="7"/>
  <c r="Y10" i="7"/>
  <c r="Y11" i="7"/>
  <c r="Y12" i="7"/>
  <c r="Y13" i="7"/>
  <c r="Y14" i="7"/>
  <c r="Y15" i="7"/>
  <c r="Y16" i="7"/>
  <c r="Y17" i="7"/>
  <c r="Y18" i="7"/>
  <c r="Y19" i="7"/>
  <c r="Y20" i="7"/>
  <c r="Y21" i="7"/>
  <c r="Y22" i="7"/>
  <c r="Y23" i="7"/>
  <c r="Y24" i="7"/>
  <c r="Y25" i="7"/>
  <c r="Y26" i="7"/>
  <c r="Y27" i="7"/>
  <c r="Y28" i="7"/>
  <c r="Y29" i="7"/>
  <c r="Y30" i="7"/>
  <c r="Y31" i="7"/>
  <c r="Q2" i="7"/>
  <c r="Q3" i="7"/>
  <c r="Q4" i="7"/>
  <c r="Q5" i="7"/>
  <c r="Q6" i="7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L2" i="7"/>
  <c r="L3" i="7"/>
  <c r="L4" i="7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Z2" i="7"/>
  <c r="AA2" i="7"/>
  <c r="AA31" i="7"/>
  <c r="Z31" i="7"/>
  <c r="AA30" i="7"/>
  <c r="Z30" i="7"/>
  <c r="AA29" i="7"/>
  <c r="Z29" i="7"/>
  <c r="AA28" i="7"/>
  <c r="Z28" i="7"/>
  <c r="AA27" i="7"/>
  <c r="Z27" i="7"/>
  <c r="AA26" i="7"/>
  <c r="Z26" i="7"/>
  <c r="AA25" i="7"/>
  <c r="Z25" i="7"/>
  <c r="AA24" i="7"/>
  <c r="Z24" i="7"/>
  <c r="AA23" i="7"/>
  <c r="Z23" i="7"/>
  <c r="AA22" i="7"/>
  <c r="Z22" i="7"/>
  <c r="AA21" i="7"/>
  <c r="Z21" i="7"/>
  <c r="AA20" i="7"/>
  <c r="Z20" i="7"/>
  <c r="AA19" i="7"/>
  <c r="Z19" i="7"/>
  <c r="AA18" i="7"/>
  <c r="Z18" i="7"/>
  <c r="AA17" i="7"/>
  <c r="Z17" i="7"/>
  <c r="AA16" i="7"/>
  <c r="Z16" i="7"/>
  <c r="AA15" i="7"/>
  <c r="Z15" i="7"/>
  <c r="AA14" i="7"/>
  <c r="Z14" i="7"/>
  <c r="AA13" i="7"/>
  <c r="Z13" i="7"/>
  <c r="AA12" i="7"/>
  <c r="Z12" i="7"/>
  <c r="AA11" i="7"/>
  <c r="Z11" i="7"/>
  <c r="AA10" i="7"/>
  <c r="Z10" i="7"/>
  <c r="AA9" i="7"/>
  <c r="Z9" i="7"/>
  <c r="AA8" i="7"/>
  <c r="Z8" i="7"/>
  <c r="AA7" i="7"/>
  <c r="Z7" i="7"/>
  <c r="AA6" i="7"/>
  <c r="Z6" i="7"/>
  <c r="AA5" i="7"/>
  <c r="Z5" i="7"/>
  <c r="AA4" i="7"/>
  <c r="Z4" i="7"/>
  <c r="AA3" i="7"/>
  <c r="Z3" i="7"/>
  <c r="U31" i="7"/>
  <c r="T31" i="7"/>
  <c r="S31" i="7"/>
  <c r="R31" i="7"/>
  <c r="U30" i="7"/>
  <c r="T30" i="7"/>
  <c r="S30" i="7"/>
  <c r="R30" i="7"/>
  <c r="U29" i="7"/>
  <c r="T29" i="7"/>
  <c r="S29" i="7"/>
  <c r="R29" i="7"/>
  <c r="U28" i="7"/>
  <c r="T28" i="7"/>
  <c r="S28" i="7"/>
  <c r="R28" i="7"/>
  <c r="U27" i="7"/>
  <c r="T27" i="7"/>
  <c r="S27" i="7"/>
  <c r="R27" i="7"/>
  <c r="U26" i="7"/>
  <c r="T26" i="7"/>
  <c r="S26" i="7"/>
  <c r="R26" i="7"/>
  <c r="U25" i="7"/>
  <c r="T25" i="7"/>
  <c r="S25" i="7"/>
  <c r="R25" i="7"/>
  <c r="U24" i="7"/>
  <c r="T24" i="7"/>
  <c r="S24" i="7"/>
  <c r="R24" i="7"/>
  <c r="U23" i="7"/>
  <c r="T23" i="7"/>
  <c r="S23" i="7"/>
  <c r="R23" i="7"/>
  <c r="U22" i="7"/>
  <c r="T22" i="7"/>
  <c r="S22" i="7"/>
  <c r="R22" i="7"/>
  <c r="U21" i="7"/>
  <c r="T21" i="7"/>
  <c r="S21" i="7"/>
  <c r="R21" i="7"/>
  <c r="U20" i="7"/>
  <c r="T20" i="7"/>
  <c r="S20" i="7"/>
  <c r="R20" i="7"/>
  <c r="U19" i="7"/>
  <c r="T19" i="7"/>
  <c r="S19" i="7"/>
  <c r="R19" i="7"/>
  <c r="U18" i="7"/>
  <c r="T18" i="7"/>
  <c r="S18" i="7"/>
  <c r="R18" i="7"/>
  <c r="U17" i="7"/>
  <c r="T17" i="7"/>
  <c r="S17" i="7"/>
  <c r="R17" i="7"/>
  <c r="U16" i="7"/>
  <c r="T16" i="7"/>
  <c r="S16" i="7"/>
  <c r="R16" i="7"/>
  <c r="U15" i="7"/>
  <c r="T15" i="7"/>
  <c r="S15" i="7"/>
  <c r="R15" i="7"/>
  <c r="U14" i="7"/>
  <c r="T14" i="7"/>
  <c r="S14" i="7"/>
  <c r="R14" i="7"/>
  <c r="U13" i="7"/>
  <c r="T13" i="7"/>
  <c r="S13" i="7"/>
  <c r="R13" i="7"/>
  <c r="U12" i="7"/>
  <c r="T12" i="7"/>
  <c r="S12" i="7"/>
  <c r="R12" i="7"/>
  <c r="U11" i="7"/>
  <c r="T11" i="7"/>
  <c r="S11" i="7"/>
  <c r="R11" i="7"/>
  <c r="U10" i="7"/>
  <c r="T10" i="7"/>
  <c r="S10" i="7"/>
  <c r="R10" i="7"/>
  <c r="U9" i="7"/>
  <c r="T9" i="7"/>
  <c r="S9" i="7"/>
  <c r="R9" i="7"/>
  <c r="U8" i="7"/>
  <c r="T8" i="7"/>
  <c r="S8" i="7"/>
  <c r="R8" i="7"/>
  <c r="U7" i="7"/>
  <c r="T7" i="7"/>
  <c r="S7" i="7"/>
  <c r="R7" i="7"/>
  <c r="U6" i="7"/>
  <c r="T6" i="7"/>
  <c r="S6" i="7"/>
  <c r="R6" i="7"/>
  <c r="U5" i="7"/>
  <c r="T5" i="7"/>
  <c r="S5" i="7"/>
  <c r="R5" i="7"/>
  <c r="U4" i="7"/>
  <c r="T4" i="7"/>
  <c r="S4" i="7"/>
  <c r="R4" i="7"/>
  <c r="U3" i="7"/>
  <c r="T3" i="7"/>
  <c r="S3" i="7"/>
  <c r="R3" i="7"/>
  <c r="U2" i="7"/>
  <c r="T2" i="7"/>
  <c r="S2" i="7"/>
  <c r="R2" i="7"/>
  <c r="O31" i="7"/>
  <c r="N31" i="7"/>
  <c r="M31" i="7"/>
  <c r="O30" i="7"/>
  <c r="N30" i="7"/>
  <c r="M30" i="7"/>
  <c r="O29" i="7"/>
  <c r="N29" i="7"/>
  <c r="M29" i="7"/>
  <c r="O28" i="7"/>
  <c r="N28" i="7"/>
  <c r="M28" i="7"/>
  <c r="O27" i="7"/>
  <c r="N27" i="7"/>
  <c r="M27" i="7"/>
  <c r="O26" i="7"/>
  <c r="N26" i="7"/>
  <c r="M26" i="7"/>
  <c r="O25" i="7"/>
  <c r="N25" i="7"/>
  <c r="M25" i="7"/>
  <c r="O24" i="7"/>
  <c r="N24" i="7"/>
  <c r="M24" i="7"/>
  <c r="O23" i="7"/>
  <c r="N23" i="7"/>
  <c r="M23" i="7"/>
  <c r="O22" i="7"/>
  <c r="N22" i="7"/>
  <c r="M22" i="7"/>
  <c r="O21" i="7"/>
  <c r="N21" i="7"/>
  <c r="M21" i="7"/>
  <c r="O20" i="7"/>
  <c r="N20" i="7"/>
  <c r="M20" i="7"/>
  <c r="O19" i="7"/>
  <c r="N19" i="7"/>
  <c r="M19" i="7"/>
  <c r="O18" i="7"/>
  <c r="N18" i="7"/>
  <c r="M18" i="7"/>
  <c r="O17" i="7"/>
  <c r="N17" i="7"/>
  <c r="M17" i="7"/>
  <c r="O16" i="7"/>
  <c r="N16" i="7"/>
  <c r="M16" i="7"/>
  <c r="O15" i="7"/>
  <c r="N15" i="7"/>
  <c r="M15" i="7"/>
  <c r="O14" i="7"/>
  <c r="N14" i="7"/>
  <c r="M14" i="7"/>
  <c r="O13" i="7"/>
  <c r="N13" i="7"/>
  <c r="M13" i="7"/>
  <c r="O12" i="7"/>
  <c r="N12" i="7"/>
  <c r="M12" i="7"/>
  <c r="O11" i="7"/>
  <c r="N11" i="7"/>
  <c r="M11" i="7"/>
  <c r="O10" i="7"/>
  <c r="N10" i="7"/>
  <c r="M10" i="7"/>
  <c r="O9" i="7"/>
  <c r="N9" i="7"/>
  <c r="M9" i="7"/>
  <c r="O8" i="7"/>
  <c r="N8" i="7"/>
  <c r="M8" i="7"/>
  <c r="O7" i="7"/>
  <c r="N7" i="7"/>
  <c r="M7" i="7"/>
  <c r="O6" i="7"/>
  <c r="N6" i="7"/>
  <c r="M6" i="7"/>
  <c r="O5" i="7"/>
  <c r="N5" i="7"/>
  <c r="M5" i="7"/>
  <c r="O4" i="7"/>
  <c r="N4" i="7"/>
  <c r="M4" i="7"/>
  <c r="O3" i="7"/>
  <c r="N3" i="7"/>
  <c r="M3" i="7"/>
  <c r="O2" i="7"/>
  <c r="N2" i="7"/>
  <c r="M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K3" i="7"/>
  <c r="K2" i="7"/>
  <c r="J31" i="7"/>
  <c r="I31" i="7"/>
  <c r="G31" i="7"/>
  <c r="J30" i="7"/>
  <c r="I30" i="7"/>
  <c r="G30" i="7"/>
  <c r="J29" i="7"/>
  <c r="I29" i="7"/>
  <c r="G29" i="7"/>
  <c r="J28" i="7"/>
  <c r="I28" i="7"/>
  <c r="G28" i="7"/>
  <c r="J27" i="7"/>
  <c r="I27" i="7"/>
  <c r="G27" i="7"/>
  <c r="J26" i="7"/>
  <c r="I26" i="7"/>
  <c r="G26" i="7"/>
  <c r="J25" i="7"/>
  <c r="I25" i="7"/>
  <c r="G25" i="7"/>
  <c r="J24" i="7"/>
  <c r="I24" i="7"/>
  <c r="G24" i="7"/>
  <c r="J23" i="7"/>
  <c r="I23" i="7"/>
  <c r="G23" i="7"/>
  <c r="J22" i="7"/>
  <c r="I22" i="7"/>
  <c r="G22" i="7"/>
  <c r="J21" i="7"/>
  <c r="I21" i="7"/>
  <c r="G21" i="7"/>
  <c r="J20" i="7"/>
  <c r="I20" i="7"/>
  <c r="G20" i="7"/>
  <c r="J19" i="7"/>
  <c r="I19" i="7"/>
  <c r="G19" i="7"/>
  <c r="J18" i="7"/>
  <c r="I18" i="7"/>
  <c r="G18" i="7"/>
  <c r="J17" i="7"/>
  <c r="I17" i="7"/>
  <c r="G17" i="7"/>
  <c r="J16" i="7"/>
  <c r="I16" i="7"/>
  <c r="G16" i="7"/>
  <c r="J15" i="7"/>
  <c r="I15" i="7"/>
  <c r="G15" i="7"/>
  <c r="J14" i="7"/>
  <c r="I14" i="7"/>
  <c r="G14" i="7"/>
  <c r="J13" i="7"/>
  <c r="I13" i="7"/>
  <c r="G13" i="7"/>
  <c r="J12" i="7"/>
  <c r="I12" i="7"/>
  <c r="G12" i="7"/>
  <c r="J11" i="7"/>
  <c r="I11" i="7"/>
  <c r="G11" i="7"/>
  <c r="J10" i="7"/>
  <c r="I10" i="7"/>
  <c r="G10" i="7"/>
  <c r="J9" i="7"/>
  <c r="I9" i="7"/>
  <c r="G9" i="7"/>
  <c r="J8" i="7"/>
  <c r="I8" i="7"/>
  <c r="G8" i="7"/>
  <c r="J7" i="7"/>
  <c r="I7" i="7"/>
  <c r="G7" i="7"/>
  <c r="J6" i="7"/>
  <c r="I6" i="7"/>
  <c r="G6" i="7"/>
  <c r="J5" i="7"/>
  <c r="I5" i="7"/>
  <c r="G5" i="7"/>
  <c r="J4" i="7"/>
  <c r="I4" i="7"/>
  <c r="G4" i="7"/>
  <c r="J3" i="7"/>
  <c r="I3" i="7"/>
  <c r="G3" i="7"/>
  <c r="J2" i="7"/>
  <c r="I2" i="7"/>
  <c r="G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2" i="7"/>
  <c r="E2" i="7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D2" i="7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C2" i="7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B17" i="7"/>
  <c r="B18" i="7"/>
  <c r="B19" i="7"/>
  <c r="A20" i="7"/>
  <c r="B20" i="7"/>
  <c r="A21" i="7"/>
  <c r="B21" i="7"/>
  <c r="A22" i="7"/>
  <c r="B22" i="7"/>
  <c r="A23" i="7"/>
  <c r="B23" i="7"/>
  <c r="A24" i="7"/>
  <c r="B24" i="7"/>
  <c r="A25" i="7"/>
  <c r="B25" i="7"/>
  <c r="A26" i="7"/>
  <c r="B26" i="7"/>
  <c r="A27" i="7"/>
  <c r="B27" i="7"/>
  <c r="A28" i="7"/>
  <c r="B28" i="7"/>
  <c r="A29" i="7"/>
  <c r="B29" i="7"/>
  <c r="A30" i="7"/>
  <c r="B30" i="7"/>
  <c r="A31" i="7"/>
  <c r="B31" i="7"/>
  <c r="BH8" i="4"/>
  <c r="H31" i="7" s="1"/>
  <c r="BM4" i="4" l="1"/>
  <c r="BM5" i="4"/>
  <c r="BN5" i="4" s="1"/>
  <c r="BO5" i="4"/>
  <c r="BP5" i="4"/>
  <c r="BR5" i="4"/>
  <c r="BS5" i="4"/>
  <c r="BU5" i="4"/>
  <c r="BW5" i="4"/>
  <c r="BM6" i="4"/>
  <c r="BN6" i="4" s="1"/>
  <c r="BO6" i="4"/>
  <c r="BS6" i="4"/>
  <c r="BU6" i="4"/>
  <c r="BW6" i="4"/>
  <c r="BM7" i="4"/>
  <c r="BN7" i="4" s="1"/>
  <c r="BO7" i="4"/>
  <c r="BS7" i="4"/>
  <c r="BU7" i="4"/>
  <c r="BW7" i="4"/>
  <c r="BP8" i="4"/>
  <c r="BR8" i="4"/>
  <c r="BM9" i="4"/>
  <c r="BN9" i="4" s="1"/>
  <c r="BO9" i="4"/>
  <c r="BS9" i="4"/>
  <c r="BU9" i="4"/>
  <c r="BW9" i="4"/>
  <c r="BM10" i="4"/>
  <c r="BN10" i="4" s="1"/>
  <c r="BO10" i="4"/>
  <c r="BS10" i="4"/>
  <c r="BU10" i="4"/>
  <c r="BW10" i="4"/>
  <c r="BM11" i="4"/>
  <c r="BN11" i="4" s="1"/>
  <c r="BO11" i="4"/>
  <c r="BS11" i="4"/>
  <c r="BU11" i="4"/>
  <c r="BW11" i="4"/>
  <c r="BM13" i="4"/>
  <c r="BN13" i="4" s="1"/>
  <c r="BO13" i="4"/>
  <c r="BS13" i="4"/>
  <c r="BU13" i="4"/>
  <c r="BW13" i="4"/>
  <c r="BM14" i="4"/>
  <c r="BN14" i="4" s="1"/>
  <c r="BO14" i="4"/>
  <c r="BS14" i="4"/>
  <c r="BU14" i="4"/>
  <c r="BW14" i="4"/>
  <c r="BM15" i="4"/>
  <c r="BN15" i="4" s="1"/>
  <c r="BO15" i="4"/>
  <c r="BS15" i="4"/>
  <c r="BU15" i="4"/>
  <c r="BW15" i="4"/>
  <c r="BM16" i="4"/>
  <c r="BN16" i="4" s="1"/>
  <c r="BO16" i="4"/>
  <c r="BS16" i="4"/>
  <c r="BU16" i="4"/>
  <c r="BW16" i="4"/>
  <c r="BM18" i="4"/>
  <c r="BN18" i="4" s="1"/>
  <c r="BO18" i="4"/>
  <c r="BS18" i="4"/>
  <c r="BU18" i="4"/>
  <c r="BW18" i="4"/>
  <c r="BM19" i="4"/>
  <c r="BN19" i="4" s="1"/>
  <c r="BO19" i="4"/>
  <c r="BS19" i="4"/>
  <c r="BU19" i="4"/>
  <c r="BW19" i="4"/>
  <c r="BM20" i="4"/>
  <c r="BN20" i="4" s="1"/>
  <c r="BO20" i="4"/>
  <c r="BS20" i="4"/>
  <c r="BU20" i="4"/>
  <c r="BW20" i="4"/>
  <c r="BM21" i="4"/>
  <c r="BN21" i="4" s="1"/>
  <c r="BO21" i="4"/>
  <c r="BS21" i="4"/>
  <c r="BU21" i="4"/>
  <c r="BW21" i="4"/>
  <c r="BM22" i="4"/>
  <c r="BN22" i="4" s="1"/>
  <c r="BO22" i="4"/>
  <c r="BS22" i="4"/>
  <c r="BU22" i="4"/>
  <c r="BW22" i="4"/>
  <c r="BM23" i="4"/>
  <c r="BN23" i="4" s="1"/>
  <c r="BO23" i="4"/>
  <c r="BS23" i="4"/>
  <c r="BU23" i="4"/>
  <c r="BW23" i="4"/>
  <c r="BM25" i="4"/>
  <c r="BN25" i="4" s="1"/>
  <c r="BO25" i="4"/>
  <c r="BS25" i="4"/>
  <c r="BU25" i="4"/>
  <c r="BW25" i="4"/>
  <c r="BM26" i="4"/>
  <c r="BN26" i="4" s="1"/>
  <c r="BO26" i="4"/>
  <c r="BS26" i="4"/>
  <c r="BU26" i="4"/>
  <c r="BW26" i="4"/>
  <c r="BM27" i="4"/>
  <c r="BN27" i="4" s="1"/>
  <c r="BO27" i="4"/>
  <c r="BS27" i="4"/>
  <c r="BU27" i="4"/>
  <c r="BW27" i="4"/>
  <c r="BM28" i="4"/>
  <c r="BN28" i="4" s="1"/>
  <c r="BO28" i="4"/>
  <c r="BS28" i="4"/>
  <c r="BU28" i="4"/>
  <c r="BW28" i="4"/>
  <c r="BM29" i="4"/>
  <c r="BN29" i="4" s="1"/>
  <c r="BO29" i="4"/>
  <c r="BS29" i="4"/>
  <c r="BU29" i="4"/>
  <c r="BW29" i="4"/>
  <c r="BM30" i="4"/>
  <c r="BN30" i="4" s="1"/>
  <c r="BO30" i="4"/>
  <c r="BS30" i="4"/>
  <c r="BU30" i="4"/>
  <c r="BW30" i="4"/>
  <c r="BM32" i="4"/>
  <c r="BN32" i="4" s="1"/>
  <c r="BO32" i="4"/>
  <c r="BS32" i="4"/>
  <c r="BU32" i="4"/>
  <c r="BW32" i="4"/>
  <c r="BM33" i="4"/>
  <c r="BN33" i="4" s="1"/>
  <c r="BO33" i="4"/>
  <c r="BS33" i="4"/>
  <c r="BU33" i="4"/>
  <c r="BW33" i="4"/>
  <c r="BM34" i="4"/>
  <c r="BN34" i="4" s="1"/>
  <c r="BO34" i="4"/>
  <c r="BS34" i="4"/>
  <c r="BU34" i="4"/>
  <c r="BW34" i="4"/>
  <c r="BM35" i="4"/>
  <c r="BN35" i="4" s="1"/>
  <c r="BO35" i="4"/>
  <c r="BS35" i="4"/>
  <c r="BU35" i="4"/>
  <c r="BW35" i="4"/>
  <c r="BM36" i="4"/>
  <c r="BN36" i="4" s="1"/>
  <c r="BO36" i="4"/>
  <c r="BS36" i="4"/>
  <c r="BU36" i="4"/>
  <c r="BW36" i="4"/>
  <c r="BM37" i="4"/>
  <c r="BN37" i="4" s="1"/>
  <c r="BO37" i="4"/>
  <c r="BS37" i="4"/>
  <c r="BU37" i="4"/>
  <c r="BW37" i="4"/>
  <c r="BM39" i="4"/>
  <c r="BN39" i="4" s="1"/>
  <c r="BO39" i="4"/>
  <c r="BS39" i="4"/>
  <c r="BU39" i="4"/>
  <c r="BW39" i="4"/>
  <c r="BM40" i="4"/>
  <c r="BN40" i="4" s="1"/>
  <c r="BO40" i="4"/>
  <c r="BS40" i="4"/>
  <c r="BU40" i="4"/>
  <c r="BW40" i="4"/>
  <c r="BM41" i="4"/>
  <c r="BN41" i="4" s="1"/>
  <c r="BO41" i="4"/>
  <c r="BS41" i="4"/>
  <c r="BU41" i="4"/>
  <c r="BW41" i="4"/>
  <c r="BM42" i="4"/>
  <c r="BN42" i="4" s="1"/>
  <c r="BO42" i="4"/>
  <c r="BS42" i="4"/>
  <c r="BU42" i="4"/>
  <c r="BW42" i="4"/>
  <c r="BM43" i="4"/>
  <c r="BN43" i="4" s="1"/>
  <c r="BO43" i="4"/>
  <c r="BS43" i="4"/>
  <c r="BU43" i="4"/>
  <c r="BW43" i="4"/>
  <c r="BM44" i="4"/>
  <c r="BN44" i="4" s="1"/>
  <c r="BO44" i="4"/>
  <c r="BS44" i="4"/>
  <c r="BU44" i="4"/>
  <c r="BW44" i="4"/>
  <c r="BU3" i="4"/>
  <c r="BS3" i="4"/>
  <c r="BM3" i="4"/>
  <c r="BL3" i="4"/>
  <c r="BL5" i="4"/>
  <c r="BL6" i="4"/>
  <c r="BL7" i="4"/>
  <c r="BL9" i="4"/>
  <c r="BL10" i="4"/>
  <c r="BL11" i="4"/>
  <c r="BL13" i="4"/>
  <c r="BL14" i="4"/>
  <c r="BL15" i="4"/>
  <c r="BL16" i="4"/>
  <c r="BL18" i="4"/>
  <c r="BL19" i="4"/>
  <c r="BL20" i="4"/>
  <c r="BL21" i="4"/>
  <c r="BL22" i="4"/>
  <c r="BL23" i="4"/>
  <c r="BL25" i="4"/>
  <c r="BL26" i="4"/>
  <c r="BL27" i="4"/>
  <c r="BL28" i="4"/>
  <c r="BL29" i="4"/>
  <c r="BL30" i="4"/>
  <c r="BL32" i="4"/>
  <c r="BL33" i="4"/>
  <c r="BL34" i="4"/>
  <c r="BL35" i="4"/>
  <c r="BL36" i="4"/>
  <c r="BL37" i="4"/>
  <c r="BL39" i="4"/>
  <c r="BL40" i="4"/>
  <c r="BL41" i="4"/>
  <c r="BL42" i="4"/>
  <c r="BL43" i="4"/>
  <c r="BL44" i="4"/>
  <c r="BI44" i="4"/>
  <c r="AK31" i="8" s="1"/>
  <c r="BG44" i="4"/>
  <c r="AK30" i="8" s="1"/>
  <c r="BE44" i="4"/>
  <c r="AK29" i="8" s="1"/>
  <c r="BC44" i="4"/>
  <c r="AK28" i="8" s="1"/>
  <c r="BA44" i="4"/>
  <c r="AK27" i="8" s="1"/>
  <c r="AY44" i="4"/>
  <c r="AK26" i="8" s="1"/>
  <c r="AW44" i="4"/>
  <c r="AK25" i="8" s="1"/>
  <c r="AU44" i="4"/>
  <c r="AK24" i="8" s="1"/>
  <c r="AS44" i="4"/>
  <c r="AK23" i="8" s="1"/>
  <c r="AQ44" i="4"/>
  <c r="AK22" i="8" s="1"/>
  <c r="AO44" i="4"/>
  <c r="AK21" i="8" s="1"/>
  <c r="AM44" i="4"/>
  <c r="AK20" i="8" s="1"/>
  <c r="AK44" i="4"/>
  <c r="AK19" i="8" s="1"/>
  <c r="AI44" i="4"/>
  <c r="AK18" i="8" s="1"/>
  <c r="AG44" i="4"/>
  <c r="AK17" i="8" s="1"/>
  <c r="BI43" i="4"/>
  <c r="AJ31" i="8" s="1"/>
  <c r="BG43" i="4"/>
  <c r="AJ30" i="8" s="1"/>
  <c r="BE43" i="4"/>
  <c r="AJ29" i="8" s="1"/>
  <c r="BC43" i="4"/>
  <c r="AJ28" i="8" s="1"/>
  <c r="BA43" i="4"/>
  <c r="AJ27" i="8" s="1"/>
  <c r="AY43" i="4"/>
  <c r="AJ26" i="8" s="1"/>
  <c r="AW43" i="4"/>
  <c r="AJ25" i="8" s="1"/>
  <c r="AU43" i="4"/>
  <c r="AJ24" i="8" s="1"/>
  <c r="AS43" i="4"/>
  <c r="AJ23" i="8" s="1"/>
  <c r="AQ43" i="4"/>
  <c r="AJ22" i="8" s="1"/>
  <c r="AO43" i="4"/>
  <c r="AJ21" i="8" s="1"/>
  <c r="AM43" i="4"/>
  <c r="AJ20" i="8" s="1"/>
  <c r="AK43" i="4"/>
  <c r="AJ19" i="8" s="1"/>
  <c r="AI43" i="4"/>
  <c r="AJ18" i="8" s="1"/>
  <c r="AG43" i="4"/>
  <c r="AJ17" i="8" s="1"/>
  <c r="BI42" i="4"/>
  <c r="AI31" i="8" s="1"/>
  <c r="BG42" i="4"/>
  <c r="AI30" i="8" s="1"/>
  <c r="BE42" i="4"/>
  <c r="AI29" i="8" s="1"/>
  <c r="BC42" i="4"/>
  <c r="AI28" i="8" s="1"/>
  <c r="BA42" i="4"/>
  <c r="AI27" i="8" s="1"/>
  <c r="AY42" i="4"/>
  <c r="AI26" i="8" s="1"/>
  <c r="AW42" i="4"/>
  <c r="AI25" i="8" s="1"/>
  <c r="AU42" i="4"/>
  <c r="AI24" i="8" s="1"/>
  <c r="AS42" i="4"/>
  <c r="AI23" i="8" s="1"/>
  <c r="AQ42" i="4"/>
  <c r="AI22" i="8" s="1"/>
  <c r="AO42" i="4"/>
  <c r="AI21" i="8" s="1"/>
  <c r="AM42" i="4"/>
  <c r="AI20" i="8" s="1"/>
  <c r="AK42" i="4"/>
  <c r="AI19" i="8" s="1"/>
  <c r="AI42" i="4"/>
  <c r="AI18" i="8" s="1"/>
  <c r="AG42" i="4"/>
  <c r="AI17" i="8" s="1"/>
  <c r="BI41" i="4"/>
  <c r="AH31" i="8" s="1"/>
  <c r="BG41" i="4"/>
  <c r="AH30" i="8" s="1"/>
  <c r="BE41" i="4"/>
  <c r="AH29" i="8" s="1"/>
  <c r="BC41" i="4"/>
  <c r="AH28" i="8" s="1"/>
  <c r="BA41" i="4"/>
  <c r="AH27" i="8" s="1"/>
  <c r="AY41" i="4"/>
  <c r="AH26" i="8" s="1"/>
  <c r="AW41" i="4"/>
  <c r="AH25" i="8" s="1"/>
  <c r="AU41" i="4"/>
  <c r="AH24" i="8" s="1"/>
  <c r="AS41" i="4"/>
  <c r="AH23" i="8" s="1"/>
  <c r="AQ41" i="4"/>
  <c r="AH22" i="8" s="1"/>
  <c r="AO41" i="4"/>
  <c r="AH21" i="8" s="1"/>
  <c r="AM41" i="4"/>
  <c r="AH20" i="8" s="1"/>
  <c r="AK41" i="4"/>
  <c r="AH19" i="8" s="1"/>
  <c r="AI41" i="4"/>
  <c r="AH18" i="8" s="1"/>
  <c r="AG41" i="4"/>
  <c r="AH17" i="8" s="1"/>
  <c r="BI40" i="4"/>
  <c r="AG31" i="8" s="1"/>
  <c r="BG40" i="4"/>
  <c r="AG30" i="8" s="1"/>
  <c r="BE40" i="4"/>
  <c r="AG29" i="8" s="1"/>
  <c r="BC40" i="4"/>
  <c r="AG28" i="8" s="1"/>
  <c r="BA40" i="4"/>
  <c r="AG27" i="8" s="1"/>
  <c r="AY40" i="4"/>
  <c r="AG26" i="8" s="1"/>
  <c r="AW40" i="4"/>
  <c r="AG25" i="8" s="1"/>
  <c r="AU40" i="4"/>
  <c r="AG24" i="8" s="1"/>
  <c r="AS40" i="4"/>
  <c r="AG23" i="8" s="1"/>
  <c r="AQ40" i="4"/>
  <c r="AG22" i="8" s="1"/>
  <c r="AO40" i="4"/>
  <c r="AG21" i="8" s="1"/>
  <c r="AM40" i="4"/>
  <c r="AG20" i="8" s="1"/>
  <c r="AK40" i="4"/>
  <c r="AG19" i="8" s="1"/>
  <c r="AI40" i="4"/>
  <c r="AG18" i="8" s="1"/>
  <c r="AG40" i="4"/>
  <c r="AG17" i="8" s="1"/>
  <c r="BI39" i="4"/>
  <c r="AF31" i="8" s="1"/>
  <c r="BG39" i="4"/>
  <c r="AF30" i="8" s="1"/>
  <c r="BE39" i="4"/>
  <c r="AF29" i="8" s="1"/>
  <c r="BC39" i="4"/>
  <c r="AF28" i="8" s="1"/>
  <c r="BA39" i="4"/>
  <c r="AF27" i="8" s="1"/>
  <c r="AY39" i="4"/>
  <c r="AF26" i="8" s="1"/>
  <c r="AW39" i="4"/>
  <c r="AF25" i="8" s="1"/>
  <c r="AU39" i="4"/>
  <c r="AF24" i="8" s="1"/>
  <c r="AS39" i="4"/>
  <c r="AF23" i="8" s="1"/>
  <c r="AQ39" i="4"/>
  <c r="AF22" i="8" s="1"/>
  <c r="AO39" i="4"/>
  <c r="AF21" i="8" s="1"/>
  <c r="AM39" i="4"/>
  <c r="AF20" i="8" s="1"/>
  <c r="AK39" i="4"/>
  <c r="AF19" i="8" s="1"/>
  <c r="AI39" i="4"/>
  <c r="AF18" i="8" s="1"/>
  <c r="AG39" i="4"/>
  <c r="AF17" i="8" s="1"/>
  <c r="BI37" i="4"/>
  <c r="AE31" i="8" s="1"/>
  <c r="BG37" i="4"/>
  <c r="AE30" i="8" s="1"/>
  <c r="BE37" i="4"/>
  <c r="AE29" i="8" s="1"/>
  <c r="BC37" i="4"/>
  <c r="AE28" i="8" s="1"/>
  <c r="BA37" i="4"/>
  <c r="AE27" i="8" s="1"/>
  <c r="AY37" i="4"/>
  <c r="AE26" i="8" s="1"/>
  <c r="AW37" i="4"/>
  <c r="AE25" i="8" s="1"/>
  <c r="AU37" i="4"/>
  <c r="AE24" i="8" s="1"/>
  <c r="AS37" i="4"/>
  <c r="AE23" i="8" s="1"/>
  <c r="AQ37" i="4"/>
  <c r="AE22" i="8" s="1"/>
  <c r="AO37" i="4"/>
  <c r="AE21" i="8" s="1"/>
  <c r="AM37" i="4"/>
  <c r="AE20" i="8" s="1"/>
  <c r="AK37" i="4"/>
  <c r="AE19" i="8" s="1"/>
  <c r="AI37" i="4"/>
  <c r="AE18" i="8" s="1"/>
  <c r="AG37" i="4"/>
  <c r="AE17" i="8" s="1"/>
  <c r="BI36" i="4"/>
  <c r="AD31" i="8" s="1"/>
  <c r="BG36" i="4"/>
  <c r="AD30" i="8" s="1"/>
  <c r="BE36" i="4"/>
  <c r="AD29" i="8" s="1"/>
  <c r="BC36" i="4"/>
  <c r="AD28" i="8" s="1"/>
  <c r="BA36" i="4"/>
  <c r="AD27" i="8" s="1"/>
  <c r="AY36" i="4"/>
  <c r="AD26" i="8" s="1"/>
  <c r="AW36" i="4"/>
  <c r="AD25" i="8" s="1"/>
  <c r="AU36" i="4"/>
  <c r="AD24" i="8" s="1"/>
  <c r="AS36" i="4"/>
  <c r="AD23" i="8" s="1"/>
  <c r="AQ36" i="4"/>
  <c r="AD22" i="8" s="1"/>
  <c r="AO36" i="4"/>
  <c r="AD21" i="8" s="1"/>
  <c r="AM36" i="4"/>
  <c r="AD20" i="8" s="1"/>
  <c r="AK36" i="4"/>
  <c r="AD19" i="8" s="1"/>
  <c r="AI36" i="4"/>
  <c r="AD18" i="8" s="1"/>
  <c r="AG36" i="4"/>
  <c r="AD17" i="8" s="1"/>
  <c r="BI35" i="4"/>
  <c r="AC31" i="8" s="1"/>
  <c r="BG35" i="4"/>
  <c r="AC30" i="8" s="1"/>
  <c r="BE35" i="4"/>
  <c r="AC29" i="8" s="1"/>
  <c r="BC35" i="4"/>
  <c r="AC28" i="8" s="1"/>
  <c r="BA35" i="4"/>
  <c r="AC27" i="8" s="1"/>
  <c r="AY35" i="4"/>
  <c r="AC26" i="8" s="1"/>
  <c r="AW35" i="4"/>
  <c r="AC25" i="8" s="1"/>
  <c r="AU35" i="4"/>
  <c r="AC24" i="8" s="1"/>
  <c r="AS35" i="4"/>
  <c r="AC23" i="8" s="1"/>
  <c r="AQ35" i="4"/>
  <c r="AC22" i="8" s="1"/>
  <c r="AO35" i="4"/>
  <c r="AC21" i="8" s="1"/>
  <c r="AM35" i="4"/>
  <c r="AC20" i="8" s="1"/>
  <c r="AK35" i="4"/>
  <c r="AC19" i="8" s="1"/>
  <c r="AI35" i="4"/>
  <c r="AC18" i="8" s="1"/>
  <c r="AG35" i="4"/>
  <c r="AC17" i="8" s="1"/>
  <c r="BI34" i="4"/>
  <c r="AB31" i="8" s="1"/>
  <c r="BG34" i="4"/>
  <c r="AB30" i="8" s="1"/>
  <c r="BE34" i="4"/>
  <c r="AB29" i="8" s="1"/>
  <c r="BC34" i="4"/>
  <c r="AB28" i="8" s="1"/>
  <c r="BA34" i="4"/>
  <c r="AB27" i="8" s="1"/>
  <c r="AY34" i="4"/>
  <c r="AB26" i="8" s="1"/>
  <c r="AW34" i="4"/>
  <c r="AB25" i="8" s="1"/>
  <c r="AU34" i="4"/>
  <c r="AB24" i="8" s="1"/>
  <c r="AS34" i="4"/>
  <c r="AB23" i="8" s="1"/>
  <c r="AQ34" i="4"/>
  <c r="AB22" i="8" s="1"/>
  <c r="AO34" i="4"/>
  <c r="AB21" i="8" s="1"/>
  <c r="AM34" i="4"/>
  <c r="AB20" i="8" s="1"/>
  <c r="AK34" i="4"/>
  <c r="AB19" i="8" s="1"/>
  <c r="AI34" i="4"/>
  <c r="AB18" i="8" s="1"/>
  <c r="AG34" i="4"/>
  <c r="AB17" i="8" s="1"/>
  <c r="BI33" i="4"/>
  <c r="AA31" i="8" s="1"/>
  <c r="BG33" i="4"/>
  <c r="AA30" i="8" s="1"/>
  <c r="BE33" i="4"/>
  <c r="AA29" i="8" s="1"/>
  <c r="BC33" i="4"/>
  <c r="AA28" i="8" s="1"/>
  <c r="BA33" i="4"/>
  <c r="AA27" i="8" s="1"/>
  <c r="AY33" i="4"/>
  <c r="AA26" i="8" s="1"/>
  <c r="AW33" i="4"/>
  <c r="AA25" i="8" s="1"/>
  <c r="AU33" i="4"/>
  <c r="AA24" i="8" s="1"/>
  <c r="AS33" i="4"/>
  <c r="AA23" i="8" s="1"/>
  <c r="AQ33" i="4"/>
  <c r="AA22" i="8" s="1"/>
  <c r="AO33" i="4"/>
  <c r="AA21" i="8" s="1"/>
  <c r="AM33" i="4"/>
  <c r="AA20" i="8" s="1"/>
  <c r="AK33" i="4"/>
  <c r="AA19" i="8" s="1"/>
  <c r="AI33" i="4"/>
  <c r="AA18" i="8" s="1"/>
  <c r="AG33" i="4"/>
  <c r="AA17" i="8" s="1"/>
  <c r="BI32" i="4"/>
  <c r="Z31" i="8" s="1"/>
  <c r="BG32" i="4"/>
  <c r="Z30" i="8" s="1"/>
  <c r="BE32" i="4"/>
  <c r="Z29" i="8" s="1"/>
  <c r="BC32" i="4"/>
  <c r="Z28" i="8" s="1"/>
  <c r="BA32" i="4"/>
  <c r="Z27" i="8" s="1"/>
  <c r="AY32" i="4"/>
  <c r="Z26" i="8" s="1"/>
  <c r="AW32" i="4"/>
  <c r="Z25" i="8" s="1"/>
  <c r="AU32" i="4"/>
  <c r="Z24" i="8" s="1"/>
  <c r="AS32" i="4"/>
  <c r="Z23" i="8" s="1"/>
  <c r="AQ32" i="4"/>
  <c r="Z22" i="8" s="1"/>
  <c r="AO32" i="4"/>
  <c r="Z21" i="8" s="1"/>
  <c r="AM32" i="4"/>
  <c r="Z20" i="8" s="1"/>
  <c r="AK32" i="4"/>
  <c r="Z19" i="8" s="1"/>
  <c r="AI32" i="4"/>
  <c r="Z18" i="8" s="1"/>
  <c r="AG32" i="4"/>
  <c r="Z17" i="8" s="1"/>
  <c r="BI30" i="4"/>
  <c r="Y31" i="8" s="1"/>
  <c r="BG30" i="4"/>
  <c r="Y30" i="8" s="1"/>
  <c r="BE30" i="4"/>
  <c r="Y29" i="8" s="1"/>
  <c r="BC30" i="4"/>
  <c r="Y28" i="8" s="1"/>
  <c r="BA30" i="4"/>
  <c r="Y27" i="8" s="1"/>
  <c r="AY30" i="4"/>
  <c r="Y26" i="8" s="1"/>
  <c r="AW30" i="4"/>
  <c r="Y25" i="8" s="1"/>
  <c r="AU30" i="4"/>
  <c r="Y24" i="8" s="1"/>
  <c r="AS30" i="4"/>
  <c r="Y23" i="8" s="1"/>
  <c r="AQ30" i="4"/>
  <c r="Y22" i="8" s="1"/>
  <c r="AO30" i="4"/>
  <c r="Y21" i="8" s="1"/>
  <c r="AM30" i="4"/>
  <c r="Y20" i="8" s="1"/>
  <c r="AK30" i="4"/>
  <c r="Y19" i="8" s="1"/>
  <c r="AI30" i="4"/>
  <c r="Y18" i="8" s="1"/>
  <c r="AG30" i="4"/>
  <c r="Y17" i="8" s="1"/>
  <c r="BI29" i="4"/>
  <c r="X31" i="8" s="1"/>
  <c r="BG29" i="4"/>
  <c r="X30" i="8" s="1"/>
  <c r="BE29" i="4"/>
  <c r="X29" i="8" s="1"/>
  <c r="BC29" i="4"/>
  <c r="X28" i="8" s="1"/>
  <c r="BA29" i="4"/>
  <c r="X27" i="8" s="1"/>
  <c r="AY29" i="4"/>
  <c r="X26" i="8" s="1"/>
  <c r="AW29" i="4"/>
  <c r="X25" i="8" s="1"/>
  <c r="AU29" i="4"/>
  <c r="X24" i="8" s="1"/>
  <c r="AS29" i="4"/>
  <c r="X23" i="8" s="1"/>
  <c r="AQ29" i="4"/>
  <c r="X22" i="8" s="1"/>
  <c r="AO29" i="4"/>
  <c r="X21" i="8" s="1"/>
  <c r="AM29" i="4"/>
  <c r="X20" i="8" s="1"/>
  <c r="AK29" i="4"/>
  <c r="X19" i="8" s="1"/>
  <c r="AI29" i="4"/>
  <c r="X18" i="8" s="1"/>
  <c r="AG29" i="4"/>
  <c r="X17" i="8" s="1"/>
  <c r="BI28" i="4"/>
  <c r="W31" i="8" s="1"/>
  <c r="BG28" i="4"/>
  <c r="W30" i="8" s="1"/>
  <c r="BE28" i="4"/>
  <c r="W29" i="8" s="1"/>
  <c r="BC28" i="4"/>
  <c r="W28" i="8" s="1"/>
  <c r="BA28" i="4"/>
  <c r="W27" i="8" s="1"/>
  <c r="AY28" i="4"/>
  <c r="W26" i="8" s="1"/>
  <c r="AW28" i="4"/>
  <c r="W25" i="8" s="1"/>
  <c r="AU28" i="4"/>
  <c r="W24" i="8" s="1"/>
  <c r="AS28" i="4"/>
  <c r="W23" i="8" s="1"/>
  <c r="AQ28" i="4"/>
  <c r="W22" i="8" s="1"/>
  <c r="AO28" i="4"/>
  <c r="W21" i="8" s="1"/>
  <c r="AM28" i="4"/>
  <c r="W20" i="8" s="1"/>
  <c r="AK28" i="4"/>
  <c r="W19" i="8" s="1"/>
  <c r="AI28" i="4"/>
  <c r="W18" i="8" s="1"/>
  <c r="AG28" i="4"/>
  <c r="W17" i="8" s="1"/>
  <c r="BI27" i="4"/>
  <c r="V31" i="8" s="1"/>
  <c r="BG27" i="4"/>
  <c r="V30" i="8" s="1"/>
  <c r="BE27" i="4"/>
  <c r="V29" i="8" s="1"/>
  <c r="BC27" i="4"/>
  <c r="V28" i="8" s="1"/>
  <c r="BA27" i="4"/>
  <c r="V27" i="8" s="1"/>
  <c r="AY27" i="4"/>
  <c r="V26" i="8" s="1"/>
  <c r="AW27" i="4"/>
  <c r="V25" i="8" s="1"/>
  <c r="AU27" i="4"/>
  <c r="V24" i="8" s="1"/>
  <c r="AS27" i="4"/>
  <c r="V23" i="8" s="1"/>
  <c r="AQ27" i="4"/>
  <c r="V22" i="8" s="1"/>
  <c r="AO27" i="4"/>
  <c r="V21" i="8" s="1"/>
  <c r="AM27" i="4"/>
  <c r="V20" i="8" s="1"/>
  <c r="AK27" i="4"/>
  <c r="V19" i="8" s="1"/>
  <c r="AI27" i="4"/>
  <c r="V18" i="8" s="1"/>
  <c r="AG27" i="4"/>
  <c r="V17" i="8" s="1"/>
  <c r="BI26" i="4"/>
  <c r="U31" i="8" s="1"/>
  <c r="BG26" i="4"/>
  <c r="U30" i="8" s="1"/>
  <c r="BE26" i="4"/>
  <c r="U29" i="8" s="1"/>
  <c r="BC26" i="4"/>
  <c r="U28" i="8" s="1"/>
  <c r="BA26" i="4"/>
  <c r="U27" i="8" s="1"/>
  <c r="AY26" i="4"/>
  <c r="U26" i="8" s="1"/>
  <c r="AW26" i="4"/>
  <c r="U25" i="8" s="1"/>
  <c r="AU26" i="4"/>
  <c r="U24" i="8" s="1"/>
  <c r="AS26" i="4"/>
  <c r="U23" i="8" s="1"/>
  <c r="AQ26" i="4"/>
  <c r="U22" i="8" s="1"/>
  <c r="AO26" i="4"/>
  <c r="U21" i="8" s="1"/>
  <c r="AM26" i="4"/>
  <c r="U20" i="8" s="1"/>
  <c r="AK26" i="4"/>
  <c r="U19" i="8" s="1"/>
  <c r="AI26" i="4"/>
  <c r="U18" i="8" s="1"/>
  <c r="AG26" i="4"/>
  <c r="U17" i="8" s="1"/>
  <c r="BI25" i="4"/>
  <c r="T31" i="8" s="1"/>
  <c r="BG25" i="4"/>
  <c r="T30" i="8" s="1"/>
  <c r="BE25" i="4"/>
  <c r="T29" i="8" s="1"/>
  <c r="BC25" i="4"/>
  <c r="T28" i="8" s="1"/>
  <c r="BA25" i="4"/>
  <c r="T27" i="8" s="1"/>
  <c r="AY25" i="4"/>
  <c r="T26" i="8" s="1"/>
  <c r="AW25" i="4"/>
  <c r="T25" i="8" s="1"/>
  <c r="AU25" i="4"/>
  <c r="T24" i="8" s="1"/>
  <c r="AS25" i="4"/>
  <c r="T23" i="8" s="1"/>
  <c r="AQ25" i="4"/>
  <c r="T22" i="8" s="1"/>
  <c r="AO25" i="4"/>
  <c r="T21" i="8" s="1"/>
  <c r="AM25" i="4"/>
  <c r="T20" i="8" s="1"/>
  <c r="AK25" i="4"/>
  <c r="T19" i="8" s="1"/>
  <c r="AI25" i="4"/>
  <c r="T18" i="8" s="1"/>
  <c r="AG25" i="4"/>
  <c r="T17" i="8" s="1"/>
  <c r="BI23" i="4"/>
  <c r="S31" i="8" s="1"/>
  <c r="BG23" i="4"/>
  <c r="S30" i="8" s="1"/>
  <c r="BE23" i="4"/>
  <c r="S29" i="8" s="1"/>
  <c r="BC23" i="4"/>
  <c r="S28" i="8" s="1"/>
  <c r="BA23" i="4"/>
  <c r="S27" i="8" s="1"/>
  <c r="AY23" i="4"/>
  <c r="S26" i="8" s="1"/>
  <c r="AW23" i="4"/>
  <c r="S25" i="8" s="1"/>
  <c r="AU23" i="4"/>
  <c r="S24" i="8" s="1"/>
  <c r="AS23" i="4"/>
  <c r="S23" i="8" s="1"/>
  <c r="AQ23" i="4"/>
  <c r="S22" i="8" s="1"/>
  <c r="AO23" i="4"/>
  <c r="S21" i="8" s="1"/>
  <c r="AM23" i="4"/>
  <c r="S20" i="8" s="1"/>
  <c r="AK23" i="4"/>
  <c r="S19" i="8" s="1"/>
  <c r="AI23" i="4"/>
  <c r="S18" i="8" s="1"/>
  <c r="AG23" i="4"/>
  <c r="S17" i="8" s="1"/>
  <c r="BI22" i="4"/>
  <c r="R31" i="8" s="1"/>
  <c r="BG22" i="4"/>
  <c r="R30" i="8" s="1"/>
  <c r="BE22" i="4"/>
  <c r="R29" i="8" s="1"/>
  <c r="BC22" i="4"/>
  <c r="R28" i="8" s="1"/>
  <c r="BA22" i="4"/>
  <c r="R27" i="8" s="1"/>
  <c r="AY22" i="4"/>
  <c r="R26" i="8" s="1"/>
  <c r="AW22" i="4"/>
  <c r="R25" i="8" s="1"/>
  <c r="AU22" i="4"/>
  <c r="R24" i="8" s="1"/>
  <c r="AS22" i="4"/>
  <c r="R23" i="8" s="1"/>
  <c r="AQ22" i="4"/>
  <c r="R22" i="8" s="1"/>
  <c r="AO22" i="4"/>
  <c r="R21" i="8" s="1"/>
  <c r="AM22" i="4"/>
  <c r="R20" i="8" s="1"/>
  <c r="AK22" i="4"/>
  <c r="R19" i="8" s="1"/>
  <c r="AI22" i="4"/>
  <c r="R18" i="8" s="1"/>
  <c r="AG22" i="4"/>
  <c r="R17" i="8" s="1"/>
  <c r="BI21" i="4"/>
  <c r="Q31" i="8" s="1"/>
  <c r="BG21" i="4"/>
  <c r="Q30" i="8" s="1"/>
  <c r="BE21" i="4"/>
  <c r="Q29" i="8" s="1"/>
  <c r="BC21" i="4"/>
  <c r="Q28" i="8" s="1"/>
  <c r="BA21" i="4"/>
  <c r="Q27" i="8" s="1"/>
  <c r="AY21" i="4"/>
  <c r="Q26" i="8" s="1"/>
  <c r="AW21" i="4"/>
  <c r="Q25" i="8" s="1"/>
  <c r="AU21" i="4"/>
  <c r="Q24" i="8" s="1"/>
  <c r="AS21" i="4"/>
  <c r="Q23" i="8" s="1"/>
  <c r="AQ21" i="4"/>
  <c r="Q22" i="8" s="1"/>
  <c r="AO21" i="4"/>
  <c r="Q21" i="8" s="1"/>
  <c r="AM21" i="4"/>
  <c r="Q20" i="8" s="1"/>
  <c r="AK21" i="4"/>
  <c r="Q19" i="8" s="1"/>
  <c r="AI21" i="4"/>
  <c r="Q18" i="8" s="1"/>
  <c r="AG21" i="4"/>
  <c r="Q17" i="8" s="1"/>
  <c r="BI20" i="4"/>
  <c r="P31" i="8" s="1"/>
  <c r="BG20" i="4"/>
  <c r="P30" i="8" s="1"/>
  <c r="BE20" i="4"/>
  <c r="P29" i="8" s="1"/>
  <c r="BC20" i="4"/>
  <c r="P28" i="8" s="1"/>
  <c r="BA20" i="4"/>
  <c r="P27" i="8" s="1"/>
  <c r="AY20" i="4"/>
  <c r="P26" i="8" s="1"/>
  <c r="AW20" i="4"/>
  <c r="P25" i="8" s="1"/>
  <c r="AU20" i="4"/>
  <c r="P24" i="8" s="1"/>
  <c r="AS20" i="4"/>
  <c r="P23" i="8" s="1"/>
  <c r="AQ20" i="4"/>
  <c r="P22" i="8" s="1"/>
  <c r="AO20" i="4"/>
  <c r="P21" i="8" s="1"/>
  <c r="AM20" i="4"/>
  <c r="P20" i="8" s="1"/>
  <c r="AK20" i="4"/>
  <c r="P19" i="8" s="1"/>
  <c r="AI20" i="4"/>
  <c r="P18" i="8" s="1"/>
  <c r="AG20" i="4"/>
  <c r="P17" i="8" s="1"/>
  <c r="BI19" i="4"/>
  <c r="O31" i="8" s="1"/>
  <c r="BG19" i="4"/>
  <c r="O30" i="8" s="1"/>
  <c r="BE19" i="4"/>
  <c r="O29" i="8" s="1"/>
  <c r="BC19" i="4"/>
  <c r="O28" i="8" s="1"/>
  <c r="BA19" i="4"/>
  <c r="O27" i="8" s="1"/>
  <c r="AY19" i="4"/>
  <c r="O26" i="8" s="1"/>
  <c r="AW19" i="4"/>
  <c r="O25" i="8" s="1"/>
  <c r="AU19" i="4"/>
  <c r="O24" i="8" s="1"/>
  <c r="AS19" i="4"/>
  <c r="O23" i="8" s="1"/>
  <c r="AQ19" i="4"/>
  <c r="O22" i="8" s="1"/>
  <c r="AO19" i="4"/>
  <c r="O21" i="8" s="1"/>
  <c r="AM19" i="4"/>
  <c r="O20" i="8" s="1"/>
  <c r="AK19" i="4"/>
  <c r="O19" i="8" s="1"/>
  <c r="AI19" i="4"/>
  <c r="O18" i="8" s="1"/>
  <c r="AG19" i="4"/>
  <c r="O17" i="8" s="1"/>
  <c r="BI18" i="4"/>
  <c r="N31" i="8" s="1"/>
  <c r="BG18" i="4"/>
  <c r="N30" i="8" s="1"/>
  <c r="BE18" i="4"/>
  <c r="N29" i="8" s="1"/>
  <c r="BC18" i="4"/>
  <c r="N28" i="8" s="1"/>
  <c r="BA18" i="4"/>
  <c r="N27" i="8" s="1"/>
  <c r="AY18" i="4"/>
  <c r="N26" i="8" s="1"/>
  <c r="AW18" i="4"/>
  <c r="N25" i="8" s="1"/>
  <c r="AU18" i="4"/>
  <c r="N24" i="8" s="1"/>
  <c r="AS18" i="4"/>
  <c r="N23" i="8" s="1"/>
  <c r="AQ18" i="4"/>
  <c r="N22" i="8" s="1"/>
  <c r="AO18" i="4"/>
  <c r="N21" i="8" s="1"/>
  <c r="AM18" i="4"/>
  <c r="N20" i="8" s="1"/>
  <c r="AK18" i="4"/>
  <c r="N19" i="8" s="1"/>
  <c r="AI18" i="4"/>
  <c r="N18" i="8" s="1"/>
  <c r="AG18" i="4"/>
  <c r="N17" i="8" s="1"/>
  <c r="BI16" i="4"/>
  <c r="M31" i="8" s="1"/>
  <c r="BG16" i="4"/>
  <c r="M30" i="8" s="1"/>
  <c r="BE16" i="4"/>
  <c r="M29" i="8" s="1"/>
  <c r="BC16" i="4"/>
  <c r="M28" i="8" s="1"/>
  <c r="BA16" i="4"/>
  <c r="M27" i="8" s="1"/>
  <c r="AY16" i="4"/>
  <c r="M26" i="8" s="1"/>
  <c r="AW16" i="4"/>
  <c r="M25" i="8" s="1"/>
  <c r="AU16" i="4"/>
  <c r="M24" i="8" s="1"/>
  <c r="AS16" i="4"/>
  <c r="M23" i="8" s="1"/>
  <c r="AQ16" i="4"/>
  <c r="M22" i="8" s="1"/>
  <c r="AO16" i="4"/>
  <c r="M21" i="8" s="1"/>
  <c r="AM16" i="4"/>
  <c r="M20" i="8" s="1"/>
  <c r="AK16" i="4"/>
  <c r="M19" i="8" s="1"/>
  <c r="AI16" i="4"/>
  <c r="M18" i="8" s="1"/>
  <c r="AG16" i="4"/>
  <c r="M17" i="8" s="1"/>
  <c r="BI15" i="4"/>
  <c r="L31" i="8" s="1"/>
  <c r="BG15" i="4"/>
  <c r="L30" i="8" s="1"/>
  <c r="BE15" i="4"/>
  <c r="L29" i="8" s="1"/>
  <c r="BC15" i="4"/>
  <c r="L28" i="8" s="1"/>
  <c r="BA15" i="4"/>
  <c r="L27" i="8" s="1"/>
  <c r="AY15" i="4"/>
  <c r="L26" i="8" s="1"/>
  <c r="AW15" i="4"/>
  <c r="L25" i="8" s="1"/>
  <c r="AU15" i="4"/>
  <c r="L24" i="8" s="1"/>
  <c r="AS15" i="4"/>
  <c r="L23" i="8" s="1"/>
  <c r="AQ15" i="4"/>
  <c r="L22" i="8" s="1"/>
  <c r="AO15" i="4"/>
  <c r="L21" i="8" s="1"/>
  <c r="AM15" i="4"/>
  <c r="L20" i="8" s="1"/>
  <c r="AK15" i="4"/>
  <c r="L19" i="8" s="1"/>
  <c r="AI15" i="4"/>
  <c r="L18" i="8" s="1"/>
  <c r="AG15" i="4"/>
  <c r="L17" i="8" s="1"/>
  <c r="BI14" i="4"/>
  <c r="K31" i="8" s="1"/>
  <c r="BG14" i="4"/>
  <c r="K30" i="8" s="1"/>
  <c r="BE14" i="4"/>
  <c r="K29" i="8" s="1"/>
  <c r="BC14" i="4"/>
  <c r="K28" i="8" s="1"/>
  <c r="BA14" i="4"/>
  <c r="K27" i="8" s="1"/>
  <c r="AY14" i="4"/>
  <c r="K26" i="8" s="1"/>
  <c r="AW14" i="4"/>
  <c r="K25" i="8" s="1"/>
  <c r="AU14" i="4"/>
  <c r="K24" i="8" s="1"/>
  <c r="AS14" i="4"/>
  <c r="K23" i="8" s="1"/>
  <c r="AQ14" i="4"/>
  <c r="K22" i="8" s="1"/>
  <c r="AO14" i="4"/>
  <c r="K21" i="8" s="1"/>
  <c r="AM14" i="4"/>
  <c r="K20" i="8" s="1"/>
  <c r="AK14" i="4"/>
  <c r="K19" i="8" s="1"/>
  <c r="AI14" i="4"/>
  <c r="K18" i="8" s="1"/>
  <c r="AG14" i="4"/>
  <c r="K17" i="8" s="1"/>
  <c r="BI13" i="4"/>
  <c r="J31" i="8" s="1"/>
  <c r="BG13" i="4"/>
  <c r="J30" i="8" s="1"/>
  <c r="BE13" i="4"/>
  <c r="J29" i="8" s="1"/>
  <c r="BC13" i="4"/>
  <c r="J28" i="8" s="1"/>
  <c r="BA13" i="4"/>
  <c r="J27" i="8" s="1"/>
  <c r="AY13" i="4"/>
  <c r="J26" i="8" s="1"/>
  <c r="AW13" i="4"/>
  <c r="J25" i="8" s="1"/>
  <c r="AU13" i="4"/>
  <c r="J24" i="8" s="1"/>
  <c r="AS13" i="4"/>
  <c r="J23" i="8" s="1"/>
  <c r="AQ13" i="4"/>
  <c r="J22" i="8" s="1"/>
  <c r="AO13" i="4"/>
  <c r="J21" i="8" s="1"/>
  <c r="AM13" i="4"/>
  <c r="J20" i="8" s="1"/>
  <c r="AK13" i="4"/>
  <c r="J19" i="8" s="1"/>
  <c r="AI13" i="4"/>
  <c r="J18" i="8" s="1"/>
  <c r="AG13" i="4"/>
  <c r="J17" i="8" s="1"/>
  <c r="BI11" i="4"/>
  <c r="I31" i="8" s="1"/>
  <c r="BG11" i="4"/>
  <c r="I30" i="8" s="1"/>
  <c r="BE11" i="4"/>
  <c r="I29" i="8" s="1"/>
  <c r="BC11" i="4"/>
  <c r="I28" i="8" s="1"/>
  <c r="BA11" i="4"/>
  <c r="I27" i="8" s="1"/>
  <c r="AY11" i="4"/>
  <c r="I26" i="8" s="1"/>
  <c r="AW11" i="4"/>
  <c r="I25" i="8" s="1"/>
  <c r="AU11" i="4"/>
  <c r="I24" i="8" s="1"/>
  <c r="AS11" i="4"/>
  <c r="I23" i="8" s="1"/>
  <c r="AQ11" i="4"/>
  <c r="I22" i="8" s="1"/>
  <c r="AO11" i="4"/>
  <c r="I21" i="8" s="1"/>
  <c r="AM11" i="4"/>
  <c r="I20" i="8" s="1"/>
  <c r="AK11" i="4"/>
  <c r="I19" i="8" s="1"/>
  <c r="AI11" i="4"/>
  <c r="I18" i="8" s="1"/>
  <c r="AG11" i="4"/>
  <c r="I17" i="8" s="1"/>
  <c r="BI10" i="4"/>
  <c r="H31" i="8" s="1"/>
  <c r="BG10" i="4"/>
  <c r="H30" i="8" s="1"/>
  <c r="BE10" i="4"/>
  <c r="H29" i="8" s="1"/>
  <c r="BC10" i="4"/>
  <c r="H28" i="8" s="1"/>
  <c r="BA10" i="4"/>
  <c r="H27" i="8" s="1"/>
  <c r="AY10" i="4"/>
  <c r="H26" i="8" s="1"/>
  <c r="AW10" i="4"/>
  <c r="H25" i="8" s="1"/>
  <c r="AU10" i="4"/>
  <c r="H24" i="8" s="1"/>
  <c r="AS10" i="4"/>
  <c r="H23" i="8" s="1"/>
  <c r="AQ10" i="4"/>
  <c r="H22" i="8" s="1"/>
  <c r="AO10" i="4"/>
  <c r="H21" i="8" s="1"/>
  <c r="AM10" i="4"/>
  <c r="H20" i="8" s="1"/>
  <c r="AK10" i="4"/>
  <c r="H19" i="8" s="1"/>
  <c r="AI10" i="4"/>
  <c r="H18" i="8" s="1"/>
  <c r="AG10" i="4"/>
  <c r="H17" i="8" s="1"/>
  <c r="BI9" i="4"/>
  <c r="G31" i="8" s="1"/>
  <c r="BG9" i="4"/>
  <c r="G30" i="8" s="1"/>
  <c r="BE9" i="4"/>
  <c r="G29" i="8" s="1"/>
  <c r="BC9" i="4"/>
  <c r="G28" i="8" s="1"/>
  <c r="BA9" i="4"/>
  <c r="G27" i="8" s="1"/>
  <c r="AY9" i="4"/>
  <c r="G26" i="8" s="1"/>
  <c r="AW9" i="4"/>
  <c r="G25" i="8" s="1"/>
  <c r="AU9" i="4"/>
  <c r="G24" i="8" s="1"/>
  <c r="AS9" i="4"/>
  <c r="G23" i="8" s="1"/>
  <c r="AQ9" i="4"/>
  <c r="G22" i="8" s="1"/>
  <c r="AO9" i="4"/>
  <c r="G21" i="8" s="1"/>
  <c r="AM9" i="4"/>
  <c r="G20" i="8" s="1"/>
  <c r="AK9" i="4"/>
  <c r="G19" i="8" s="1"/>
  <c r="AI9" i="4"/>
  <c r="G18" i="8" s="1"/>
  <c r="AG9" i="4"/>
  <c r="G17" i="8" s="1"/>
  <c r="BF8" i="4"/>
  <c r="H30" i="7" s="1"/>
  <c r="BD8" i="4"/>
  <c r="H29" i="7" s="1"/>
  <c r="H28" i="7"/>
  <c r="AZ8" i="4"/>
  <c r="H27" i="7" s="1"/>
  <c r="AX8" i="4"/>
  <c r="H26" i="7" s="1"/>
  <c r="AV8" i="4"/>
  <c r="H25" i="7" s="1"/>
  <c r="AT8" i="4"/>
  <c r="H24" i="7" s="1"/>
  <c r="AR8" i="4"/>
  <c r="H23" i="7" s="1"/>
  <c r="AP8" i="4"/>
  <c r="H22" i="7" s="1"/>
  <c r="AN8" i="4"/>
  <c r="H21" i="7" s="1"/>
  <c r="AL8" i="4"/>
  <c r="H20" i="7" s="1"/>
  <c r="AJ8" i="4"/>
  <c r="H19" i="7" s="1"/>
  <c r="AH8" i="4"/>
  <c r="H18" i="7" s="1"/>
  <c r="AF8" i="4"/>
  <c r="H17" i="7" s="1"/>
  <c r="BI7" i="4"/>
  <c r="F31" i="8" s="1"/>
  <c r="BG7" i="4"/>
  <c r="F30" i="8" s="1"/>
  <c r="BE7" i="4"/>
  <c r="F29" i="8" s="1"/>
  <c r="BC7" i="4"/>
  <c r="F28" i="8" s="1"/>
  <c r="BA7" i="4"/>
  <c r="F27" i="8" s="1"/>
  <c r="AY7" i="4"/>
  <c r="F26" i="8" s="1"/>
  <c r="AW7" i="4"/>
  <c r="F25" i="8" s="1"/>
  <c r="AU7" i="4"/>
  <c r="F24" i="8" s="1"/>
  <c r="AS7" i="4"/>
  <c r="F23" i="8" s="1"/>
  <c r="AQ7" i="4"/>
  <c r="F22" i="8" s="1"/>
  <c r="AO7" i="4"/>
  <c r="F21" i="8" s="1"/>
  <c r="AM7" i="4"/>
  <c r="F20" i="8" s="1"/>
  <c r="AK7" i="4"/>
  <c r="F19" i="8" s="1"/>
  <c r="AI7" i="4"/>
  <c r="F18" i="8" s="1"/>
  <c r="AG7" i="4"/>
  <c r="F17" i="8" s="1"/>
  <c r="BI6" i="4"/>
  <c r="E31" i="8" s="1"/>
  <c r="BG6" i="4"/>
  <c r="E30" i="8" s="1"/>
  <c r="BE6" i="4"/>
  <c r="E29" i="8" s="1"/>
  <c r="BC6" i="4"/>
  <c r="E28" i="8" s="1"/>
  <c r="BA6" i="4"/>
  <c r="E27" i="8" s="1"/>
  <c r="AY6" i="4"/>
  <c r="E26" i="8" s="1"/>
  <c r="AW6" i="4"/>
  <c r="E25" i="8" s="1"/>
  <c r="AU6" i="4"/>
  <c r="E24" i="8" s="1"/>
  <c r="AS6" i="4"/>
  <c r="E23" i="8" s="1"/>
  <c r="AQ6" i="4"/>
  <c r="E22" i="8" s="1"/>
  <c r="AO6" i="4"/>
  <c r="E21" i="8" s="1"/>
  <c r="AM6" i="4"/>
  <c r="E20" i="8" s="1"/>
  <c r="AK6" i="4"/>
  <c r="E19" i="8" s="1"/>
  <c r="AI6" i="4"/>
  <c r="E18" i="8" s="1"/>
  <c r="AG6" i="4"/>
  <c r="E17" i="8" s="1"/>
  <c r="BI3" i="4"/>
  <c r="D31" i="8" s="1"/>
  <c r="BG3" i="4"/>
  <c r="D30" i="8" s="1"/>
  <c r="BE3" i="4"/>
  <c r="D29" i="8" s="1"/>
  <c r="BC3" i="4"/>
  <c r="D28" i="8" s="1"/>
  <c r="BA3" i="4"/>
  <c r="D27" i="8" s="1"/>
  <c r="AY3" i="4"/>
  <c r="D26" i="8" s="1"/>
  <c r="AW3" i="4"/>
  <c r="D25" i="8" s="1"/>
  <c r="AU3" i="4"/>
  <c r="D24" i="8" s="1"/>
  <c r="AS3" i="4"/>
  <c r="D23" i="8" s="1"/>
  <c r="AQ3" i="4"/>
  <c r="D22" i="8" s="1"/>
  <c r="AO3" i="4"/>
  <c r="D21" i="8" s="1"/>
  <c r="AM3" i="4"/>
  <c r="D20" i="8" s="1"/>
  <c r="AK3" i="4"/>
  <c r="D19" i="8" s="1"/>
  <c r="AI3" i="4"/>
  <c r="D18" i="8" s="1"/>
  <c r="AG3" i="4"/>
  <c r="D17" i="8" s="1"/>
  <c r="B3" i="8" l="1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2" i="8"/>
  <c r="B16" i="7"/>
  <c r="B15" i="7"/>
  <c r="B14" i="7"/>
  <c r="B13" i="7"/>
  <c r="B12" i="7"/>
  <c r="B11" i="7"/>
  <c r="B10" i="7"/>
  <c r="B9" i="7"/>
  <c r="B8" i="7"/>
  <c r="B7" i="7"/>
  <c r="B6" i="7"/>
  <c r="B5" i="7"/>
  <c r="B4" i="7"/>
  <c r="A3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2" i="8"/>
  <c r="BW3" i="4"/>
  <c r="BO3" i="4"/>
  <c r="BN3" i="4"/>
  <c r="E3" i="4"/>
  <c r="D3" i="8" s="1"/>
  <c r="D4" i="8"/>
  <c r="I3" i="4"/>
  <c r="D5" i="8" s="1"/>
  <c r="K3" i="4"/>
  <c r="D6" i="8" s="1"/>
  <c r="M3" i="4"/>
  <c r="D7" i="8" s="1"/>
  <c r="O3" i="4"/>
  <c r="D8" i="8" s="1"/>
  <c r="Q3" i="4"/>
  <c r="D9" i="8" s="1"/>
  <c r="S3" i="4"/>
  <c r="D10" i="8" s="1"/>
  <c r="U3" i="4"/>
  <c r="D11" i="8" s="1"/>
  <c r="W3" i="4"/>
  <c r="D12" i="8" s="1"/>
  <c r="Y3" i="4"/>
  <c r="D13" i="8" s="1"/>
  <c r="AA3" i="4"/>
  <c r="D14" i="8" s="1"/>
  <c r="AC3" i="4"/>
  <c r="D15" i="8" s="1"/>
  <c r="AE3" i="4"/>
  <c r="D16" i="8" s="1"/>
  <c r="E6" i="4"/>
  <c r="E3" i="8" s="1"/>
  <c r="E4" i="8"/>
  <c r="I6" i="4"/>
  <c r="E5" i="8" s="1"/>
  <c r="K6" i="4"/>
  <c r="E6" i="8" s="1"/>
  <c r="M6" i="4"/>
  <c r="E7" i="8" s="1"/>
  <c r="O6" i="4"/>
  <c r="E8" i="8" s="1"/>
  <c r="Q6" i="4"/>
  <c r="E9" i="8" s="1"/>
  <c r="S6" i="4"/>
  <c r="E10" i="8" s="1"/>
  <c r="U6" i="4"/>
  <c r="E11" i="8" s="1"/>
  <c r="W6" i="4"/>
  <c r="E12" i="8" s="1"/>
  <c r="Y6" i="4"/>
  <c r="E13" i="8" s="1"/>
  <c r="AA6" i="4"/>
  <c r="E14" i="8" s="1"/>
  <c r="AC6" i="4"/>
  <c r="E15" i="8" s="1"/>
  <c r="AE6" i="4"/>
  <c r="E16" i="8" s="1"/>
  <c r="E7" i="4"/>
  <c r="F3" i="8" s="1"/>
  <c r="F4" i="8"/>
  <c r="I7" i="4"/>
  <c r="F5" i="8" s="1"/>
  <c r="K7" i="4"/>
  <c r="F6" i="8" s="1"/>
  <c r="M7" i="4"/>
  <c r="F7" i="8" s="1"/>
  <c r="O7" i="4"/>
  <c r="F8" i="8" s="1"/>
  <c r="Q7" i="4"/>
  <c r="F9" i="8" s="1"/>
  <c r="S7" i="4"/>
  <c r="F10" i="8" s="1"/>
  <c r="U7" i="4"/>
  <c r="F11" i="8" s="1"/>
  <c r="W7" i="4"/>
  <c r="F12" i="8" s="1"/>
  <c r="Y7" i="4"/>
  <c r="F13" i="8" s="1"/>
  <c r="AA7" i="4"/>
  <c r="F14" i="8" s="1"/>
  <c r="AC7" i="4"/>
  <c r="F15" i="8" s="1"/>
  <c r="AE7" i="4"/>
  <c r="F16" i="8" s="1"/>
  <c r="D8" i="4"/>
  <c r="H3" i="7" s="1"/>
  <c r="H4" i="7"/>
  <c r="H8" i="4"/>
  <c r="H5" i="7" s="1"/>
  <c r="J8" i="4"/>
  <c r="H6" i="7" s="1"/>
  <c r="L8" i="4"/>
  <c r="H7" i="7" s="1"/>
  <c r="N8" i="4"/>
  <c r="H8" i="7" s="1"/>
  <c r="P8" i="4"/>
  <c r="H9" i="7" s="1"/>
  <c r="R8" i="4"/>
  <c r="H10" i="7" s="1"/>
  <c r="T8" i="4"/>
  <c r="H11" i="7" s="1"/>
  <c r="V8" i="4"/>
  <c r="H12" i="7" s="1"/>
  <c r="X8" i="4"/>
  <c r="H13" i="7" s="1"/>
  <c r="Z8" i="4"/>
  <c r="H14" i="7" s="1"/>
  <c r="AB8" i="4"/>
  <c r="H15" i="7" s="1"/>
  <c r="AD8" i="4"/>
  <c r="H16" i="7" s="1"/>
  <c r="E9" i="4"/>
  <c r="G3" i="8" s="1"/>
  <c r="G4" i="8"/>
  <c r="I9" i="4"/>
  <c r="G5" i="8" s="1"/>
  <c r="K9" i="4"/>
  <c r="G6" i="8" s="1"/>
  <c r="M9" i="4"/>
  <c r="G7" i="8" s="1"/>
  <c r="O9" i="4"/>
  <c r="G8" i="8" s="1"/>
  <c r="Q9" i="4"/>
  <c r="G9" i="8" s="1"/>
  <c r="S9" i="4"/>
  <c r="G10" i="8" s="1"/>
  <c r="U9" i="4"/>
  <c r="G11" i="8" s="1"/>
  <c r="W9" i="4"/>
  <c r="G12" i="8" s="1"/>
  <c r="Y9" i="4"/>
  <c r="G13" i="8" s="1"/>
  <c r="AA9" i="4"/>
  <c r="G14" i="8" s="1"/>
  <c r="AC9" i="4"/>
  <c r="G15" i="8" s="1"/>
  <c r="AE9" i="4"/>
  <c r="G16" i="8" s="1"/>
  <c r="E10" i="4"/>
  <c r="H3" i="8" s="1"/>
  <c r="H4" i="8"/>
  <c r="I10" i="4"/>
  <c r="H5" i="8" s="1"/>
  <c r="K10" i="4"/>
  <c r="H6" i="8" s="1"/>
  <c r="M10" i="4"/>
  <c r="H7" i="8" s="1"/>
  <c r="O10" i="4"/>
  <c r="H8" i="8" s="1"/>
  <c r="Q10" i="4"/>
  <c r="H9" i="8" s="1"/>
  <c r="S10" i="4"/>
  <c r="H10" i="8" s="1"/>
  <c r="U10" i="4"/>
  <c r="H11" i="8" s="1"/>
  <c r="W10" i="4"/>
  <c r="H12" i="8" s="1"/>
  <c r="Y10" i="4"/>
  <c r="H13" i="8" s="1"/>
  <c r="AA10" i="4"/>
  <c r="H14" i="8" s="1"/>
  <c r="AC10" i="4"/>
  <c r="H15" i="8" s="1"/>
  <c r="AE10" i="4"/>
  <c r="H16" i="8" s="1"/>
  <c r="E11" i="4"/>
  <c r="I3" i="8" s="1"/>
  <c r="I4" i="8"/>
  <c r="I11" i="4"/>
  <c r="I5" i="8" s="1"/>
  <c r="K11" i="4"/>
  <c r="I6" i="8" s="1"/>
  <c r="M11" i="4"/>
  <c r="I7" i="8" s="1"/>
  <c r="O11" i="4"/>
  <c r="I8" i="8" s="1"/>
  <c r="Q11" i="4"/>
  <c r="I9" i="8" s="1"/>
  <c r="S11" i="4"/>
  <c r="I10" i="8" s="1"/>
  <c r="U11" i="4"/>
  <c r="I11" i="8" s="1"/>
  <c r="W11" i="4"/>
  <c r="I12" i="8" s="1"/>
  <c r="Y11" i="4"/>
  <c r="I13" i="8" s="1"/>
  <c r="AA11" i="4"/>
  <c r="I14" i="8" s="1"/>
  <c r="AC11" i="4"/>
  <c r="I15" i="8" s="1"/>
  <c r="AE11" i="4"/>
  <c r="I16" i="8" s="1"/>
  <c r="E13" i="4"/>
  <c r="J3" i="8" s="1"/>
  <c r="J4" i="8"/>
  <c r="I13" i="4"/>
  <c r="J5" i="8" s="1"/>
  <c r="K13" i="4"/>
  <c r="J6" i="8" s="1"/>
  <c r="M13" i="4"/>
  <c r="J7" i="8" s="1"/>
  <c r="O13" i="4"/>
  <c r="J8" i="8" s="1"/>
  <c r="Q13" i="4"/>
  <c r="J9" i="8" s="1"/>
  <c r="S13" i="4"/>
  <c r="J10" i="8" s="1"/>
  <c r="U13" i="4"/>
  <c r="J11" i="8" s="1"/>
  <c r="W13" i="4"/>
  <c r="J12" i="8" s="1"/>
  <c r="Y13" i="4"/>
  <c r="J13" i="8" s="1"/>
  <c r="AA13" i="4"/>
  <c r="J14" i="8" s="1"/>
  <c r="AC13" i="4"/>
  <c r="J15" i="8" s="1"/>
  <c r="AE13" i="4"/>
  <c r="J16" i="8" s="1"/>
  <c r="E14" i="4"/>
  <c r="K3" i="8" s="1"/>
  <c r="K4" i="8"/>
  <c r="I14" i="4"/>
  <c r="K5" i="8" s="1"/>
  <c r="K14" i="4"/>
  <c r="K6" i="8" s="1"/>
  <c r="M14" i="4"/>
  <c r="K7" i="8" s="1"/>
  <c r="O14" i="4"/>
  <c r="K8" i="8" s="1"/>
  <c r="Q14" i="4"/>
  <c r="K9" i="8" s="1"/>
  <c r="S14" i="4"/>
  <c r="K10" i="8" s="1"/>
  <c r="U14" i="4"/>
  <c r="K11" i="8" s="1"/>
  <c r="W14" i="4"/>
  <c r="K12" i="8" s="1"/>
  <c r="Y14" i="4"/>
  <c r="K13" i="8" s="1"/>
  <c r="AA14" i="4"/>
  <c r="K14" i="8" s="1"/>
  <c r="AC14" i="4"/>
  <c r="K15" i="8" s="1"/>
  <c r="AE14" i="4"/>
  <c r="K16" i="8" s="1"/>
  <c r="E15" i="4"/>
  <c r="L3" i="8" s="1"/>
  <c r="L4" i="8"/>
  <c r="I15" i="4"/>
  <c r="L5" i="8" s="1"/>
  <c r="K15" i="4"/>
  <c r="L6" i="8" s="1"/>
  <c r="M15" i="4"/>
  <c r="L7" i="8" s="1"/>
  <c r="O15" i="4"/>
  <c r="L8" i="8" s="1"/>
  <c r="Q15" i="4"/>
  <c r="L9" i="8" s="1"/>
  <c r="S15" i="4"/>
  <c r="L10" i="8" s="1"/>
  <c r="U15" i="4"/>
  <c r="L11" i="8" s="1"/>
  <c r="W15" i="4"/>
  <c r="L12" i="8" s="1"/>
  <c r="Y15" i="4"/>
  <c r="L13" i="8" s="1"/>
  <c r="AA15" i="4"/>
  <c r="L14" i="8" s="1"/>
  <c r="AC15" i="4"/>
  <c r="L15" i="8" s="1"/>
  <c r="AE15" i="4"/>
  <c r="L16" i="8" s="1"/>
  <c r="E16" i="4"/>
  <c r="M3" i="8" s="1"/>
  <c r="M4" i="8"/>
  <c r="I16" i="4"/>
  <c r="M5" i="8" s="1"/>
  <c r="K16" i="4"/>
  <c r="M6" i="8" s="1"/>
  <c r="M16" i="4"/>
  <c r="M7" i="8" s="1"/>
  <c r="O16" i="4"/>
  <c r="M8" i="8" s="1"/>
  <c r="Q16" i="4"/>
  <c r="M9" i="8" s="1"/>
  <c r="S16" i="4"/>
  <c r="M10" i="8" s="1"/>
  <c r="U16" i="4"/>
  <c r="M11" i="8" s="1"/>
  <c r="W16" i="4"/>
  <c r="M12" i="8" s="1"/>
  <c r="Y16" i="4"/>
  <c r="M13" i="8" s="1"/>
  <c r="AA16" i="4"/>
  <c r="M14" i="8" s="1"/>
  <c r="AC16" i="4"/>
  <c r="M15" i="8" s="1"/>
  <c r="AE16" i="4"/>
  <c r="M16" i="8" s="1"/>
  <c r="E18" i="4"/>
  <c r="N3" i="8" s="1"/>
  <c r="N4" i="8"/>
  <c r="I18" i="4"/>
  <c r="N5" i="8" s="1"/>
  <c r="K18" i="4"/>
  <c r="N6" i="8" s="1"/>
  <c r="M18" i="4"/>
  <c r="N7" i="8" s="1"/>
  <c r="O18" i="4"/>
  <c r="N8" i="8" s="1"/>
  <c r="Q18" i="4"/>
  <c r="N9" i="8" s="1"/>
  <c r="S18" i="4"/>
  <c r="N10" i="8" s="1"/>
  <c r="U18" i="4"/>
  <c r="N11" i="8" s="1"/>
  <c r="W18" i="4"/>
  <c r="N12" i="8" s="1"/>
  <c r="Y18" i="4"/>
  <c r="N13" i="8" s="1"/>
  <c r="AA18" i="4"/>
  <c r="N14" i="8" s="1"/>
  <c r="AC18" i="4"/>
  <c r="N15" i="8" s="1"/>
  <c r="AE18" i="4"/>
  <c r="N16" i="8" s="1"/>
  <c r="E19" i="4"/>
  <c r="O3" i="8" s="1"/>
  <c r="O4" i="8"/>
  <c r="I19" i="4"/>
  <c r="O5" i="8" s="1"/>
  <c r="K19" i="4"/>
  <c r="O6" i="8" s="1"/>
  <c r="M19" i="4"/>
  <c r="O7" i="8" s="1"/>
  <c r="O19" i="4"/>
  <c r="O8" i="8" s="1"/>
  <c r="Q19" i="4"/>
  <c r="O9" i="8" s="1"/>
  <c r="S19" i="4"/>
  <c r="O10" i="8" s="1"/>
  <c r="U19" i="4"/>
  <c r="O11" i="8" s="1"/>
  <c r="W19" i="4"/>
  <c r="O12" i="8" s="1"/>
  <c r="Y19" i="4"/>
  <c r="O13" i="8" s="1"/>
  <c r="AA19" i="4"/>
  <c r="O14" i="8" s="1"/>
  <c r="AC19" i="4"/>
  <c r="O15" i="8" s="1"/>
  <c r="AE19" i="4"/>
  <c r="O16" i="8" s="1"/>
  <c r="E20" i="4"/>
  <c r="P3" i="8" s="1"/>
  <c r="P4" i="8"/>
  <c r="I20" i="4"/>
  <c r="P5" i="8" s="1"/>
  <c r="K20" i="4"/>
  <c r="P6" i="8" s="1"/>
  <c r="M20" i="4"/>
  <c r="P7" i="8" s="1"/>
  <c r="O20" i="4"/>
  <c r="P8" i="8" s="1"/>
  <c r="Q20" i="4"/>
  <c r="P9" i="8" s="1"/>
  <c r="S20" i="4"/>
  <c r="P10" i="8" s="1"/>
  <c r="U20" i="4"/>
  <c r="P11" i="8" s="1"/>
  <c r="W20" i="4"/>
  <c r="P12" i="8" s="1"/>
  <c r="Y20" i="4"/>
  <c r="P13" i="8" s="1"/>
  <c r="AA20" i="4"/>
  <c r="P14" i="8" s="1"/>
  <c r="AC20" i="4"/>
  <c r="P15" i="8" s="1"/>
  <c r="AE20" i="4"/>
  <c r="P16" i="8" s="1"/>
  <c r="E21" i="4"/>
  <c r="Q3" i="8" s="1"/>
  <c r="Q4" i="8"/>
  <c r="I21" i="4"/>
  <c r="Q5" i="8" s="1"/>
  <c r="K21" i="4"/>
  <c r="Q6" i="8" s="1"/>
  <c r="M21" i="4"/>
  <c r="Q7" i="8" s="1"/>
  <c r="O21" i="4"/>
  <c r="Q8" i="8" s="1"/>
  <c r="Q21" i="4"/>
  <c r="Q9" i="8" s="1"/>
  <c r="S21" i="4"/>
  <c r="Q10" i="8" s="1"/>
  <c r="U21" i="4"/>
  <c r="Q11" i="8" s="1"/>
  <c r="W21" i="4"/>
  <c r="Q12" i="8" s="1"/>
  <c r="Y21" i="4"/>
  <c r="Q13" i="8" s="1"/>
  <c r="AA21" i="4"/>
  <c r="Q14" i="8" s="1"/>
  <c r="AC21" i="4"/>
  <c r="Q15" i="8" s="1"/>
  <c r="AE21" i="4"/>
  <c r="Q16" i="8" s="1"/>
  <c r="E22" i="4"/>
  <c r="R3" i="8" s="1"/>
  <c r="R4" i="8"/>
  <c r="I22" i="4"/>
  <c r="R5" i="8" s="1"/>
  <c r="K22" i="4"/>
  <c r="R6" i="8" s="1"/>
  <c r="M22" i="4"/>
  <c r="R7" i="8" s="1"/>
  <c r="O22" i="4"/>
  <c r="R8" i="8" s="1"/>
  <c r="Q22" i="4"/>
  <c r="R9" i="8" s="1"/>
  <c r="S22" i="4"/>
  <c r="R10" i="8" s="1"/>
  <c r="U22" i="4"/>
  <c r="R11" i="8" s="1"/>
  <c r="W22" i="4"/>
  <c r="R12" i="8" s="1"/>
  <c r="Y22" i="4"/>
  <c r="R13" i="8" s="1"/>
  <c r="AA22" i="4"/>
  <c r="R14" i="8" s="1"/>
  <c r="AC22" i="4"/>
  <c r="R15" i="8" s="1"/>
  <c r="AE22" i="4"/>
  <c r="R16" i="8" s="1"/>
  <c r="E23" i="4"/>
  <c r="S3" i="8" s="1"/>
  <c r="S4" i="8"/>
  <c r="I23" i="4"/>
  <c r="S5" i="8" s="1"/>
  <c r="K23" i="4"/>
  <c r="S6" i="8" s="1"/>
  <c r="M23" i="4"/>
  <c r="S7" i="8" s="1"/>
  <c r="O23" i="4"/>
  <c r="S8" i="8" s="1"/>
  <c r="Q23" i="4"/>
  <c r="S9" i="8" s="1"/>
  <c r="S23" i="4"/>
  <c r="S10" i="8" s="1"/>
  <c r="U23" i="4"/>
  <c r="S11" i="8" s="1"/>
  <c r="W23" i="4"/>
  <c r="S12" i="8" s="1"/>
  <c r="Y23" i="4"/>
  <c r="S13" i="8" s="1"/>
  <c r="AA23" i="4"/>
  <c r="S14" i="8" s="1"/>
  <c r="AC23" i="4"/>
  <c r="S15" i="8" s="1"/>
  <c r="AE23" i="4"/>
  <c r="S16" i="8" s="1"/>
  <c r="E25" i="4"/>
  <c r="T3" i="8" s="1"/>
  <c r="T4" i="8"/>
  <c r="I25" i="4"/>
  <c r="T5" i="8" s="1"/>
  <c r="K25" i="4"/>
  <c r="T6" i="8" s="1"/>
  <c r="M25" i="4"/>
  <c r="T7" i="8" s="1"/>
  <c r="O25" i="4"/>
  <c r="T8" i="8" s="1"/>
  <c r="Q25" i="4"/>
  <c r="T9" i="8" s="1"/>
  <c r="S25" i="4"/>
  <c r="T10" i="8" s="1"/>
  <c r="U25" i="4"/>
  <c r="T11" i="8" s="1"/>
  <c r="W25" i="4"/>
  <c r="T12" i="8" s="1"/>
  <c r="Y25" i="4"/>
  <c r="T13" i="8" s="1"/>
  <c r="AA25" i="4"/>
  <c r="T14" i="8" s="1"/>
  <c r="AC25" i="4"/>
  <c r="T15" i="8" s="1"/>
  <c r="AE25" i="4"/>
  <c r="T16" i="8" s="1"/>
  <c r="E26" i="4"/>
  <c r="U3" i="8" s="1"/>
  <c r="U4" i="8"/>
  <c r="I26" i="4"/>
  <c r="U5" i="8" s="1"/>
  <c r="K26" i="4"/>
  <c r="U6" i="8" s="1"/>
  <c r="M26" i="4"/>
  <c r="U7" i="8" s="1"/>
  <c r="O26" i="4"/>
  <c r="U8" i="8" s="1"/>
  <c r="Q26" i="4"/>
  <c r="U9" i="8" s="1"/>
  <c r="S26" i="4"/>
  <c r="U10" i="8" s="1"/>
  <c r="U26" i="4"/>
  <c r="U11" i="8" s="1"/>
  <c r="W26" i="4"/>
  <c r="U12" i="8" s="1"/>
  <c r="Y26" i="4"/>
  <c r="U13" i="8" s="1"/>
  <c r="AA26" i="4"/>
  <c r="U14" i="8" s="1"/>
  <c r="AC26" i="4"/>
  <c r="U15" i="8" s="1"/>
  <c r="AE26" i="4"/>
  <c r="U16" i="8" s="1"/>
  <c r="E27" i="4"/>
  <c r="V3" i="8" s="1"/>
  <c r="V4" i="8"/>
  <c r="I27" i="4"/>
  <c r="V5" i="8" s="1"/>
  <c r="K27" i="4"/>
  <c r="V6" i="8" s="1"/>
  <c r="M27" i="4"/>
  <c r="V7" i="8" s="1"/>
  <c r="O27" i="4"/>
  <c r="V8" i="8" s="1"/>
  <c r="Q27" i="4"/>
  <c r="V9" i="8" s="1"/>
  <c r="S27" i="4"/>
  <c r="V10" i="8" s="1"/>
  <c r="U27" i="4"/>
  <c r="V11" i="8" s="1"/>
  <c r="W27" i="4"/>
  <c r="V12" i="8" s="1"/>
  <c r="Y27" i="4"/>
  <c r="V13" i="8" s="1"/>
  <c r="AA27" i="4"/>
  <c r="V14" i="8" s="1"/>
  <c r="AC27" i="4"/>
  <c r="V15" i="8" s="1"/>
  <c r="AE27" i="4"/>
  <c r="V16" i="8" s="1"/>
  <c r="E28" i="4"/>
  <c r="W3" i="8" s="1"/>
  <c r="W4" i="8"/>
  <c r="I28" i="4"/>
  <c r="W5" i="8" s="1"/>
  <c r="K28" i="4"/>
  <c r="W6" i="8" s="1"/>
  <c r="M28" i="4"/>
  <c r="W7" i="8" s="1"/>
  <c r="O28" i="4"/>
  <c r="W8" i="8" s="1"/>
  <c r="Q28" i="4"/>
  <c r="W9" i="8" s="1"/>
  <c r="S28" i="4"/>
  <c r="W10" i="8" s="1"/>
  <c r="U28" i="4"/>
  <c r="W11" i="8" s="1"/>
  <c r="W28" i="4"/>
  <c r="W12" i="8" s="1"/>
  <c r="Y28" i="4"/>
  <c r="W13" i="8" s="1"/>
  <c r="AA28" i="4"/>
  <c r="W14" i="8" s="1"/>
  <c r="AC28" i="4"/>
  <c r="W15" i="8" s="1"/>
  <c r="AE28" i="4"/>
  <c r="W16" i="8" s="1"/>
  <c r="E29" i="4"/>
  <c r="X3" i="8" s="1"/>
  <c r="X4" i="8"/>
  <c r="I29" i="4"/>
  <c r="X5" i="8" s="1"/>
  <c r="K29" i="4"/>
  <c r="X6" i="8" s="1"/>
  <c r="M29" i="4"/>
  <c r="X7" i="8" s="1"/>
  <c r="O29" i="4"/>
  <c r="X8" i="8" s="1"/>
  <c r="Q29" i="4"/>
  <c r="X9" i="8" s="1"/>
  <c r="S29" i="4"/>
  <c r="X10" i="8" s="1"/>
  <c r="U29" i="4"/>
  <c r="X11" i="8" s="1"/>
  <c r="W29" i="4"/>
  <c r="X12" i="8" s="1"/>
  <c r="Y29" i="4"/>
  <c r="X13" i="8" s="1"/>
  <c r="AA29" i="4"/>
  <c r="X14" i="8" s="1"/>
  <c r="AC29" i="4"/>
  <c r="X15" i="8" s="1"/>
  <c r="AE29" i="4"/>
  <c r="X16" i="8" s="1"/>
  <c r="E30" i="4"/>
  <c r="Y3" i="8" s="1"/>
  <c r="Y4" i="8"/>
  <c r="I30" i="4"/>
  <c r="Y5" i="8" s="1"/>
  <c r="K30" i="4"/>
  <c r="Y6" i="8" s="1"/>
  <c r="M30" i="4"/>
  <c r="Y7" i="8" s="1"/>
  <c r="O30" i="4"/>
  <c r="Y8" i="8" s="1"/>
  <c r="Q30" i="4"/>
  <c r="Y9" i="8" s="1"/>
  <c r="S30" i="4"/>
  <c r="Y10" i="8" s="1"/>
  <c r="U30" i="4"/>
  <c r="Y11" i="8" s="1"/>
  <c r="W30" i="4"/>
  <c r="Y12" i="8" s="1"/>
  <c r="Y30" i="4"/>
  <c r="Y13" i="8" s="1"/>
  <c r="AA30" i="4"/>
  <c r="Y14" i="8" s="1"/>
  <c r="AC30" i="4"/>
  <c r="Y15" i="8" s="1"/>
  <c r="AE30" i="4"/>
  <c r="Y16" i="8" s="1"/>
  <c r="E32" i="4"/>
  <c r="Z3" i="8" s="1"/>
  <c r="Z4" i="8"/>
  <c r="I32" i="4"/>
  <c r="Z5" i="8" s="1"/>
  <c r="K32" i="4"/>
  <c r="Z6" i="8" s="1"/>
  <c r="M32" i="4"/>
  <c r="Z7" i="8" s="1"/>
  <c r="O32" i="4"/>
  <c r="Z8" i="8" s="1"/>
  <c r="Q32" i="4"/>
  <c r="Z9" i="8" s="1"/>
  <c r="S32" i="4"/>
  <c r="Z10" i="8" s="1"/>
  <c r="U32" i="4"/>
  <c r="Z11" i="8" s="1"/>
  <c r="W32" i="4"/>
  <c r="Z12" i="8" s="1"/>
  <c r="Y32" i="4"/>
  <c r="Z13" i="8" s="1"/>
  <c r="AA32" i="4"/>
  <c r="Z14" i="8" s="1"/>
  <c r="AC32" i="4"/>
  <c r="Z15" i="8" s="1"/>
  <c r="AE32" i="4"/>
  <c r="Z16" i="8" s="1"/>
  <c r="E33" i="4"/>
  <c r="AA3" i="8" s="1"/>
  <c r="AA4" i="8"/>
  <c r="I33" i="4"/>
  <c r="AA5" i="8" s="1"/>
  <c r="K33" i="4"/>
  <c r="AA6" i="8" s="1"/>
  <c r="M33" i="4"/>
  <c r="AA7" i="8" s="1"/>
  <c r="O33" i="4"/>
  <c r="AA8" i="8" s="1"/>
  <c r="Q33" i="4"/>
  <c r="AA9" i="8" s="1"/>
  <c r="S33" i="4"/>
  <c r="AA10" i="8" s="1"/>
  <c r="U33" i="4"/>
  <c r="AA11" i="8" s="1"/>
  <c r="W33" i="4"/>
  <c r="AA12" i="8" s="1"/>
  <c r="Y33" i="4"/>
  <c r="AA13" i="8" s="1"/>
  <c r="AA33" i="4"/>
  <c r="AA14" i="8" s="1"/>
  <c r="AC33" i="4"/>
  <c r="AA15" i="8" s="1"/>
  <c r="AE33" i="4"/>
  <c r="AA16" i="8" s="1"/>
  <c r="E34" i="4"/>
  <c r="AB3" i="8" s="1"/>
  <c r="AB4" i="8"/>
  <c r="I34" i="4"/>
  <c r="AB5" i="8" s="1"/>
  <c r="K34" i="4"/>
  <c r="AB6" i="8" s="1"/>
  <c r="M34" i="4"/>
  <c r="AB7" i="8" s="1"/>
  <c r="O34" i="4"/>
  <c r="AB8" i="8" s="1"/>
  <c r="Q34" i="4"/>
  <c r="AB9" i="8" s="1"/>
  <c r="S34" i="4"/>
  <c r="AB10" i="8" s="1"/>
  <c r="U34" i="4"/>
  <c r="AB11" i="8" s="1"/>
  <c r="W34" i="4"/>
  <c r="AB12" i="8" s="1"/>
  <c r="Y34" i="4"/>
  <c r="AB13" i="8" s="1"/>
  <c r="AA34" i="4"/>
  <c r="AB14" i="8" s="1"/>
  <c r="AC34" i="4"/>
  <c r="AB15" i="8" s="1"/>
  <c r="AE34" i="4"/>
  <c r="AB16" i="8" s="1"/>
  <c r="E35" i="4"/>
  <c r="AC3" i="8" s="1"/>
  <c r="AC4" i="8"/>
  <c r="I35" i="4"/>
  <c r="AC5" i="8" s="1"/>
  <c r="K35" i="4"/>
  <c r="AC6" i="8" s="1"/>
  <c r="M35" i="4"/>
  <c r="AC7" i="8" s="1"/>
  <c r="O35" i="4"/>
  <c r="AC8" i="8" s="1"/>
  <c r="Q35" i="4"/>
  <c r="AC9" i="8" s="1"/>
  <c r="S35" i="4"/>
  <c r="AC10" i="8" s="1"/>
  <c r="U35" i="4"/>
  <c r="AC11" i="8" s="1"/>
  <c r="W35" i="4"/>
  <c r="AC12" i="8" s="1"/>
  <c r="Y35" i="4"/>
  <c r="AC13" i="8" s="1"/>
  <c r="AA35" i="4"/>
  <c r="AC14" i="8" s="1"/>
  <c r="AC35" i="4"/>
  <c r="AC15" i="8" s="1"/>
  <c r="AE35" i="4"/>
  <c r="AC16" i="8" s="1"/>
  <c r="E36" i="4"/>
  <c r="AD3" i="8" s="1"/>
  <c r="AD4" i="8"/>
  <c r="I36" i="4"/>
  <c r="AD5" i="8" s="1"/>
  <c r="K36" i="4"/>
  <c r="AD6" i="8" s="1"/>
  <c r="M36" i="4"/>
  <c r="AD7" i="8" s="1"/>
  <c r="O36" i="4"/>
  <c r="AD8" i="8" s="1"/>
  <c r="Q36" i="4"/>
  <c r="AD9" i="8" s="1"/>
  <c r="S36" i="4"/>
  <c r="AD10" i="8" s="1"/>
  <c r="U36" i="4"/>
  <c r="AD11" i="8" s="1"/>
  <c r="W36" i="4"/>
  <c r="AD12" i="8" s="1"/>
  <c r="Y36" i="4"/>
  <c r="AD13" i="8" s="1"/>
  <c r="AA36" i="4"/>
  <c r="AD14" i="8" s="1"/>
  <c r="AC36" i="4"/>
  <c r="AD15" i="8" s="1"/>
  <c r="AE36" i="4"/>
  <c r="AD16" i="8" s="1"/>
  <c r="E37" i="4"/>
  <c r="AE3" i="8" s="1"/>
  <c r="AE4" i="8"/>
  <c r="I37" i="4"/>
  <c r="AE5" i="8" s="1"/>
  <c r="K37" i="4"/>
  <c r="AE6" i="8" s="1"/>
  <c r="M37" i="4"/>
  <c r="AE7" i="8" s="1"/>
  <c r="O37" i="4"/>
  <c r="AE8" i="8" s="1"/>
  <c r="Q37" i="4"/>
  <c r="AE9" i="8" s="1"/>
  <c r="S37" i="4"/>
  <c r="AE10" i="8" s="1"/>
  <c r="U37" i="4"/>
  <c r="AE11" i="8" s="1"/>
  <c r="W37" i="4"/>
  <c r="AE12" i="8" s="1"/>
  <c r="Y37" i="4"/>
  <c r="AE13" i="8" s="1"/>
  <c r="AA37" i="4"/>
  <c r="AE14" i="8" s="1"/>
  <c r="AC37" i="4"/>
  <c r="AE15" i="8" s="1"/>
  <c r="AE37" i="4"/>
  <c r="AE16" i="8" s="1"/>
  <c r="E39" i="4"/>
  <c r="AF3" i="8" s="1"/>
  <c r="AF4" i="8"/>
  <c r="I39" i="4"/>
  <c r="AF5" i="8" s="1"/>
  <c r="K39" i="4"/>
  <c r="AF6" i="8" s="1"/>
  <c r="M39" i="4"/>
  <c r="AF7" i="8" s="1"/>
  <c r="O39" i="4"/>
  <c r="AF8" i="8" s="1"/>
  <c r="Q39" i="4"/>
  <c r="AF9" i="8" s="1"/>
  <c r="S39" i="4"/>
  <c r="AF10" i="8" s="1"/>
  <c r="U39" i="4"/>
  <c r="AF11" i="8" s="1"/>
  <c r="W39" i="4"/>
  <c r="AF12" i="8" s="1"/>
  <c r="Y39" i="4"/>
  <c r="AF13" i="8" s="1"/>
  <c r="AA39" i="4"/>
  <c r="AF14" i="8" s="1"/>
  <c r="AC39" i="4"/>
  <c r="AF15" i="8" s="1"/>
  <c r="AE39" i="4"/>
  <c r="AF16" i="8" s="1"/>
  <c r="E40" i="4"/>
  <c r="AG3" i="8" s="1"/>
  <c r="AG4" i="8"/>
  <c r="I40" i="4"/>
  <c r="AG5" i="8" s="1"/>
  <c r="K40" i="4"/>
  <c r="AG6" i="8" s="1"/>
  <c r="M40" i="4"/>
  <c r="AG7" i="8" s="1"/>
  <c r="O40" i="4"/>
  <c r="AG8" i="8" s="1"/>
  <c r="Q40" i="4"/>
  <c r="AG9" i="8" s="1"/>
  <c r="S40" i="4"/>
  <c r="AG10" i="8" s="1"/>
  <c r="U40" i="4"/>
  <c r="AG11" i="8" s="1"/>
  <c r="W40" i="4"/>
  <c r="AG12" i="8" s="1"/>
  <c r="Y40" i="4"/>
  <c r="AG13" i="8" s="1"/>
  <c r="AA40" i="4"/>
  <c r="AG14" i="8" s="1"/>
  <c r="AC40" i="4"/>
  <c r="AG15" i="8" s="1"/>
  <c r="AE40" i="4"/>
  <c r="AG16" i="8" s="1"/>
  <c r="E41" i="4"/>
  <c r="AH3" i="8" s="1"/>
  <c r="AH4" i="8"/>
  <c r="I41" i="4"/>
  <c r="AH5" i="8" s="1"/>
  <c r="K41" i="4"/>
  <c r="AH6" i="8" s="1"/>
  <c r="M41" i="4"/>
  <c r="AH7" i="8" s="1"/>
  <c r="O41" i="4"/>
  <c r="AH8" i="8" s="1"/>
  <c r="Q41" i="4"/>
  <c r="AH9" i="8" s="1"/>
  <c r="S41" i="4"/>
  <c r="AH10" i="8" s="1"/>
  <c r="U41" i="4"/>
  <c r="AH11" i="8" s="1"/>
  <c r="W41" i="4"/>
  <c r="AH12" i="8" s="1"/>
  <c r="Y41" i="4"/>
  <c r="AH13" i="8" s="1"/>
  <c r="AA41" i="4"/>
  <c r="AH14" i="8" s="1"/>
  <c r="AC41" i="4"/>
  <c r="AH15" i="8" s="1"/>
  <c r="AE41" i="4"/>
  <c r="AH16" i="8" s="1"/>
  <c r="E42" i="4"/>
  <c r="AI3" i="8" s="1"/>
  <c r="AI4" i="8"/>
  <c r="I42" i="4"/>
  <c r="AI5" i="8" s="1"/>
  <c r="K42" i="4"/>
  <c r="AI6" i="8" s="1"/>
  <c r="M42" i="4"/>
  <c r="AI7" i="8" s="1"/>
  <c r="O42" i="4"/>
  <c r="AI8" i="8" s="1"/>
  <c r="Q42" i="4"/>
  <c r="AI9" i="8" s="1"/>
  <c r="S42" i="4"/>
  <c r="AI10" i="8" s="1"/>
  <c r="U42" i="4"/>
  <c r="AI11" i="8" s="1"/>
  <c r="W42" i="4"/>
  <c r="AI12" i="8" s="1"/>
  <c r="Y42" i="4"/>
  <c r="AI13" i="8" s="1"/>
  <c r="AA42" i="4"/>
  <c r="AI14" i="8" s="1"/>
  <c r="AC42" i="4"/>
  <c r="AI15" i="8" s="1"/>
  <c r="AE42" i="4"/>
  <c r="AI16" i="8" s="1"/>
  <c r="E43" i="4"/>
  <c r="AJ3" i="8" s="1"/>
  <c r="AJ4" i="8"/>
  <c r="I43" i="4"/>
  <c r="AJ5" i="8" s="1"/>
  <c r="K43" i="4"/>
  <c r="AJ6" i="8" s="1"/>
  <c r="M43" i="4"/>
  <c r="AJ7" i="8" s="1"/>
  <c r="O43" i="4"/>
  <c r="AJ8" i="8" s="1"/>
  <c r="Q43" i="4"/>
  <c r="AJ9" i="8" s="1"/>
  <c r="S43" i="4"/>
  <c r="AJ10" i="8" s="1"/>
  <c r="U43" i="4"/>
  <c r="AJ11" i="8" s="1"/>
  <c r="W43" i="4"/>
  <c r="AJ12" i="8" s="1"/>
  <c r="Y43" i="4"/>
  <c r="AJ13" i="8" s="1"/>
  <c r="AA43" i="4"/>
  <c r="AJ14" i="8" s="1"/>
  <c r="AC43" i="4"/>
  <c r="AJ15" i="8" s="1"/>
  <c r="AE43" i="4"/>
  <c r="AJ16" i="8" s="1"/>
  <c r="E44" i="4"/>
  <c r="AK3" i="8" s="1"/>
  <c r="AK4" i="8"/>
  <c r="I44" i="4"/>
  <c r="AK5" i="8" s="1"/>
  <c r="K44" i="4"/>
  <c r="AK6" i="8" s="1"/>
  <c r="M44" i="4"/>
  <c r="AK7" i="8" s="1"/>
  <c r="O44" i="4"/>
  <c r="AK8" i="8" s="1"/>
  <c r="Q44" i="4"/>
  <c r="AK9" i="8" s="1"/>
  <c r="S44" i="4"/>
  <c r="AK10" i="8" s="1"/>
  <c r="U44" i="4"/>
  <c r="AK11" i="8" s="1"/>
  <c r="W44" i="4"/>
  <c r="AK12" i="8" s="1"/>
  <c r="Y44" i="4"/>
  <c r="AK13" i="8" s="1"/>
  <c r="AA44" i="4"/>
  <c r="AK14" i="8" s="1"/>
  <c r="AC44" i="4"/>
  <c r="AK15" i="8" s="1"/>
  <c r="AE44" i="4"/>
  <c r="AK16" i="8" s="1"/>
  <c r="D2" i="8"/>
  <c r="BK38" i="4"/>
  <c r="BK31" i="4"/>
  <c r="BK24" i="4"/>
  <c r="BK17" i="4"/>
  <c r="BK12" i="4"/>
  <c r="BK4" i="4"/>
  <c r="BK8" i="4"/>
  <c r="BK5" i="4"/>
  <c r="BK6" i="4"/>
  <c r="BK7" i="4"/>
  <c r="BK9" i="4"/>
  <c r="BK10" i="4"/>
  <c r="BK11" i="4"/>
  <c r="BK13" i="4"/>
  <c r="BK14" i="4"/>
  <c r="BK16" i="4"/>
  <c r="BK18" i="4"/>
  <c r="BK19" i="4"/>
  <c r="BK20" i="4"/>
  <c r="BK21" i="4"/>
  <c r="BK22" i="4"/>
  <c r="BK23" i="4"/>
  <c r="BK25" i="4"/>
  <c r="BK26" i="4"/>
  <c r="BK27" i="4"/>
  <c r="BK28" i="4"/>
  <c r="BK29" i="4"/>
  <c r="BK30" i="4"/>
  <c r="BK32" i="4"/>
  <c r="BK33" i="4"/>
  <c r="BK34" i="4"/>
  <c r="BK35" i="4"/>
  <c r="BK36" i="4"/>
  <c r="BK37" i="4"/>
  <c r="BK39" i="4"/>
  <c r="BK40" i="4"/>
  <c r="BK41" i="4"/>
  <c r="BK42" i="4"/>
  <c r="BK43" i="4"/>
  <c r="BK44" i="4"/>
  <c r="BK3" i="4"/>
  <c r="BR6" i="4" l="1"/>
  <c r="BT14" i="4"/>
  <c r="BT16" i="4"/>
  <c r="BP22" i="4"/>
  <c r="BQ22" i="4" s="1"/>
  <c r="BP9" i="4"/>
  <c r="BQ9" i="4" s="1"/>
  <c r="BV7" i="4"/>
  <c r="BR18" i="4"/>
  <c r="BR25" i="4"/>
  <c r="BP32" i="4"/>
  <c r="BQ32" i="4" s="1"/>
  <c r="BT10" i="4"/>
  <c r="BT20" i="4"/>
  <c r="BV27" i="4"/>
  <c r="BP34" i="4"/>
  <c r="BQ34" i="4" s="1"/>
  <c r="BV29" i="4"/>
  <c r="BP41" i="4"/>
  <c r="BQ41" i="4" s="1"/>
  <c r="BV39" i="4"/>
  <c r="BT43" i="4"/>
  <c r="BT15" i="4"/>
  <c r="BV23" i="4"/>
  <c r="BV30" i="4"/>
  <c r="BV44" i="4"/>
  <c r="BV26" i="4"/>
  <c r="BV33" i="4"/>
  <c r="BR40" i="4"/>
  <c r="BR11" i="4"/>
  <c r="BR21" i="4"/>
  <c r="BP35" i="4"/>
  <c r="BQ35" i="4" s="1"/>
  <c r="BR42" i="4"/>
  <c r="BR41" i="4"/>
  <c r="BP42" i="4"/>
  <c r="BQ42" i="4" s="1"/>
  <c r="BT44" i="4"/>
  <c r="BT11" i="4"/>
  <c r="BV15" i="4"/>
  <c r="BT42" i="4"/>
  <c r="BV25" i="4"/>
  <c r="BV41" i="4"/>
  <c r="BR20" i="4"/>
  <c r="BT21" i="4"/>
  <c r="BP39" i="4"/>
  <c r="BQ39" i="4" s="1"/>
  <c r="BP30" i="4"/>
  <c r="BQ30" i="4" s="1"/>
  <c r="BP26" i="4"/>
  <c r="BQ26" i="4" s="1"/>
  <c r="AD2" i="8"/>
  <c r="BX36" i="4"/>
  <c r="J2" i="8"/>
  <c r="BX13" i="4"/>
  <c r="O2" i="8"/>
  <c r="BV19" i="4"/>
  <c r="BX19" i="4"/>
  <c r="W2" i="8"/>
  <c r="BX28" i="4"/>
  <c r="AE2" i="8"/>
  <c r="BX37" i="4"/>
  <c r="BV37" i="4"/>
  <c r="BR9" i="4"/>
  <c r="BV6" i="4"/>
  <c r="BT26" i="4"/>
  <c r="BR23" i="4"/>
  <c r="BT41" i="4"/>
  <c r="BT30" i="4"/>
  <c r="BV16" i="4"/>
  <c r="BP43" i="4"/>
  <c r="BQ43" i="4" s="1"/>
  <c r="BV42" i="4"/>
  <c r="BT27" i="4"/>
  <c r="BV35" i="4"/>
  <c r="BR33" i="4"/>
  <c r="P2" i="8"/>
  <c r="BX20" i="4"/>
  <c r="X2" i="8"/>
  <c r="BX29" i="4"/>
  <c r="AF2" i="8"/>
  <c r="BX39" i="4"/>
  <c r="BR13" i="4"/>
  <c r="BT7" i="4"/>
  <c r="BR16" i="4"/>
  <c r="BP27" i="4"/>
  <c r="BQ27" i="4" s="1"/>
  <c r="BR27" i="4"/>
  <c r="BR32" i="4"/>
  <c r="BT23" i="4"/>
  <c r="BP44" i="4"/>
  <c r="BQ44" i="4" s="1"/>
  <c r="BT35" i="4"/>
  <c r="BV11" i="4"/>
  <c r="BP29" i="4"/>
  <c r="BQ29" i="4" s="1"/>
  <c r="BV32" i="4"/>
  <c r="K2" i="8"/>
  <c r="BX14" i="4"/>
  <c r="E2" i="8"/>
  <c r="BX6" i="4"/>
  <c r="Q2" i="8"/>
  <c r="BX21" i="4"/>
  <c r="Y2" i="8"/>
  <c r="BX30" i="4"/>
  <c r="AG2" i="8"/>
  <c r="BX40" i="4"/>
  <c r="BR19" i="4"/>
  <c r="BT9" i="4"/>
  <c r="BV18" i="4"/>
  <c r="BT29" i="4"/>
  <c r="BP6" i="4"/>
  <c r="BQ6" i="4" s="1"/>
  <c r="BR35" i="4"/>
  <c r="BR43" i="4"/>
  <c r="BR44" i="4"/>
  <c r="BP37" i="4"/>
  <c r="BQ37" i="4" s="1"/>
  <c r="BV20" i="4"/>
  <c r="N2" i="8"/>
  <c r="BX18" i="4"/>
  <c r="F2" i="8"/>
  <c r="BX7" i="4"/>
  <c r="R2" i="8"/>
  <c r="BX22" i="4"/>
  <c r="Z2" i="8"/>
  <c r="BX32" i="4"/>
  <c r="AH2" i="8"/>
  <c r="BX41" i="4"/>
  <c r="BR22" i="4"/>
  <c r="BV28" i="4"/>
  <c r="BR10" i="4"/>
  <c r="BP20" i="4"/>
  <c r="BQ20" i="4" s="1"/>
  <c r="BR30" i="4"/>
  <c r="BP11" i="4"/>
  <c r="BQ11" i="4" s="1"/>
  <c r="BV9" i="4"/>
  <c r="BR39" i="4"/>
  <c r="BV34" i="4"/>
  <c r="BP7" i="4"/>
  <c r="BQ7" i="4" s="1"/>
  <c r="BR36" i="4"/>
  <c r="BT36" i="4"/>
  <c r="BT28" i="4"/>
  <c r="BP14" i="4"/>
  <c r="BQ14" i="4" s="1"/>
  <c r="L2" i="8"/>
  <c r="BX15" i="4"/>
  <c r="G2" i="8"/>
  <c r="BX9" i="4"/>
  <c r="S2" i="8"/>
  <c r="BX23" i="4"/>
  <c r="AA2" i="8"/>
  <c r="BP33" i="4"/>
  <c r="BQ33" i="4" s="1"/>
  <c r="BX33" i="4"/>
  <c r="AI2" i="8"/>
  <c r="BX42" i="4"/>
  <c r="BR26" i="4"/>
  <c r="BT33" i="4"/>
  <c r="BV21" i="4"/>
  <c r="BV36" i="4"/>
  <c r="BT34" i="4"/>
  <c r="BV22" i="4"/>
  <c r="BR15" i="4"/>
  <c r="BP18" i="4"/>
  <c r="BQ18" i="4" s="1"/>
  <c r="BT39" i="4"/>
  <c r="BP19" i="4"/>
  <c r="BQ19" i="4" s="1"/>
  <c r="BR7" i="4"/>
  <c r="H2" i="7"/>
  <c r="BO8" i="4"/>
  <c r="BL8" i="4"/>
  <c r="BU8" i="4"/>
  <c r="BS8" i="4"/>
  <c r="BW8" i="4"/>
  <c r="BM8" i="4"/>
  <c r="BN8" i="4" s="1"/>
  <c r="M2" i="8"/>
  <c r="BX16" i="4"/>
  <c r="T2" i="8"/>
  <c r="BP25" i="4"/>
  <c r="BQ25" i="4" s="1"/>
  <c r="BX25" i="4"/>
  <c r="AB2" i="8"/>
  <c r="BX34" i="4"/>
  <c r="AJ2" i="8"/>
  <c r="BX43" i="4"/>
  <c r="BR29" i="4"/>
  <c r="BR34" i="4"/>
  <c r="BT13" i="4"/>
  <c r="BT22" i="4"/>
  <c r="BV40" i="4"/>
  <c r="BP21" i="4"/>
  <c r="BQ21" i="4" s="1"/>
  <c r="BT32" i="4"/>
  <c r="BR28" i="4"/>
  <c r="BT18" i="4"/>
  <c r="BP13" i="4"/>
  <c r="BQ13" i="4" s="1"/>
  <c r="BT40" i="4"/>
  <c r="BP16" i="4"/>
  <c r="BQ16" i="4" s="1"/>
  <c r="BT25" i="4"/>
  <c r="V2" i="8"/>
  <c r="BX27" i="4"/>
  <c r="H2" i="8"/>
  <c r="BX10" i="4"/>
  <c r="I2" i="8"/>
  <c r="BX11" i="4"/>
  <c r="U2" i="8"/>
  <c r="BX26" i="4"/>
  <c r="AC2" i="8"/>
  <c r="BX35" i="4"/>
  <c r="AK2" i="8"/>
  <c r="BX44" i="4"/>
  <c r="BP15" i="4"/>
  <c r="BQ15" i="4" s="1"/>
  <c r="BR37" i="4"/>
  <c r="BR14" i="4"/>
  <c r="BP23" i="4"/>
  <c r="BQ23" i="4" s="1"/>
  <c r="BV43" i="4"/>
  <c r="BT19" i="4"/>
  <c r="BT37" i="4"/>
  <c r="BV13" i="4"/>
  <c r="BP28" i="4"/>
  <c r="BQ28" i="4" s="1"/>
  <c r="BP40" i="4"/>
  <c r="BQ40" i="4" s="1"/>
  <c r="BV10" i="4"/>
  <c r="BP36" i="4"/>
  <c r="BQ36" i="4" s="1"/>
  <c r="BV14" i="4"/>
  <c r="BT6" i="4"/>
  <c r="BP10" i="4"/>
  <c r="BQ10" i="4" s="1"/>
  <c r="BT3" i="4"/>
  <c r="BX3" i="4"/>
  <c r="BR3" i="4"/>
  <c r="BP3" i="4"/>
  <c r="BQ3" i="4" s="1"/>
  <c r="BV3" i="4"/>
</calcChain>
</file>

<file path=xl/sharedStrings.xml><?xml version="1.0" encoding="utf-8"?>
<sst xmlns="http://schemas.openxmlformats.org/spreadsheetml/2006/main" count="298" uniqueCount="97">
  <si>
    <t>MEAN</t>
  </si>
  <si>
    <t>SD</t>
  </si>
  <si>
    <t>N</t>
  </si>
  <si>
    <t>pt</t>
  </si>
  <si>
    <t>–</t>
  </si>
  <si>
    <t>µm</t>
  </si>
  <si>
    <t>CHARACTER</t>
  </si>
  <si>
    <t>RANGE</t>
  </si>
  <si>
    <t>SPECIMEN</t>
  </si>
  <si>
    <t>Body length</t>
  </si>
  <si>
    <t xml:space="preserve">     Buccal tube length</t>
  </si>
  <si>
    <t xml:space="preserve">     Pharyngeal tube length</t>
  </si>
  <si>
    <t xml:space="preserve">     Buccopharyngeal tube length</t>
  </si>
  <si>
    <t xml:space="preserve">     Buccal/pharyngeal tube length ratio</t>
  </si>
  <si>
    <t xml:space="preserve">     Stylet support insertion point</t>
  </si>
  <si>
    <t xml:space="preserve">     Buccal tube external width</t>
  </si>
  <si>
    <t xml:space="preserve">     Buccal tube internal width</t>
  </si>
  <si>
    <t xml:space="preserve">     Macroplacoid 1</t>
  </si>
  <si>
    <t xml:space="preserve">     Macroplacoid 2</t>
  </si>
  <si>
    <t xml:space="preserve">     Microplacoid</t>
  </si>
  <si>
    <t xml:space="preserve">     Macroplacoid row</t>
  </si>
  <si>
    <t>Claw 1 lengths</t>
  </si>
  <si>
    <t xml:space="preserve">     External base</t>
  </si>
  <si>
    <t xml:space="preserve">     External primary branch</t>
  </si>
  <si>
    <t xml:space="preserve">     External secondary branch</t>
  </si>
  <si>
    <t xml:space="preserve">     Internal base</t>
  </si>
  <si>
    <t xml:space="preserve">     Internal primary branch</t>
  </si>
  <si>
    <t xml:space="preserve">     Internal secondary branch</t>
  </si>
  <si>
    <t>Claw 2 lengths</t>
  </si>
  <si>
    <t>Claw 3 lengths</t>
  </si>
  <si>
    <t>Claw 4 lengths</t>
  </si>
  <si>
    <t xml:space="preserve">     Anterior base</t>
  </si>
  <si>
    <t xml:space="preserve">     Anterior primary branch</t>
  </si>
  <si>
    <t xml:space="preserve">     Anterior secondary branch</t>
  </si>
  <si>
    <t xml:space="preserve">     Posterior base</t>
  </si>
  <si>
    <t xml:space="preserve">     Posterior primary branch</t>
  </si>
  <si>
    <t xml:space="preserve">     Posterior secondary branch</t>
  </si>
  <si>
    <t>Buccopharyngeal tube</t>
  </si>
  <si>
    <t>Placoid lengths</t>
  </si>
  <si>
    <t>Individual</t>
  </si>
  <si>
    <t>Buccal tube length</t>
  </si>
  <si>
    <t>Stylet support insertion point</t>
  </si>
  <si>
    <t>Pharyngeal tube length</t>
  </si>
  <si>
    <t>Buccopharyngeal tube length</t>
  </si>
  <si>
    <t>Buccal/pharyngeal tube length ratio</t>
  </si>
  <si>
    <t>Buccal tube external width</t>
  </si>
  <si>
    <t>Buccal tube internal width</t>
  </si>
  <si>
    <t>Macroplacoid 1</t>
  </si>
  <si>
    <t>Macroplacoid 2</t>
  </si>
  <si>
    <t>Microplacoid</t>
  </si>
  <si>
    <t>Macroplacoid row</t>
  </si>
  <si>
    <t>Claw 4 anterior base</t>
  </si>
  <si>
    <t>Claw 4 anterior primary branch</t>
  </si>
  <si>
    <t>Claw 4 anterior secondary branch</t>
  </si>
  <si>
    <t>Claw 4 posterior base</t>
  </si>
  <si>
    <t>Claw 4 posterior primary branch</t>
  </si>
  <si>
    <t>Claw 4 posterior secondary branch</t>
  </si>
  <si>
    <t>Species</t>
  </si>
  <si>
    <t>Population</t>
  </si>
  <si>
    <t>Claw 1 external base</t>
  </si>
  <si>
    <t>Claw 1 external primary branch</t>
  </si>
  <si>
    <t>Claw 1 external secondary branch</t>
  </si>
  <si>
    <t>Claw 1 internal base</t>
  </si>
  <si>
    <t>Claw 1 internal primary branch</t>
  </si>
  <si>
    <t>Claw 1 internal secondary branch</t>
  </si>
  <si>
    <t>Claw 2 external base</t>
  </si>
  <si>
    <t>Claw 2 external primary branch</t>
  </si>
  <si>
    <t>Claw 2 external secondary branch</t>
  </si>
  <si>
    <t>Claw 2 internal base</t>
  </si>
  <si>
    <t>Claw 2 internal primary branch</t>
  </si>
  <si>
    <t>Claw 2 internal secondary branch</t>
  </si>
  <si>
    <t>Claw 3 external base</t>
  </si>
  <si>
    <t>Claw 3 external primary branch</t>
  </si>
  <si>
    <t>Claw 3 external secondary branch</t>
  </si>
  <si>
    <t>Claw 3 internal base</t>
  </si>
  <si>
    <t>Claw 3 internal primary branch</t>
  </si>
  <si>
    <t>Claw 3 internal secondary branch</t>
  </si>
  <si>
    <t>00.02/1</t>
  </si>
  <si>
    <t>00.02/2</t>
  </si>
  <si>
    <t>00.02/6</t>
  </si>
  <si>
    <t>00.02/3</t>
  </si>
  <si>
    <t>00.02/4</t>
  </si>
  <si>
    <t>00.02/5</t>
  </si>
  <si>
    <t/>
  </si>
  <si>
    <t>NEO</t>
  </si>
  <si>
    <t>Neotype</t>
  </si>
  <si>
    <t>NO.022</t>
  </si>
  <si>
    <t>NO.022.01.1</t>
  </si>
  <si>
    <t>NO.022.01.2</t>
  </si>
  <si>
    <t>NO.022.01.3</t>
  </si>
  <si>
    <t>NO.022.01.4</t>
  </si>
  <si>
    <t>NO.022.02.1</t>
  </si>
  <si>
    <t>NO.022.02.2</t>
  </si>
  <si>
    <t>NO.022.03.1</t>
  </si>
  <si>
    <t>NO.022.03.2</t>
  </si>
  <si>
    <t>Septulum</t>
  </si>
  <si>
    <t>Pilatobius recamieri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</si>
</sst>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rgb="FF0000CC"/>
      <name val="Calibri"/>
      <family val="2"/>
      <charset val="238"/>
      <scheme val="minor"/>
    </font>
    <font>
      <sz val="10"/>
      <color rgb="FF008000"/>
      <name val="Calibri"/>
      <family val="2"/>
      <charset val="238"/>
      <scheme val="minor"/>
    </font>
    <font>
      <b/>
      <i/>
      <sz val="10"/>
      <color rgb="FF0000CC"/>
      <name val="Calibri"/>
      <family val="2"/>
      <charset val="238"/>
      <scheme val="minor"/>
    </font>
    <font>
      <b/>
      <sz val="10"/>
      <color rgb="FF008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  <fill>
      <patternFill patternType="solid">
        <fgColor rgb="FF33333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4" fillId="0" borderId="1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164" fontId="5" fillId="0" borderId="1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0" fontId="5" fillId="0" borderId="9" xfId="0" applyFont="1" applyFill="1" applyBorder="1"/>
    <xf numFmtId="9" fontId="5" fillId="0" borderId="0" xfId="1" applyFont="1" applyFill="1" applyBorder="1" applyAlignment="1">
      <alignment horizontal="center" vertical="center"/>
    </xf>
    <xf numFmtId="9" fontId="5" fillId="0" borderId="0" xfId="1" applyFont="1" applyFill="1" applyBorder="1" applyAlignment="1">
      <alignment horizontal="right" vertical="center"/>
    </xf>
    <xf numFmtId="9" fontId="5" fillId="0" borderId="0" xfId="1" applyFont="1" applyFill="1" applyBorder="1" applyAlignment="1">
      <alignment horizontal="left" vertical="center"/>
    </xf>
    <xf numFmtId="164" fontId="5" fillId="2" borderId="9" xfId="0" applyNumberFormat="1" applyFont="1" applyFill="1" applyBorder="1" applyAlignment="1">
      <alignment horizontal="center"/>
    </xf>
    <xf numFmtId="164" fontId="8" fillId="2" borderId="10" xfId="0" applyNumberFormat="1" applyFont="1" applyFill="1" applyBorder="1" applyAlignment="1">
      <alignment horizontal="center"/>
    </xf>
    <xf numFmtId="1" fontId="7" fillId="0" borderId="6" xfId="0" applyNumberFormat="1" applyFont="1" applyFill="1" applyBorder="1" applyAlignment="1">
      <alignment horizontal="left" vertical="center"/>
    </xf>
    <xf numFmtId="1" fontId="7" fillId="0" borderId="6" xfId="0" applyNumberFormat="1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right" vertical="center"/>
    </xf>
    <xf numFmtId="1" fontId="5" fillId="0" borderId="1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" fontId="5" fillId="0" borderId="6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right" vertical="center"/>
    </xf>
    <xf numFmtId="1" fontId="5" fillId="0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left" vertical="center"/>
    </xf>
    <xf numFmtId="9" fontId="9" fillId="0" borderId="1" xfId="1" applyFont="1" applyFill="1" applyBorder="1" applyAlignment="1">
      <alignment horizontal="center"/>
    </xf>
    <xf numFmtId="1" fontId="5" fillId="0" borderId="11" xfId="0" applyNumberFormat="1" applyFont="1" applyFill="1" applyBorder="1" applyAlignment="1">
      <alignment horizontal="center" vertical="center"/>
    </xf>
    <xf numFmtId="9" fontId="5" fillId="0" borderId="11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top"/>
    </xf>
    <xf numFmtId="1" fontId="3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left" vertical="center"/>
    </xf>
    <xf numFmtId="164" fontId="7" fillId="0" borderId="0" xfId="0" applyNumberFormat="1" applyFont="1" applyFill="1" applyBorder="1" applyAlignment="1">
      <alignment horizontal="right" vertical="center"/>
    </xf>
    <xf numFmtId="164" fontId="7" fillId="0" borderId="6" xfId="0" applyNumberFormat="1" applyFont="1" applyFill="1" applyBorder="1" applyAlignment="1">
      <alignment horizontal="left" vertical="center"/>
    </xf>
    <xf numFmtId="164" fontId="5" fillId="0" borderId="11" xfId="0" applyNumberFormat="1" applyFont="1" applyFill="1" applyBorder="1" applyAlignment="1">
      <alignment horizontal="center" vertical="center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5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right" vertical="center"/>
    </xf>
    <xf numFmtId="164" fontId="5" fillId="0" borderId="13" xfId="0" applyNumberFormat="1" applyFont="1" applyFill="1" applyBorder="1" applyAlignment="1">
      <alignment horizontal="center" vertical="center"/>
    </xf>
    <xf numFmtId="164" fontId="5" fillId="0" borderId="13" xfId="0" applyNumberFormat="1" applyFont="1" applyFill="1" applyBorder="1" applyAlignment="1">
      <alignment horizontal="left" vertical="center"/>
    </xf>
    <xf numFmtId="164" fontId="7" fillId="0" borderId="13" xfId="0" applyNumberFormat="1" applyFont="1" applyFill="1" applyBorder="1" applyAlignment="1">
      <alignment horizontal="right" vertical="center"/>
    </xf>
    <xf numFmtId="164" fontId="7" fillId="0" borderId="13" xfId="0" applyNumberFormat="1" applyFont="1" applyFill="1" applyBorder="1" applyAlignment="1">
      <alignment horizontal="center" vertical="center"/>
    </xf>
    <xf numFmtId="164" fontId="7" fillId="0" borderId="8" xfId="0" applyNumberFormat="1" applyFont="1" applyFill="1" applyBorder="1" applyAlignment="1">
      <alignment horizontal="left" vertical="center"/>
    </xf>
    <xf numFmtId="164" fontId="5" fillId="0" borderId="12" xfId="0" applyNumberFormat="1" applyFont="1" applyFill="1" applyBorder="1" applyAlignment="1">
      <alignment horizontal="center" vertical="center"/>
    </xf>
    <xf numFmtId="164" fontId="7" fillId="0" borderId="8" xfId="0" applyNumberFormat="1" applyFont="1" applyFill="1" applyBorder="1" applyAlignment="1">
      <alignment horizontal="center" vertical="center"/>
    </xf>
    <xf numFmtId="164" fontId="7" fillId="0" borderId="7" xfId="0" applyNumberFormat="1" applyFont="1" applyFill="1" applyBorder="1" applyAlignment="1">
      <alignment horizontal="center" vertical="center"/>
    </xf>
    <xf numFmtId="164" fontId="8" fillId="2" borderId="14" xfId="0" applyNumberFormat="1" applyFont="1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164" fontId="7" fillId="0" borderId="0" xfId="0" applyNumberFormat="1" applyFont="1" applyFill="1" applyBorder="1" applyAlignment="1">
      <alignment horizontal="left" vertical="center"/>
    </xf>
    <xf numFmtId="0" fontId="5" fillId="3" borderId="0" xfId="0" applyFont="1" applyFill="1" applyBorder="1" applyAlignment="1">
      <alignment vertical="top"/>
    </xf>
    <xf numFmtId="9" fontId="9" fillId="3" borderId="16" xfId="1" applyFont="1" applyFill="1" applyBorder="1" applyAlignment="1">
      <alignment horizontal="center"/>
    </xf>
    <xf numFmtId="164" fontId="8" fillId="3" borderId="16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1" fontId="0" fillId="0" borderId="1" xfId="0" applyNumberFormat="1" applyFont="1" applyBorder="1" applyAlignment="1">
      <alignment horizontal="left" vertical="center" wrapText="1"/>
    </xf>
    <xf numFmtId="9" fontId="11" fillId="3" borderId="16" xfId="1" applyFont="1" applyFill="1" applyBorder="1" applyAlignment="1">
      <alignment horizontal="center"/>
    </xf>
    <xf numFmtId="164" fontId="10" fillId="3" borderId="16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1" fontId="10" fillId="0" borderId="1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64" fontId="10" fillId="2" borderId="10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/>
    </xf>
    <xf numFmtId="9" fontId="11" fillId="0" borderId="1" xfId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64" fontId="4" fillId="0" borderId="9" xfId="0" applyNumberFormat="1" applyFont="1" applyFill="1" applyBorder="1" applyAlignment="1">
      <alignment horizontal="center"/>
    </xf>
    <xf numFmtId="164" fontId="10" fillId="0" borderId="10" xfId="0" applyNumberFormat="1" applyFont="1" applyFill="1" applyBorder="1" applyAlignment="1">
      <alignment horizontal="center"/>
    </xf>
    <xf numFmtId="164" fontId="8" fillId="0" borderId="10" xfId="0" applyNumberFormat="1" applyFont="1" applyFill="1" applyBorder="1" applyAlignment="1">
      <alignment horizontal="center"/>
    </xf>
    <xf numFmtId="164" fontId="8" fillId="0" borderId="14" xfId="0" applyNumberFormat="1" applyFont="1" applyFill="1" applyBorder="1" applyAlignment="1">
      <alignment horizontal="center"/>
    </xf>
    <xf numFmtId="164" fontId="5" fillId="0" borderId="9" xfId="0" applyNumberFormat="1" applyFont="1" applyFill="1" applyBorder="1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colors>
    <mruColors>
      <color rgb="FFC0C0C0"/>
      <color rgb="FF777777"/>
      <color rgb="FFFFFFFF"/>
      <color rgb="FF99CCFF"/>
      <color rgb="FF3366FF"/>
      <color rgb="FFFFFF66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externalLinkPath" Target="/Users/Piotrek/AppData/Local/Microsoft/Windows/Temporary%20Internet%20Files/Content.IE5/A4V8LYFO/Pil.rec_measurements%20(1).xls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CC00"/>
  </sheetPr>
  <dimension ref="A1:BX45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40625" defaultRowHeight="12.75" x14ac:dyDescent="0.2"/>
  <cols>
    <col min="1" max="1" width="32.140625" style="2" bestFit="1" customWidth="1"/>
    <col min="2" max="3" width="6.7109375" style="87" customWidth="1"/>
    <col min="4" max="61" width="6.7109375" style="2" customWidth="1"/>
    <col min="62" max="62" width="2.85546875" style="2" customWidth="1"/>
    <col min="63" max="63" width="35.5703125" style="2" bestFit="1" customWidth="1"/>
    <col min="64" max="64" width="3.42578125" style="2" bestFit="1" customWidth="1"/>
    <col min="65" max="65" width="6.140625" style="2" customWidth="1"/>
    <col min="66" max="66" width="2.42578125" style="2" customWidth="1"/>
    <col min="67" max="67" width="6.140625" style="2" customWidth="1"/>
    <col min="68" max="68" width="7.5703125" style="2" bestFit="1" customWidth="1"/>
    <col min="69" max="69" width="2.42578125" style="2" customWidth="1"/>
    <col min="70" max="70" width="7.5703125" style="2" bestFit="1" customWidth="1"/>
    <col min="71" max="71" width="7.7109375" style="2" bestFit="1" customWidth="1"/>
    <col min="72" max="72" width="7.5703125" style="2" bestFit="1" customWidth="1"/>
    <col min="73" max="73" width="7.7109375" style="2" bestFit="1" customWidth="1"/>
    <col min="74" max="74" width="7.42578125" style="2" bestFit="1" customWidth="1"/>
    <col min="75" max="75" width="5.85546875" style="2" bestFit="1" customWidth="1"/>
    <col min="76" max="76" width="7.5703125" style="2" bestFit="1" customWidth="1"/>
    <col min="77" max="16384" width="9.140625" style="2"/>
  </cols>
  <sheetData>
    <row r="1" spans="1:76" ht="13.5" customHeight="1" x14ac:dyDescent="0.2">
      <c r="A1" s="1" t="s">
        <v>8</v>
      </c>
      <c r="B1" s="99" t="s">
        <v>84</v>
      </c>
      <c r="C1" s="99"/>
      <c r="D1" s="99" t="s">
        <v>93</v>
      </c>
      <c r="E1" s="99"/>
      <c r="F1" s="99" t="s">
        <v>77</v>
      </c>
      <c r="G1" s="99"/>
      <c r="H1" s="99" t="s">
        <v>87</v>
      </c>
      <c r="I1" s="99"/>
      <c r="J1" s="99" t="s">
        <v>77</v>
      </c>
      <c r="K1" s="99"/>
      <c r="L1" s="99" t="s">
        <v>78</v>
      </c>
      <c r="M1" s="99"/>
      <c r="N1" s="99" t="s">
        <v>79</v>
      </c>
      <c r="O1" s="99"/>
      <c r="P1" s="99" t="s">
        <v>80</v>
      </c>
      <c r="Q1" s="99"/>
      <c r="R1" s="99" t="s">
        <v>80</v>
      </c>
      <c r="S1" s="99"/>
      <c r="T1" s="99" t="s">
        <v>80</v>
      </c>
      <c r="U1" s="99"/>
      <c r="V1" s="99" t="s">
        <v>80</v>
      </c>
      <c r="W1" s="99"/>
      <c r="X1" s="98" t="s">
        <v>80</v>
      </c>
      <c r="Y1" s="98"/>
      <c r="Z1" s="98" t="s">
        <v>81</v>
      </c>
      <c r="AA1" s="98"/>
      <c r="AB1" s="98" t="s">
        <v>81</v>
      </c>
      <c r="AC1" s="98"/>
      <c r="AD1" s="99" t="s">
        <v>88</v>
      </c>
      <c r="AE1" s="99"/>
      <c r="AF1" s="98" t="s">
        <v>81</v>
      </c>
      <c r="AG1" s="98"/>
      <c r="AH1" s="98" t="s">
        <v>81</v>
      </c>
      <c r="AI1" s="98"/>
      <c r="AJ1" s="98" t="s">
        <v>81</v>
      </c>
      <c r="AK1" s="98"/>
      <c r="AL1" s="98" t="s">
        <v>81</v>
      </c>
      <c r="AM1" s="98"/>
      <c r="AN1" s="99" t="s">
        <v>94</v>
      </c>
      <c r="AO1" s="99"/>
      <c r="AP1" s="98" t="s">
        <v>81</v>
      </c>
      <c r="AQ1" s="98"/>
      <c r="AR1" s="98" t="s">
        <v>81</v>
      </c>
      <c r="AS1" s="98"/>
      <c r="AT1" s="98" t="s">
        <v>82</v>
      </c>
      <c r="AU1" s="98"/>
      <c r="AV1" s="98" t="s">
        <v>82</v>
      </c>
      <c r="AW1" s="98"/>
      <c r="AX1" s="98" t="s">
        <v>82</v>
      </c>
      <c r="AY1" s="98"/>
      <c r="AZ1" s="98" t="s">
        <v>82</v>
      </c>
      <c r="BA1" s="98"/>
      <c r="BB1" s="99" t="s">
        <v>89</v>
      </c>
      <c r="BC1" s="99"/>
      <c r="BD1" s="99" t="s">
        <v>90</v>
      </c>
      <c r="BE1" s="99"/>
      <c r="BF1" s="99" t="s">
        <v>91</v>
      </c>
      <c r="BG1" s="99"/>
      <c r="BH1" s="99" t="s">
        <v>92</v>
      </c>
      <c r="BI1" s="99"/>
      <c r="BK1" s="101" t="s">
        <v>6</v>
      </c>
      <c r="BL1" s="108" t="s">
        <v>2</v>
      </c>
      <c r="BM1" s="100" t="s">
        <v>7</v>
      </c>
      <c r="BN1" s="100"/>
      <c r="BO1" s="100"/>
      <c r="BP1" s="100"/>
      <c r="BQ1" s="100"/>
      <c r="BR1" s="103"/>
      <c r="BS1" s="100" t="s">
        <v>0</v>
      </c>
      <c r="BT1" s="103"/>
      <c r="BU1" s="100" t="s">
        <v>1</v>
      </c>
      <c r="BV1" s="104"/>
      <c r="BW1" s="100" t="s">
        <v>85</v>
      </c>
      <c r="BX1" s="100"/>
    </row>
    <row r="2" spans="1:76" x14ac:dyDescent="0.2">
      <c r="A2" s="3" t="s">
        <v>6</v>
      </c>
      <c r="B2" s="96" t="s">
        <v>5</v>
      </c>
      <c r="C2" s="89" t="s">
        <v>3</v>
      </c>
      <c r="D2" s="4" t="s">
        <v>5</v>
      </c>
      <c r="E2" s="19" t="s">
        <v>3</v>
      </c>
      <c r="F2" s="4" t="s">
        <v>5</v>
      </c>
      <c r="G2" s="19" t="s">
        <v>3</v>
      </c>
      <c r="H2" s="4" t="s">
        <v>5</v>
      </c>
      <c r="I2" s="19" t="s">
        <v>3</v>
      </c>
      <c r="J2" s="4" t="s">
        <v>5</v>
      </c>
      <c r="K2" s="19" t="s">
        <v>3</v>
      </c>
      <c r="L2" s="4" t="s">
        <v>5</v>
      </c>
      <c r="M2" s="19" t="s">
        <v>3</v>
      </c>
      <c r="N2" s="4" t="s">
        <v>5</v>
      </c>
      <c r="O2" s="19" t="s">
        <v>3</v>
      </c>
      <c r="P2" s="4" t="s">
        <v>5</v>
      </c>
      <c r="Q2" s="19" t="s">
        <v>3</v>
      </c>
      <c r="R2" s="4" t="s">
        <v>5</v>
      </c>
      <c r="S2" s="19" t="s">
        <v>3</v>
      </c>
      <c r="T2" s="4" t="s">
        <v>5</v>
      </c>
      <c r="U2" s="19" t="s">
        <v>3</v>
      </c>
      <c r="V2" s="4" t="s">
        <v>5</v>
      </c>
      <c r="W2" s="19" t="s">
        <v>3</v>
      </c>
      <c r="X2" s="4" t="s">
        <v>5</v>
      </c>
      <c r="Y2" s="19" t="s">
        <v>3</v>
      </c>
      <c r="Z2" s="4" t="s">
        <v>5</v>
      </c>
      <c r="AA2" s="19" t="s">
        <v>3</v>
      </c>
      <c r="AB2" s="4" t="s">
        <v>5</v>
      </c>
      <c r="AC2" s="19" t="s">
        <v>3</v>
      </c>
      <c r="AD2" s="4" t="s">
        <v>5</v>
      </c>
      <c r="AE2" s="19" t="s">
        <v>3</v>
      </c>
      <c r="AF2" s="4" t="s">
        <v>5</v>
      </c>
      <c r="AG2" s="19" t="s">
        <v>3</v>
      </c>
      <c r="AH2" s="4" t="s">
        <v>5</v>
      </c>
      <c r="AI2" s="19" t="s">
        <v>3</v>
      </c>
      <c r="AJ2" s="4" t="s">
        <v>5</v>
      </c>
      <c r="AK2" s="19" t="s">
        <v>3</v>
      </c>
      <c r="AL2" s="4" t="s">
        <v>5</v>
      </c>
      <c r="AM2" s="19" t="s">
        <v>3</v>
      </c>
      <c r="AN2" s="4" t="s">
        <v>5</v>
      </c>
      <c r="AO2" s="19" t="s">
        <v>3</v>
      </c>
      <c r="AP2" s="4" t="s">
        <v>5</v>
      </c>
      <c r="AQ2" s="19" t="s">
        <v>3</v>
      </c>
      <c r="AR2" s="4" t="s">
        <v>5</v>
      </c>
      <c r="AS2" s="19" t="s">
        <v>3</v>
      </c>
      <c r="AT2" s="4" t="s">
        <v>5</v>
      </c>
      <c r="AU2" s="19" t="s">
        <v>3</v>
      </c>
      <c r="AV2" s="4" t="s">
        <v>5</v>
      </c>
      <c r="AW2" s="19" t="s">
        <v>3</v>
      </c>
      <c r="AX2" s="4" t="s">
        <v>5</v>
      </c>
      <c r="AY2" s="19" t="s">
        <v>3</v>
      </c>
      <c r="AZ2" s="4" t="s">
        <v>5</v>
      </c>
      <c r="BA2" s="19" t="s">
        <v>3</v>
      </c>
      <c r="BB2" s="4" t="s">
        <v>5</v>
      </c>
      <c r="BC2" s="19" t="s">
        <v>3</v>
      </c>
      <c r="BD2" s="4" t="s">
        <v>5</v>
      </c>
      <c r="BE2" s="19" t="s">
        <v>3</v>
      </c>
      <c r="BF2" s="4" t="s">
        <v>5</v>
      </c>
      <c r="BG2" s="19" t="s">
        <v>3</v>
      </c>
      <c r="BH2" s="4" t="s">
        <v>5</v>
      </c>
      <c r="BI2" s="19" t="s">
        <v>3</v>
      </c>
      <c r="BK2" s="102"/>
      <c r="BL2" s="109"/>
      <c r="BM2" s="107" t="s">
        <v>5</v>
      </c>
      <c r="BN2" s="107"/>
      <c r="BO2" s="107"/>
      <c r="BP2" s="105" t="s">
        <v>3</v>
      </c>
      <c r="BQ2" s="105"/>
      <c r="BR2" s="106"/>
      <c r="BS2" s="5" t="s">
        <v>5</v>
      </c>
      <c r="BT2" s="6" t="s">
        <v>3</v>
      </c>
      <c r="BU2" s="5" t="s">
        <v>5</v>
      </c>
      <c r="BV2" s="7" t="s">
        <v>3</v>
      </c>
      <c r="BW2" s="5" t="s">
        <v>5</v>
      </c>
      <c r="BX2" s="8" t="s">
        <v>3</v>
      </c>
    </row>
    <row r="3" spans="1:76" x14ac:dyDescent="0.2">
      <c r="A3" s="9" t="s">
        <v>9</v>
      </c>
      <c r="B3" s="97">
        <v>322</v>
      </c>
      <c r="C3" s="90">
        <f>IF(AND((B3&gt;0),(B$5&gt;0)),(B3/B$5*100),"")</f>
        <v>1424.7787610619469</v>
      </c>
      <c r="D3" s="32">
        <v>290</v>
      </c>
      <c r="E3" s="33">
        <f>IF(AND((D3&gt;0),(D$5&gt;0)),(D3/D$5*100),"")</f>
        <v>1128.4046692607005</v>
      </c>
      <c r="F3" s="32">
        <v>333.8</v>
      </c>
      <c r="G3" s="33">
        <v>1414.406779661017</v>
      </c>
      <c r="H3" s="32">
        <v>222</v>
      </c>
      <c r="I3" s="33">
        <f>IF(AND((H3&gt;0),(H$5&gt;0)),(H3/H$5*100),"")</f>
        <v>1104.4776119402984</v>
      </c>
      <c r="J3" s="32">
        <v>337.7</v>
      </c>
      <c r="K3" s="33">
        <f>IF(AND((J3&gt;0),(J$5&gt;0)),(J3/J$5*100),"")</f>
        <v>1314.0077821011673</v>
      </c>
      <c r="L3" s="32">
        <v>357</v>
      </c>
      <c r="M3" s="33">
        <f>IF(AND((L3&gt;0),(L$5&gt;0)),(L3/L$5*100),"")</f>
        <v>1538.793103448276</v>
      </c>
      <c r="N3" s="32">
        <v>205</v>
      </c>
      <c r="O3" s="33">
        <f>IF(AND((N3&gt;0),(N$5&gt;0)),(N3/N$5*100),"")</f>
        <v>1030.1507537688442</v>
      </c>
      <c r="P3" s="32">
        <v>324.89999999999998</v>
      </c>
      <c r="Q3" s="33">
        <f>IF(AND((P3&gt;0),(P$5&gt;0)),(P3/P$5*100),"")</f>
        <v>1337.037037037037</v>
      </c>
      <c r="R3" s="32">
        <v>406.2</v>
      </c>
      <c r="S3" s="33">
        <f>IF(AND((R3&gt;0),(R$5&gt;0)),(R3/R$5*100),"")</f>
        <v>1624.8000000000002</v>
      </c>
      <c r="T3" s="32">
        <v>334.7</v>
      </c>
      <c r="U3" s="33">
        <f>IF(AND((T3&gt;0),(T$5&gt;0)),(T3/T$5*100),"")</f>
        <v>1400.4184100418411</v>
      </c>
      <c r="V3" s="32"/>
      <c r="W3" s="33" t="str">
        <f>IF(AND((V3&gt;0),(V$5&gt;0)),(V3/V$5*100),"")</f>
        <v/>
      </c>
      <c r="X3" s="32"/>
      <c r="Y3" s="33" t="str">
        <f>IF(AND((X3&gt;0),(X$5&gt;0)),(X3/X$5*100),"")</f>
        <v/>
      </c>
      <c r="Z3" s="32">
        <v>224.2</v>
      </c>
      <c r="AA3" s="33">
        <f>IF(AND((Z3&gt;0),(Z$5&gt;0)),(Z3/Z$5*100),"")</f>
        <v>1083.0917874396137</v>
      </c>
      <c r="AB3" s="32">
        <v>374.7</v>
      </c>
      <c r="AC3" s="33">
        <f>IF(AND((AB3&gt;0),(AB$5&gt;0)),(AB3/AB$5*100),"")</f>
        <v>1475.1968503937007</v>
      </c>
      <c r="AD3" s="32">
        <v>344</v>
      </c>
      <c r="AE3" s="33">
        <f>IF(AND((AD3&gt;0),(AD$5&gt;0)),(AD3/AD$5*100),"")</f>
        <v>1219.858156028369</v>
      </c>
      <c r="AF3" s="32">
        <v>359</v>
      </c>
      <c r="AG3" s="33">
        <f>IF(AND((AF3&gt;0),(AF$5&gt;0)),(AF3/AF$5*100),"")</f>
        <v>1521.1864406779662</v>
      </c>
      <c r="AH3" s="32">
        <v>211.8</v>
      </c>
      <c r="AI3" s="33">
        <f>IF(AND((AH3&gt;0),(AH$5&gt;0)),(AH3/AH$5*100),"")</f>
        <v>1069.6969696969697</v>
      </c>
      <c r="AJ3" s="32">
        <v>314</v>
      </c>
      <c r="AK3" s="33">
        <f>IF(AND((AJ3&gt;0),(AJ$5&gt;0)),(AJ3/AJ$5*100),"")</f>
        <v>1401.7857142857144</v>
      </c>
      <c r="AL3" s="32">
        <v>312.39999999999998</v>
      </c>
      <c r="AM3" s="33">
        <f>IF(AND((AL3&gt;0),(AL$5&gt;0)),(AL3/AL$5*100),"")</f>
        <v>1364.1921397379913</v>
      </c>
      <c r="AN3" s="32">
        <v>298</v>
      </c>
      <c r="AO3" s="33">
        <f>IF(AND((AN3&gt;0),(AN$5&gt;0)),(AN3/AN$5*100),"")</f>
        <v>1201.6129032258063</v>
      </c>
      <c r="AP3" s="32">
        <v>272.10000000000002</v>
      </c>
      <c r="AQ3" s="33">
        <f>IF(AND((AP3&gt;0),(AP$5&gt;0)),(AP3/AP$5*100),"")</f>
        <v>1177.922077922078</v>
      </c>
      <c r="AR3" s="32">
        <v>348.3</v>
      </c>
      <c r="AS3" s="33">
        <f>IF(AND((AR3&gt;0),(AR$5&gt;0)),(AR3/AR$5*100),"")</f>
        <v>1439.2561983471076</v>
      </c>
      <c r="AT3" s="32">
        <v>275.7</v>
      </c>
      <c r="AU3" s="33">
        <f>IF(AND((AT3&gt;0),(AT$5&gt;0)),(AT3/AT$5*100),"")</f>
        <v>1173.191489361702</v>
      </c>
      <c r="AV3" s="32"/>
      <c r="AW3" s="33" t="str">
        <f>IF(AND((AV3&gt;0),(AV$5&gt;0)),(AV3/AV$5*100),"")</f>
        <v/>
      </c>
      <c r="AX3" s="32">
        <v>324.10000000000002</v>
      </c>
      <c r="AY3" s="33">
        <f>IF(AND((AX3&gt;0),(AX$5&gt;0)),(AX3/AX$5*100),"")</f>
        <v>1446.8750000000002</v>
      </c>
      <c r="AZ3" s="32">
        <v>307.8</v>
      </c>
      <c r="BA3" s="33">
        <f>IF(AND((AZ3&gt;0),(AZ$5&gt;0)),(AZ3/AZ$5*100),"")</f>
        <v>1293.2773109243699</v>
      </c>
      <c r="BB3" s="32">
        <v>283</v>
      </c>
      <c r="BC3" s="33">
        <f>IF(AND((BB3&gt;0),(BB$5&gt;0)),(BB3/BB$5*100),"")</f>
        <v>1235.8078602620087</v>
      </c>
      <c r="BD3" s="32">
        <v>293</v>
      </c>
      <c r="BE3" s="33">
        <f>IF(AND((BD3&gt;0),(BD$5&gt;0)),(BD3/BD$5*100),"")</f>
        <v>1225.9414225941423</v>
      </c>
      <c r="BF3" s="32">
        <v>309</v>
      </c>
      <c r="BG3" s="33">
        <f>IF(AND((BF3&gt;0),(BF$5&gt;0)),(BF3/BF$5*100),"")</f>
        <v>1292.8870292887029</v>
      </c>
      <c r="BH3" s="32">
        <v>279</v>
      </c>
      <c r="BI3" s="33">
        <f>IF(AND((BH3&gt;0),(BH$5&gt;0)),(BH3/BH$5*100),"")</f>
        <v>1134.1463414634145</v>
      </c>
      <c r="BK3" s="11" t="str">
        <f t="shared" ref="BK3:BK44" si="0">A3</f>
        <v>Body length</v>
      </c>
      <c r="BL3" s="34">
        <f>COUNT(B3,D3,F3,H3,J3,L3,N3,P3,R3,T3,V3,X3,Z3,AB3,AD3,AF3,AH3,AJ3,AL3,AN3,AP3,AR3,AT3,AV3,AX3,AZ3,BB3,BD3,BF3,BH3)</f>
        <v>27</v>
      </c>
      <c r="BM3" s="35">
        <f>IF(SUM(B3,D3,F3,H3,J3,L3,N3,P3,R3,T3,V3,X3,Z3,AB3,AD3,AF3,AH3,AJ3,AL3,AN3,AP3,AR3,AT3,AV3,AX3,AZ3,BB3,BD3,BF3,BH3)&gt;0,MIN(B3,D3,F3,H3,J3,L3,N3,P3,R3,T3,V3,X3,Z3,AB3,AD3,AF3,AH3,AJ3,AL3,AN3,AP3,AR3,AT3,AV3,AX3,AZ3,BB3,BD3,BF3,BH3),"")</f>
        <v>205</v>
      </c>
      <c r="BN3" s="36" t="str">
        <f>IF(COUNT(BM3)&gt;0,"–","?")</f>
        <v>–</v>
      </c>
      <c r="BO3" s="37">
        <f>IF(SUM(B3,D3,F3,H3,J3,L3,N3,P3,R3,T3,V3,X3,Z3,AB3,AD3)&gt;0,MAX(B3,D3,F3,H3,J3,L3,N3,P3,R3,T3,V3,X3,Z3,AB3,AD3),"")</f>
        <v>406.2</v>
      </c>
      <c r="BP3" s="31">
        <f>IF(SUM(C3,E3,G3,I3,K3,M3,O3,Q3,S3,U3,W3,Y3,AA3,AC3,AE3,AG3,AI3,AK3,AM3,AO3,AQ3,AS3,AU3,AW3,AY3,BA3,BC3,BE3,BG3,BI3)&gt;0,MIN(C3,E3,G3,I3,K3,M3,O3,Q3,S3,U3,W3,Y3,AA3,AC3,AE3,AG3,AI3,AK3,AM3,AO3,AQ3,AS3,AU3,AW3,AY3,BA3,BC3,BE3,BG3,BI3),"")</f>
        <v>1030.1507537688442</v>
      </c>
      <c r="BQ3" s="30" t="str">
        <f>IF(COUNT(BP3)&gt;0,"–","?")</f>
        <v>–</v>
      </c>
      <c r="BR3" s="27">
        <f>IF(SUM(C3,E3,G3,I3,K3,M3,O3,Q3,S3,U3,W3,Y3,AA3,AC3,AE3,AG3,AI3,AK3,AM3,AO3,AQ3,AS3,AU3,AW3,AY3,BA3,BC3,BE3,BG3,BI3)&gt;0,MAX(C3,E3,G3,I3,K3,M3,O3,Q3,S3,U3,W3,Y3,AA3,AC3,AE3,AG3,AI3,AK3,AM3,AO3,AQ3,AS3,AU3,AW3,AY3,BA3,BC3,BE3,BG3,BI3),"")</f>
        <v>1624.8000000000002</v>
      </c>
      <c r="BS3" s="39">
        <f>IF(SUM(B3,D3,F3,H3,J3,L3,N3,P3,R3,T3,V3,X3,Z3,AB3,AD3,AF3,AH3,AJ3,AL3,AN3,AP3,AR3,AT3,AV3,AX3,AZ3,BB3,BD3,BF3,BH3)&gt;0,AVERAGE(B3,D3,F3,H3,J3,L3,N3,P3,R3,T3,V3,X3,Z3,AB3,AD3,AF3,AH3,AJ3,AL3,AN3,AP3,AR3,AT3,AV3,AX3,AZ3,BB3,BD3,BF3,BH3),"?")</f>
        <v>306.05185185185184</v>
      </c>
      <c r="BT3" s="28">
        <f>IF(SUM(C3,E3,G3,I3,K3,M3,O3,Q3,S3,U3,W3,Y3,AA3,AC3,AE3,AG3,AI3,AK3,AM3,AO3,AQ3,AS3,AU3,AW3,AY3,BA3,BC3,BE3,BG3,BI3)&gt;0,AVERAGE(C3,E3,G3,I3,K3,M3,O3,Q3,S3,U3,W3,Y3,AA3,AC3,AE3,AG3,AI3,AK3,AM3,AO3,AQ3,AS3,AU3,AW3,AY3,BA3,BC3,BE3,BG3,BI3),"?")</f>
        <v>1299.0074296285475</v>
      </c>
      <c r="BU3" s="36">
        <f>IF(COUNT(B3,D3,F3,H3,J3,L3,N3,P3,R3,T3,V3,X3,Z3,AB3,AD3,AF3,AH3,AJ3,AL3,AN3,AP3,AR3,AT3,AV3,AX3,AZ3,BB3,BD3,BF3,BH3)&gt;1,STDEV(B3,D3,F3,H3,J3,L3,N3,P3,R3,T3,V3,X3,Z3,AB3,AD3,AF3,AH3,AJ3,AL3,AN3,AP3,AR3,AT3,AV3,AX3,AZ3,BB3,BD3,BF3,BH3),"?")</f>
        <v>49.496918088754754</v>
      </c>
      <c r="BV3" s="29">
        <f>IF(COUNT(C3,E3,G3,I3,K3,M3,O3,Q3,S3,U3,W3,Y3,AA3,AC3,AE3,AG3,AI3,AK3,AM3,AO3,AQ3,AS3,AU3,AW3,AY3,BA3,BC3,BE3,BG3,BI3)&gt;1,STDEV(C3,E3,G3,I3,K3,M3,O3,Q3,S3,U3,W3,Y3,AA3,AC3,AE3,AG3,AI3,AK3,AM3,AO3,AQ3,AS3,AU3,AW3,AY3,BA3,BC3,BE3,BG3,BI3),"?")</f>
        <v>159.65586383267288</v>
      </c>
      <c r="BW3" s="36">
        <f>IF(COUNT(B3)&gt;0,B3,"?")</f>
        <v>322</v>
      </c>
      <c r="BX3" s="30">
        <f>IF(COUNT(C3)&gt;0,C3,"?")</f>
        <v>1424.7787610619469</v>
      </c>
    </row>
    <row r="4" spans="1:76" x14ac:dyDescent="0.2">
      <c r="A4" s="21" t="s">
        <v>37</v>
      </c>
      <c r="B4" s="110"/>
      <c r="C4" s="111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3"/>
      <c r="AF4" s="114"/>
      <c r="AG4" s="112"/>
      <c r="AH4" s="112"/>
      <c r="AI4" s="112"/>
      <c r="AJ4" s="112"/>
      <c r="AK4" s="112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69"/>
      <c r="BK4" s="11" t="str">
        <f t="shared" si="0"/>
        <v>Buccopharyngeal tube</v>
      </c>
      <c r="BL4" s="12"/>
      <c r="BM4" s="35" t="str">
        <f t="shared" ref="BM4:BM44" si="1">IF(SUM(B4,D4,F4,H4,J4,L4,N4,P4,R4,T4,V4,X4,Z4,AB4,AD4,AF4,AH4,AJ4,AL4,AN4,AP4,AR4,AT4,AV4,AX4,AZ4,BB4,BD4,BF4,BH4)&gt;0,MIN(B4,D4,F4,H4,J4,L4,N4,P4,R4,T4,V4,X4,Z4,AB4,AD4,AF4,AH4,AJ4,AL4,AN4,AP4,AR4,AT4,AV4,AX4,AZ4,BB4,BD4,BF4,BH4),"")</f>
        <v/>
      </c>
      <c r="BN4" s="36"/>
      <c r="BO4" s="37"/>
      <c r="BP4" s="31"/>
      <c r="BQ4" s="30"/>
      <c r="BR4" s="27"/>
      <c r="BS4" s="39"/>
      <c r="BT4" s="28"/>
      <c r="BU4" s="36"/>
      <c r="BV4" s="29"/>
      <c r="BW4" s="36"/>
      <c r="BX4" s="30"/>
    </row>
    <row r="5" spans="1:76" x14ac:dyDescent="0.2">
      <c r="A5" s="9" t="s">
        <v>10</v>
      </c>
      <c r="B5" s="93">
        <v>22.6</v>
      </c>
      <c r="C5" s="94" t="s">
        <v>4</v>
      </c>
      <c r="D5" s="10">
        <v>25.7</v>
      </c>
      <c r="E5" s="20" t="s">
        <v>4</v>
      </c>
      <c r="F5" s="10">
        <v>23.6</v>
      </c>
      <c r="G5" s="20" t="s">
        <v>4</v>
      </c>
      <c r="H5" s="10">
        <v>20.100000000000001</v>
      </c>
      <c r="I5" s="20" t="s">
        <v>4</v>
      </c>
      <c r="J5" s="10">
        <v>25.7</v>
      </c>
      <c r="K5" s="20" t="s">
        <v>4</v>
      </c>
      <c r="L5" s="10">
        <v>23.2</v>
      </c>
      <c r="M5" s="20" t="s">
        <v>4</v>
      </c>
      <c r="N5" s="10">
        <v>19.899999999999999</v>
      </c>
      <c r="O5" s="20" t="s">
        <v>4</v>
      </c>
      <c r="P5" s="10">
        <v>24.3</v>
      </c>
      <c r="Q5" s="20" t="s">
        <v>4</v>
      </c>
      <c r="R5" s="10">
        <v>25</v>
      </c>
      <c r="S5" s="20" t="s">
        <v>4</v>
      </c>
      <c r="T5" s="10">
        <v>23.9</v>
      </c>
      <c r="U5" s="20" t="s">
        <v>4</v>
      </c>
      <c r="V5" s="10">
        <v>23.6</v>
      </c>
      <c r="W5" s="20" t="s">
        <v>4</v>
      </c>
      <c r="X5" s="10">
        <v>25.9</v>
      </c>
      <c r="Y5" s="20" t="s">
        <v>4</v>
      </c>
      <c r="Z5" s="10">
        <v>20.7</v>
      </c>
      <c r="AA5" s="20" t="s">
        <v>4</v>
      </c>
      <c r="AB5" s="10">
        <v>25.4</v>
      </c>
      <c r="AC5" s="20" t="s">
        <v>4</v>
      </c>
      <c r="AD5" s="10">
        <v>28.2</v>
      </c>
      <c r="AE5" s="20" t="s">
        <v>4</v>
      </c>
      <c r="AF5" s="10">
        <v>23.6</v>
      </c>
      <c r="AG5" s="20" t="s">
        <v>4</v>
      </c>
      <c r="AH5" s="10">
        <v>19.8</v>
      </c>
      <c r="AI5" s="20" t="s">
        <v>4</v>
      </c>
      <c r="AJ5" s="10">
        <v>22.4</v>
      </c>
      <c r="AK5" s="20" t="s">
        <v>4</v>
      </c>
      <c r="AL5" s="10">
        <v>22.9</v>
      </c>
      <c r="AM5" s="20" t="s">
        <v>4</v>
      </c>
      <c r="AN5" s="10">
        <v>24.8</v>
      </c>
      <c r="AO5" s="20" t="s">
        <v>4</v>
      </c>
      <c r="AP5" s="10">
        <v>23.1</v>
      </c>
      <c r="AQ5" s="20" t="s">
        <v>4</v>
      </c>
      <c r="AR5" s="10">
        <v>24.2</v>
      </c>
      <c r="AS5" s="20" t="s">
        <v>4</v>
      </c>
      <c r="AT5" s="10">
        <v>23.5</v>
      </c>
      <c r="AU5" s="20" t="s">
        <v>4</v>
      </c>
      <c r="AV5" s="10">
        <v>24.6</v>
      </c>
      <c r="AW5" s="20" t="s">
        <v>4</v>
      </c>
      <c r="AX5" s="10">
        <v>22.4</v>
      </c>
      <c r="AY5" s="20" t="s">
        <v>4</v>
      </c>
      <c r="AZ5" s="10">
        <v>23.8</v>
      </c>
      <c r="BA5" s="20" t="s">
        <v>4</v>
      </c>
      <c r="BB5" s="10">
        <v>22.9</v>
      </c>
      <c r="BC5" s="20" t="s">
        <v>4</v>
      </c>
      <c r="BD5" s="10">
        <v>23.9</v>
      </c>
      <c r="BE5" s="20" t="s">
        <v>4</v>
      </c>
      <c r="BF5" s="10">
        <v>23.9</v>
      </c>
      <c r="BG5" s="20" t="s">
        <v>4</v>
      </c>
      <c r="BH5" s="10">
        <v>24.6</v>
      </c>
      <c r="BI5" s="20" t="s">
        <v>4</v>
      </c>
      <c r="BK5" s="11" t="str">
        <f t="shared" si="0"/>
        <v xml:space="preserve">     Buccal tube length</v>
      </c>
      <c r="BL5" s="12">
        <f t="shared" ref="BL5:BL44" si="2">COUNT(B5,D5,F5,H5,J5,L5,N5,P5,R5,T5,V5,X5,Z5,AB5,AD5,AF5,AH5,AJ5,AL5,AN5,AP5,AR5,AT5,AV5,AX5,AZ5,BB5,BD5,BF5,BH5)</f>
        <v>30</v>
      </c>
      <c r="BM5" s="53">
        <f t="shared" si="1"/>
        <v>19.8</v>
      </c>
      <c r="BN5" s="13" t="str">
        <f t="shared" ref="BN5:BN44" si="3">IF(COUNT(BM5)&gt;0,"–","?")</f>
        <v>–</v>
      </c>
      <c r="BO5" s="54">
        <f t="shared" ref="BO5:BO44" si="4">IF(SUM(B5,D5,F5,H5,J5,L5,N5,P5,R5,T5,V5,X5,Z5,AB5,AD5)&gt;0,MAX(B5,D5,F5,H5,J5,L5,N5,P5,R5,T5,V5,X5,Z5,AB5,AD5),"")</f>
        <v>28.2</v>
      </c>
      <c r="BP5" s="55" t="str">
        <f t="shared" ref="BP5:BP44" si="5">IF(SUM(C5,E5,G5,I5,K5,M5,O5,Q5,S5,U5,W5,Y5,AA5,AC5,AE5,AG5,AI5,AK5,AM5,AO5,AQ5,AS5,AU5,AW5,AY5,BA5,BC5,BE5,BG5,BI5)&gt;0,MIN(C5,E5,G5,I5,K5,M5,O5,Q5,S5,U5,W5,Y5,AA5,AC5,AE5,AG5,AI5,AK5,AM5,AO5,AQ5,AS5,AU5,AW5,AY5,BA5,BC5,BE5,BG5,BI5),"")</f>
        <v/>
      </c>
      <c r="BQ5" s="2" t="s">
        <v>4</v>
      </c>
      <c r="BR5" s="56" t="str">
        <f t="shared" ref="BR5:BR44" si="6">IF(SUM(C5,E5,G5,I5,K5,M5,O5,Q5,S5,U5,W5,Y5,AA5,AC5,AE5,AG5,AI5,AK5,AM5,AO5,AQ5,AS5,AU5,AW5,AY5,BA5,BC5,BE5,BG5,BI5)&gt;0,MAX(C5,E5,G5,I5,K5,M5,O5,Q5,S5,U5,W5,Y5,AA5,AC5,AE5,AG5,AI5,AK5,AM5,AO5,AQ5,AS5,AU5,AW5,AY5,BA5,BC5,BE5,BG5,BI5),"")</f>
        <v/>
      </c>
      <c r="BS5" s="57">
        <f t="shared" ref="BS5:BS44" si="7">IF(SUM(B5,D5,F5,H5,J5,L5,N5,P5,R5,T5,V5,X5,Z5,AB5,AD5,AF5,AH5,AJ5,AL5,AN5,AP5,AR5,AT5,AV5,AX5,AZ5,BB5,BD5,BF5,BH5)&gt;0,AVERAGE(B5,D5,F5,H5,J5,L5,N5,P5,R5,T5,V5,X5,Z5,AB5,AD5,AF5,AH5,AJ5,AL5,AN5,AP5,AR5,AT5,AV5,AX5,AZ5,BB5,BD5,BF5,BH5),"?")</f>
        <v>23.606666666666666</v>
      </c>
      <c r="BT5" s="58" t="s">
        <v>4</v>
      </c>
      <c r="BU5" s="13">
        <f t="shared" ref="BU5:BU44" si="8">IF(COUNT(B5,D5,F5,H5,J5,L5,N5,P5,R5,T5,V5,X5,Z5,AB5,AD5,AF5,AH5,AJ5,AL5,AN5,AP5,AR5,AT5,AV5,AX5,AZ5,BB5,BD5,BF5,BH5)&gt;1,STDEV(B5,D5,F5,H5,J5,L5,N5,P5,R5,T5,V5,X5,Z5,AB5,AD5,AF5,AH5,AJ5,AL5,AN5,AP5,AR5,AT5,AV5,AX5,AZ5,BB5,BD5,BF5,BH5),"?")</f>
        <v>1.8489388071657964</v>
      </c>
      <c r="BV5" s="59" t="s">
        <v>4</v>
      </c>
      <c r="BW5" s="13">
        <f t="shared" ref="BW5:BW44" si="9">IF(COUNT(B5)&gt;0,B5,"?")</f>
        <v>22.6</v>
      </c>
      <c r="BX5" s="14" t="s">
        <v>4</v>
      </c>
    </row>
    <row r="6" spans="1:76" x14ac:dyDescent="0.2">
      <c r="A6" s="9" t="s">
        <v>11</v>
      </c>
      <c r="B6" s="93">
        <v>47.5</v>
      </c>
      <c r="C6" s="94">
        <f>IF(AND((B6&gt;0),(B$5&gt;0)),(B6/B$5*100),"")</f>
        <v>210.17699115044249</v>
      </c>
      <c r="D6" s="10">
        <v>52.2</v>
      </c>
      <c r="E6" s="20">
        <f>IF(AND((D6&gt;0),(D$5&gt;0)),(D6/D$5*100),"")</f>
        <v>203.11284046692612</v>
      </c>
      <c r="F6" s="10">
        <v>51.1</v>
      </c>
      <c r="G6" s="20">
        <v>216.52542372881354</v>
      </c>
      <c r="H6" s="10">
        <v>35.299999999999997</v>
      </c>
      <c r="I6" s="20">
        <f>IF(AND((H6&gt;0),(H$5&gt;0)),(H6/H$5*100),"")</f>
        <v>175.62189054726366</v>
      </c>
      <c r="J6" s="10">
        <v>45.8</v>
      </c>
      <c r="K6" s="20">
        <f>IF(AND((J6&gt;0),(J$5&gt;0)),(J6/J$5*100),"")</f>
        <v>178.2101167315175</v>
      </c>
      <c r="L6" s="10">
        <v>50.1</v>
      </c>
      <c r="M6" s="20">
        <f>IF(AND((L6&gt;0),(L$5&gt;0)),(L6/L$5*100),"")</f>
        <v>215.94827586206898</v>
      </c>
      <c r="N6" s="10">
        <v>39.4</v>
      </c>
      <c r="O6" s="20">
        <f>IF(AND((N6&gt;0),(N$5&gt;0)),(N6/N$5*100),"")</f>
        <v>197.98994974874373</v>
      </c>
      <c r="P6" s="10">
        <v>49.3</v>
      </c>
      <c r="Q6" s="20">
        <f>IF(AND((P6&gt;0),(P$5&gt;0)),(P6/P$5*100),"")</f>
        <v>202.88065843621399</v>
      </c>
      <c r="R6" s="10">
        <v>46.8</v>
      </c>
      <c r="S6" s="20">
        <f>IF(AND((R6&gt;0),(R$5&gt;0)),(R6/R$5*100),"")</f>
        <v>187.2</v>
      </c>
      <c r="T6" s="10">
        <v>48.8</v>
      </c>
      <c r="U6" s="20">
        <f>IF(AND((T6&gt;0),(T$5&gt;0)),(T6/T$5*100),"")</f>
        <v>204.18410041841005</v>
      </c>
      <c r="V6" s="10">
        <v>49.7</v>
      </c>
      <c r="W6" s="20">
        <f>IF(AND((V6&gt;0),(V$5&gt;0)),(V6/V$5*100),"")</f>
        <v>210.59322033898303</v>
      </c>
      <c r="X6" s="10">
        <v>49.7</v>
      </c>
      <c r="Y6" s="20">
        <f>IF(AND((X6&gt;0),(X$5&gt;0)),(X6/X$5*100),"")</f>
        <v>191.8918918918919</v>
      </c>
      <c r="Z6" s="10">
        <v>39.700000000000003</v>
      </c>
      <c r="AA6" s="20">
        <f>IF(AND((Z6&gt;0),(Z$5&gt;0)),(Z6/Z$5*100),"")</f>
        <v>191.7874396135266</v>
      </c>
      <c r="AB6" s="10">
        <v>55.8</v>
      </c>
      <c r="AC6" s="20">
        <f>IF(AND((AB6&gt;0),(AB$5&gt;0)),(AB6/AB$5*100),"")</f>
        <v>219.68503937007875</v>
      </c>
      <c r="AD6" s="10">
        <v>56.8</v>
      </c>
      <c r="AE6" s="20">
        <f>IF(AND((AD6&gt;0),(AD$5&gt;0)),(AD6/AD$5*100),"")</f>
        <v>201.41843971631204</v>
      </c>
      <c r="AF6" s="10">
        <v>43</v>
      </c>
      <c r="AG6" s="20">
        <f>IF(AND((AF6&gt;0),(AF$5&gt;0)),(AF6/AF$5*100),"")</f>
        <v>182.20338983050846</v>
      </c>
      <c r="AH6" s="10">
        <v>39</v>
      </c>
      <c r="AI6" s="20">
        <f>IF(AND((AH6&gt;0),(AH$5&gt;0)),(AH6/AH$5*100),"")</f>
        <v>196.96969696969697</v>
      </c>
      <c r="AJ6" s="10">
        <v>46.4</v>
      </c>
      <c r="AK6" s="20">
        <f>IF(AND((AJ6&gt;0),(AJ$5&gt;0)),(AJ6/AJ$5*100),"")</f>
        <v>207.14285714285717</v>
      </c>
      <c r="AL6" s="10">
        <v>46.8</v>
      </c>
      <c r="AM6" s="20">
        <f>IF(AND((AL6&gt;0),(AL$5&gt;0)),(AL6/AL$5*100),"")</f>
        <v>204.36681222707423</v>
      </c>
      <c r="AN6" s="10">
        <v>49.2</v>
      </c>
      <c r="AO6" s="20">
        <f>IF(AND((AN6&gt;0),(AN$5&gt;0)),(AN6/AN$5*100),"")</f>
        <v>198.38709677419354</v>
      </c>
      <c r="AP6" s="10">
        <v>42.4</v>
      </c>
      <c r="AQ6" s="20">
        <f>IF(AND((AP6&gt;0),(AP$5&gt;0)),(AP6/AP$5*100),"")</f>
        <v>183.54978354978354</v>
      </c>
      <c r="AR6" s="10">
        <v>51.3</v>
      </c>
      <c r="AS6" s="20">
        <f>IF(AND((AR6&gt;0),(AR$5&gt;0)),(AR6/AR$5*100),"")</f>
        <v>211.98347107438016</v>
      </c>
      <c r="AT6" s="10">
        <v>49.8</v>
      </c>
      <c r="AU6" s="20">
        <f>IF(AND((AT6&gt;0),(AT$5&gt;0)),(AT6/AT$5*100),"")</f>
        <v>211.91489361702125</v>
      </c>
      <c r="AV6" s="10">
        <v>56.9</v>
      </c>
      <c r="AW6" s="20">
        <f>IF(AND((AV6&gt;0),(AV$5&gt;0)),(AV6/AV$5*100),"")</f>
        <v>231.30081300813009</v>
      </c>
      <c r="AX6" s="10">
        <v>49</v>
      </c>
      <c r="AY6" s="20">
        <f>IF(AND((AX6&gt;0),(AX$5&gt;0)),(AX6/AX$5*100),"")</f>
        <v>218.75</v>
      </c>
      <c r="AZ6" s="10">
        <v>49.6</v>
      </c>
      <c r="BA6" s="20">
        <f>IF(AND((AZ6&gt;0),(AZ$5&gt;0)),(AZ6/AZ$5*100),"")</f>
        <v>208.40336134453784</v>
      </c>
      <c r="BB6" s="10">
        <v>45.4</v>
      </c>
      <c r="BC6" s="20">
        <f>IF(AND((BB6&gt;0),(BB$5&gt;0)),(BB6/BB$5*100),"")</f>
        <v>198.25327510917029</v>
      </c>
      <c r="BD6" s="10">
        <v>43.5</v>
      </c>
      <c r="BE6" s="20">
        <f>IF(AND((BD6&gt;0),(BD$5&gt;0)),(BD6/BD$5*100),"")</f>
        <v>182.00836820083683</v>
      </c>
      <c r="BF6" s="10">
        <v>46.5</v>
      </c>
      <c r="BG6" s="20">
        <f>IF(AND((BF6&gt;0),(BF$5&gt;0)),(BF6/BF$5*100),"")</f>
        <v>194.56066945606696</v>
      </c>
      <c r="BH6" s="10">
        <v>47</v>
      </c>
      <c r="BI6" s="20">
        <f>IF(AND((BH6&gt;0),(BH$5&gt;0)),(BH6/BH$5*100),"")</f>
        <v>191.05691056910567</v>
      </c>
      <c r="BK6" s="11" t="str">
        <f t="shared" si="0"/>
        <v xml:space="preserve">     Pharyngeal tube length</v>
      </c>
      <c r="BL6" s="12">
        <f t="shared" si="2"/>
        <v>30</v>
      </c>
      <c r="BM6" s="53">
        <f t="shared" si="1"/>
        <v>35.299999999999997</v>
      </c>
      <c r="BN6" s="13" t="str">
        <f t="shared" si="3"/>
        <v>–</v>
      </c>
      <c r="BO6" s="54">
        <f t="shared" si="4"/>
        <v>56.8</v>
      </c>
      <c r="BP6" s="55">
        <f t="shared" si="5"/>
        <v>175.62189054726366</v>
      </c>
      <c r="BQ6" s="14" t="str">
        <f t="shared" ref="BQ6:BQ44" si="10">IF(COUNT(BP6)&gt;0,"–","?")</f>
        <v>–</v>
      </c>
      <c r="BR6" s="56">
        <f t="shared" si="6"/>
        <v>231.30081300813009</v>
      </c>
      <c r="BS6" s="57">
        <f t="shared" si="7"/>
        <v>47.460000000000008</v>
      </c>
      <c r="BT6" s="58">
        <f t="shared" ref="BT6:BT44" si="11">IF(SUM(C6,E6,G6,I6,K6,M6,O6,Q6,S6,U6,W6,Y6,AA6,AC6,AE6,AG6,AI6,AK6,AM6,AO6,AQ6,AS6,AU6,AW6,AY6,BA6,BC6,BE6,BG6,BI6)&gt;0,AVERAGE(C6,E6,G6,I6,K6,M6,O6,Q6,S6,U6,W6,Y6,AA6,AC6,AE6,AG6,AI6,AK6,AM6,AO6,AQ6,AS6,AU6,AW6,AY6,BA6,BC6,BE6,BG6,BI6),"?")</f>
        <v>200.93592256315185</v>
      </c>
      <c r="BU6" s="13">
        <f t="shared" si="8"/>
        <v>5.0852457303389533</v>
      </c>
      <c r="BV6" s="59">
        <f t="shared" ref="BV6:BV44" si="12">IF(COUNT(C6,E6,G6,I6,K6,M6,O6,Q6,S6,U6,W6,Y6,AA6,AC6,AE6,AG6,AI6,AK6,AM6,AO6,AQ6,AS6,AU6,AW6,AY6,BA6,BC6,BE6,BG6,BI6)&gt;1,STDEV(C6,E6,G6,I6,K6,M6,O6,Q6,S6,U6,W6,Y6,AA6,AC6,AE6,AG6,AI6,AK6,AM6,AO6,AQ6,AS6,AU6,AW6,AY6,BA6,BC6,BE6,BG6,BI6),"?")</f>
        <v>13.525350856502701</v>
      </c>
      <c r="BW6" s="13">
        <f t="shared" si="9"/>
        <v>47.5</v>
      </c>
      <c r="BX6" s="14">
        <f t="shared" ref="BX6:BX44" si="13">IF(COUNT(C6)&gt;0,C6,"?")</f>
        <v>210.17699115044249</v>
      </c>
    </row>
    <row r="7" spans="1:76" x14ac:dyDescent="0.2">
      <c r="A7" s="9" t="s">
        <v>12</v>
      </c>
      <c r="B7" s="93">
        <f>SUM(B5:B6)</f>
        <v>70.099999999999994</v>
      </c>
      <c r="C7" s="94">
        <f>IF(AND((B7&gt;0),(B$5&gt;0)),(B7/B$5*100),"")</f>
        <v>310.17699115044246</v>
      </c>
      <c r="D7" s="10">
        <f>SUM(D5:D6)</f>
        <v>77.900000000000006</v>
      </c>
      <c r="E7" s="20">
        <f>IF(AND((D7&gt;0),(D$5&gt;0)),(D7/D$5*100),"")</f>
        <v>303.11284046692612</v>
      </c>
      <c r="F7" s="10">
        <v>74.7</v>
      </c>
      <c r="G7" s="20">
        <v>316.52542372881356</v>
      </c>
      <c r="H7" s="10">
        <f>SUM(H5:H6)</f>
        <v>55.4</v>
      </c>
      <c r="I7" s="20">
        <f>IF(AND((H7&gt;0),(H$5&gt;0)),(H7/H$5*100),"")</f>
        <v>275.62189054726366</v>
      </c>
      <c r="J7" s="10">
        <v>71.5</v>
      </c>
      <c r="K7" s="20">
        <f>IF(AND((J7&gt;0),(J$5&gt;0)),(J7/J$5*100),"")</f>
        <v>278.21011673151747</v>
      </c>
      <c r="L7" s="10">
        <v>73.3</v>
      </c>
      <c r="M7" s="20">
        <f>IF(AND((L7&gt;0),(L$5&gt;0)),(L7/L$5*100),"")</f>
        <v>315.94827586206895</v>
      </c>
      <c r="N7" s="10">
        <v>59.3</v>
      </c>
      <c r="O7" s="20">
        <f>IF(AND((N7&gt;0),(N$5&gt;0)),(N7/N$5*100),"")</f>
        <v>297.9899497487437</v>
      </c>
      <c r="P7" s="10">
        <v>73.599999999999994</v>
      </c>
      <c r="Q7" s="20">
        <f>IF(AND((P7&gt;0),(P$5&gt;0)),(P7/P$5*100),"")</f>
        <v>302.88065843621393</v>
      </c>
      <c r="R7" s="10">
        <v>71.8</v>
      </c>
      <c r="S7" s="20">
        <f>IF(AND((R7&gt;0),(R$5&gt;0)),(R7/R$5*100),"")</f>
        <v>287.2</v>
      </c>
      <c r="T7" s="10">
        <v>72.7</v>
      </c>
      <c r="U7" s="20">
        <f>IF(AND((T7&gt;0),(T$5&gt;0)),(T7/T$5*100),"")</f>
        <v>304.18410041841008</v>
      </c>
      <c r="V7" s="10">
        <v>73.3</v>
      </c>
      <c r="W7" s="20">
        <f>IF(AND((V7&gt;0),(V$5&gt;0)),(V7/V$5*100),"")</f>
        <v>310.59322033898297</v>
      </c>
      <c r="X7" s="10">
        <v>75.599999999999994</v>
      </c>
      <c r="Y7" s="20">
        <f>IF(AND((X7&gt;0),(X$5&gt;0)),(X7/X$5*100),"")</f>
        <v>291.89189189189187</v>
      </c>
      <c r="Z7" s="88">
        <f>SUM(Z5:Z6)</f>
        <v>60.400000000000006</v>
      </c>
      <c r="AA7" s="20">
        <f>IF(AND((Z7&gt;0),(Z$5&gt;0)),(Z7/Z$5*100),"")</f>
        <v>291.7874396135266</v>
      </c>
      <c r="AB7" s="88">
        <f>SUM(AB5:AB6)</f>
        <v>81.199999999999989</v>
      </c>
      <c r="AC7" s="20">
        <f>IF(AND((AB7&gt;0),(AB$5&gt;0)),(AB7/AB$5*100),"")</f>
        <v>319.6850393700787</v>
      </c>
      <c r="AD7" s="10">
        <f>SUM(AD5:AD6)</f>
        <v>85</v>
      </c>
      <c r="AE7" s="20">
        <f>IF(AND((AD7&gt;0),(AD$5&gt;0)),(AD7/AD$5*100),"")</f>
        <v>301.41843971631209</v>
      </c>
      <c r="AF7" s="88">
        <f>SUM(AF5:AF6)</f>
        <v>66.599999999999994</v>
      </c>
      <c r="AG7" s="20">
        <f>IF(AND((AF7&gt;0),(AF$5&gt;0)),(AF7/AF$5*100),"")</f>
        <v>282.20338983050846</v>
      </c>
      <c r="AH7" s="88">
        <f>SUM(AH5:AH6)</f>
        <v>58.8</v>
      </c>
      <c r="AI7" s="20">
        <f>IF(AND((AH7&gt;0),(AH$5&gt;0)),(AH7/AH$5*100),"")</f>
        <v>296.96969696969694</v>
      </c>
      <c r="AJ7" s="88">
        <f>SUM(AJ5:AJ6)</f>
        <v>68.8</v>
      </c>
      <c r="AK7" s="20">
        <f>IF(AND((AJ7&gt;0),(AJ$5&gt;0)),(AJ7/AJ$5*100),"")</f>
        <v>307.14285714285717</v>
      </c>
      <c r="AL7" s="88">
        <f>SUM(AL5:AL6)</f>
        <v>69.699999999999989</v>
      </c>
      <c r="AM7" s="20">
        <f>IF(AND((AL7&gt;0),(AL$5&gt;0)),(AL7/AL$5*100),"")</f>
        <v>304.36681222707421</v>
      </c>
      <c r="AN7" s="88">
        <f>SUM(AN5:AN6)</f>
        <v>74</v>
      </c>
      <c r="AO7" s="20">
        <f>IF(AND((AN7&gt;0),(AN$5&gt;0)),(AN7/AN$5*100),"")</f>
        <v>298.38709677419354</v>
      </c>
      <c r="AP7" s="88">
        <f>SUM(AP5:AP6)</f>
        <v>65.5</v>
      </c>
      <c r="AQ7" s="20">
        <f>IF(AND((AP7&gt;0),(AP$5&gt;0)),(AP7/AP$5*100),"")</f>
        <v>283.54978354978357</v>
      </c>
      <c r="AR7" s="88">
        <f>SUM(AR5:AR6)</f>
        <v>75.5</v>
      </c>
      <c r="AS7" s="20">
        <f>IF(AND((AR7&gt;0),(AR$5&gt;0)),(AR7/AR$5*100),"")</f>
        <v>311.98347107438013</v>
      </c>
      <c r="AT7" s="10">
        <v>73.3</v>
      </c>
      <c r="AU7" s="20">
        <f>IF(AND((AT7&gt;0),(AT$5&gt;0)),(AT7/AT$5*100),"")</f>
        <v>311.91489361702122</v>
      </c>
      <c r="AV7" s="10">
        <v>81.5</v>
      </c>
      <c r="AW7" s="20">
        <f>IF(AND((AV7&gt;0),(AV$5&gt;0)),(AV7/AV$5*100),"")</f>
        <v>331.30081300813009</v>
      </c>
      <c r="AX7" s="10">
        <v>71.400000000000006</v>
      </c>
      <c r="AY7" s="20">
        <f>IF(AND((AX7&gt;0),(AX$5&gt;0)),(AX7/AX$5*100),"")</f>
        <v>318.75000000000006</v>
      </c>
      <c r="AZ7" s="10">
        <v>73.400000000000006</v>
      </c>
      <c r="BA7" s="20">
        <f>IF(AND((AZ7&gt;0),(AZ$5&gt;0)),(AZ7/AZ$5*100),"")</f>
        <v>308.40336134453781</v>
      </c>
      <c r="BB7" s="10">
        <f>SUM(BB5:BB6)</f>
        <v>68.3</v>
      </c>
      <c r="BC7" s="20">
        <f>IF(AND((BB7&gt;0),(BB$5&gt;0)),(BB7/BB$5*100),"")</f>
        <v>298.25327510917032</v>
      </c>
      <c r="BD7" s="88">
        <f>SUM(BD5:BD6)</f>
        <v>67.400000000000006</v>
      </c>
      <c r="BE7" s="20">
        <f>IF(AND((BD7&gt;0),(BD$5&gt;0)),(BD7/BD$5*100),"")</f>
        <v>282.00836820083686</v>
      </c>
      <c r="BF7" s="88">
        <f>SUM(BF5:BF6)</f>
        <v>70.400000000000006</v>
      </c>
      <c r="BG7" s="20">
        <f>IF(AND((BF7&gt;0),(BF$5&gt;0)),(BF7/BF$5*100),"")</f>
        <v>294.56066945606699</v>
      </c>
      <c r="BH7" s="88">
        <f>SUM(BH5:BH6)</f>
        <v>71.599999999999994</v>
      </c>
      <c r="BI7" s="20">
        <f>IF(AND((BH7&gt;0),(BH$5&gt;0)),(BH7/BH$5*100),"")</f>
        <v>291.05691056910564</v>
      </c>
      <c r="BK7" s="11" t="str">
        <f t="shared" si="0"/>
        <v xml:space="preserve">     Buccopharyngeal tube length</v>
      </c>
      <c r="BL7" s="12">
        <f t="shared" si="2"/>
        <v>30</v>
      </c>
      <c r="BM7" s="53">
        <f t="shared" si="1"/>
        <v>55.4</v>
      </c>
      <c r="BN7" s="13" t="str">
        <f t="shared" si="3"/>
        <v>–</v>
      </c>
      <c r="BO7" s="54">
        <f t="shared" si="4"/>
        <v>85</v>
      </c>
      <c r="BP7" s="55">
        <f t="shared" si="5"/>
        <v>275.62189054726366</v>
      </c>
      <c r="BQ7" s="14" t="str">
        <f t="shared" si="10"/>
        <v>–</v>
      </c>
      <c r="BR7" s="56">
        <f t="shared" si="6"/>
        <v>331.30081300813009</v>
      </c>
      <c r="BS7" s="57">
        <f t="shared" si="7"/>
        <v>71.066666666666663</v>
      </c>
      <c r="BT7" s="58">
        <f t="shared" si="11"/>
        <v>300.93592256315179</v>
      </c>
      <c r="BU7" s="13">
        <f t="shared" si="8"/>
        <v>6.6269217555380102</v>
      </c>
      <c r="BV7" s="59">
        <f t="shared" si="12"/>
        <v>13.525350856502698</v>
      </c>
      <c r="BW7" s="13">
        <f t="shared" si="9"/>
        <v>70.099999999999994</v>
      </c>
      <c r="BX7" s="14">
        <f t="shared" si="13"/>
        <v>310.17699115044246</v>
      </c>
    </row>
    <row r="8" spans="1:76" x14ac:dyDescent="0.2">
      <c r="A8" s="9" t="s">
        <v>13</v>
      </c>
      <c r="B8" s="95">
        <f>IF(AND((B5&gt;0),(B6&gt;0)),(B5/B6),"")</f>
        <v>0.47578947368421054</v>
      </c>
      <c r="C8" s="94" t="s">
        <v>4</v>
      </c>
      <c r="D8" s="38">
        <f>IF(AND((D5&gt;0),(D6&gt;0)),(D5/D6),"")</f>
        <v>0.49233716475095779</v>
      </c>
      <c r="E8" s="20" t="s">
        <v>4</v>
      </c>
      <c r="F8" s="38">
        <v>0.46183953033268105</v>
      </c>
      <c r="G8" s="20" t="s">
        <v>4</v>
      </c>
      <c r="H8" s="38">
        <f>IF(AND((H5&gt;0),(H6&gt;0)),(H5/H6),"")</f>
        <v>0.5694050991501417</v>
      </c>
      <c r="I8" s="20" t="s">
        <v>4</v>
      </c>
      <c r="J8" s="38">
        <f>IF(AND((J5&gt;0),(J6&gt;0)),(J5/J6),"")</f>
        <v>0.56113537117903933</v>
      </c>
      <c r="K8" s="20" t="s">
        <v>4</v>
      </c>
      <c r="L8" s="38">
        <f>IF(AND((L5&gt;0),(L6&gt;0)),(L5/L6),"")</f>
        <v>0.46307385229540915</v>
      </c>
      <c r="M8" s="20" t="s">
        <v>4</v>
      </c>
      <c r="N8" s="38">
        <f>IF(AND((N5&gt;0),(N6&gt;0)),(N5/N6),"")</f>
        <v>0.50507614213197971</v>
      </c>
      <c r="O8" s="20" t="s">
        <v>4</v>
      </c>
      <c r="P8" s="38">
        <f>IF(AND((P5&gt;0),(P6&gt;0)),(P5/P6),"")</f>
        <v>0.49290060851926981</v>
      </c>
      <c r="Q8" s="20" t="s">
        <v>4</v>
      </c>
      <c r="R8" s="38">
        <f>IF(AND((R5&gt;0),(R6&gt;0)),(R5/R6),"")</f>
        <v>0.53418803418803418</v>
      </c>
      <c r="S8" s="20" t="s">
        <v>4</v>
      </c>
      <c r="T8" s="38">
        <f>IF(AND((T5&gt;0),(T6&gt;0)),(T5/T6),"")</f>
        <v>0.48975409836065575</v>
      </c>
      <c r="U8" s="20" t="s">
        <v>4</v>
      </c>
      <c r="V8" s="38">
        <f>IF(AND((V5&gt;0),(V6&gt;0)),(V5/V6),"")</f>
        <v>0.47484909456740443</v>
      </c>
      <c r="W8" s="20" t="s">
        <v>4</v>
      </c>
      <c r="X8" s="38">
        <f>IF(AND((X5&gt;0),(X6&gt;0)),(X5/X6),"")</f>
        <v>0.52112676056338025</v>
      </c>
      <c r="Y8" s="20" t="s">
        <v>4</v>
      </c>
      <c r="Z8" s="38">
        <f>IF(AND((Z5&gt;0),(Z6&gt;0)),(Z5/Z6),"")</f>
        <v>0.52141057934508805</v>
      </c>
      <c r="AA8" s="20" t="s">
        <v>4</v>
      </c>
      <c r="AB8" s="38">
        <f>IF(AND((AB5&gt;0),(AB6&gt;0)),(AB5/AB6),"")</f>
        <v>0.45519713261648748</v>
      </c>
      <c r="AC8" s="20" t="s">
        <v>4</v>
      </c>
      <c r="AD8" s="38">
        <f>IF(AND((AD5&gt;0),(AD6&gt;0)),(AD5/AD6),"")</f>
        <v>0.49647887323943662</v>
      </c>
      <c r="AE8" s="20" t="s">
        <v>4</v>
      </c>
      <c r="AF8" s="38">
        <f>IF(AND((AF5&gt;0),(AF6&gt;0)),(AF5/AF6),"")</f>
        <v>0.5488372093023256</v>
      </c>
      <c r="AG8" s="20" t="s">
        <v>4</v>
      </c>
      <c r="AH8" s="38">
        <f>IF(AND((AH5&gt;0),(AH6&gt;0)),(AH5/AH6),"")</f>
        <v>0.50769230769230766</v>
      </c>
      <c r="AI8" s="20" t="s">
        <v>4</v>
      </c>
      <c r="AJ8" s="38">
        <f>IF(AND((AJ5&gt;0),(AJ6&gt;0)),(AJ5/AJ6),"")</f>
        <v>0.48275862068965514</v>
      </c>
      <c r="AK8" s="20" t="s">
        <v>4</v>
      </c>
      <c r="AL8" s="38">
        <f>IF(AND((AL5&gt;0),(AL6&gt;0)),(AL5/AL6),"")</f>
        <v>0.4893162393162393</v>
      </c>
      <c r="AM8" s="20" t="s">
        <v>4</v>
      </c>
      <c r="AN8" s="38">
        <f>IF(AND((AN5&gt;0),(AN6&gt;0)),(AN5/AN6),"")</f>
        <v>0.50406504065040647</v>
      </c>
      <c r="AO8" s="20" t="s">
        <v>4</v>
      </c>
      <c r="AP8" s="38">
        <f>IF(AND((AP5&gt;0),(AP6&gt;0)),(AP5/AP6),"")</f>
        <v>0.54481132075471705</v>
      </c>
      <c r="AQ8" s="20" t="s">
        <v>4</v>
      </c>
      <c r="AR8" s="38">
        <f>IF(AND((AR5&gt;0),(AR6&gt;0)),(AR5/AR6),"")</f>
        <v>0.4717348927875244</v>
      </c>
      <c r="AS8" s="20" t="s">
        <v>4</v>
      </c>
      <c r="AT8" s="38">
        <f>IF(AND((AT5&gt;0),(AT6&gt;0)),(AT5/AT6),"")</f>
        <v>0.47188755020080325</v>
      </c>
      <c r="AU8" s="20" t="s">
        <v>4</v>
      </c>
      <c r="AV8" s="38">
        <f>IF(AND((AV5&gt;0),(AV6&gt;0)),(AV5/AV6),"")</f>
        <v>0.43233743409490338</v>
      </c>
      <c r="AW8" s="20" t="s">
        <v>4</v>
      </c>
      <c r="AX8" s="38">
        <f>IF(AND((AX5&gt;0),(AX6&gt;0)),(AX5/AX6),"")</f>
        <v>0.45714285714285713</v>
      </c>
      <c r="AY8" s="20" t="s">
        <v>4</v>
      </c>
      <c r="AZ8" s="38">
        <f>IF(AND((AZ5&gt;0),(AZ6&gt;0)),(AZ5/AZ6),"")</f>
        <v>0.47983870967741937</v>
      </c>
      <c r="BA8" s="20" t="s">
        <v>4</v>
      </c>
      <c r="BB8" s="38">
        <f>IF(AND((BB5&gt;0),(BB6&gt;0)),(BB5/BB6),"")</f>
        <v>0.50440528634361237</v>
      </c>
      <c r="BC8" s="20" t="s">
        <v>4</v>
      </c>
      <c r="BD8" s="38">
        <f>IF(AND((BD5&gt;0),(BD6&gt;0)),(BD5/BD6),"")</f>
        <v>0.54942528735632179</v>
      </c>
      <c r="BE8" s="20" t="s">
        <v>4</v>
      </c>
      <c r="BF8" s="38">
        <f>IF(AND((BF5&gt;0),(BF6&gt;0)),(BF5/BF6),"")</f>
        <v>0.51397849462365586</v>
      </c>
      <c r="BG8" s="20" t="s">
        <v>4</v>
      </c>
      <c r="BH8" s="38">
        <f>IF(AND((BH5&gt;0),(BH6&gt;0)),(BH5/BH6),"")</f>
        <v>0.52340425531914891</v>
      </c>
      <c r="BI8" s="20" t="s">
        <v>4</v>
      </c>
      <c r="BK8" s="11" t="str">
        <f t="shared" si="0"/>
        <v xml:space="preserve">     Buccal/pharyngeal tube length ratio</v>
      </c>
      <c r="BL8" s="12">
        <f t="shared" si="2"/>
        <v>30</v>
      </c>
      <c r="BM8" s="23">
        <f t="shared" si="1"/>
        <v>0.43233743409490338</v>
      </c>
      <c r="BN8" s="36" t="str">
        <f t="shared" si="3"/>
        <v>–</v>
      </c>
      <c r="BO8" s="24">
        <f t="shared" si="4"/>
        <v>0.5694050991501417</v>
      </c>
      <c r="BP8" s="31" t="str">
        <f t="shared" si="5"/>
        <v/>
      </c>
      <c r="BQ8" s="2" t="s">
        <v>4</v>
      </c>
      <c r="BR8" s="27" t="str">
        <f t="shared" si="6"/>
        <v/>
      </c>
      <c r="BS8" s="40">
        <f t="shared" si="7"/>
        <v>0.4998732440292023</v>
      </c>
      <c r="BT8" s="28" t="s">
        <v>4</v>
      </c>
      <c r="BU8" s="22">
        <f t="shared" si="8"/>
        <v>3.3948262200010876E-2</v>
      </c>
      <c r="BV8" s="29" t="s">
        <v>4</v>
      </c>
      <c r="BW8" s="22">
        <f t="shared" si="9"/>
        <v>0.47578947368421054</v>
      </c>
      <c r="BX8" s="30" t="s">
        <v>4</v>
      </c>
    </row>
    <row r="9" spans="1:76" x14ac:dyDescent="0.2">
      <c r="A9" s="9" t="s">
        <v>14</v>
      </c>
      <c r="B9" s="93">
        <v>15.2</v>
      </c>
      <c r="C9" s="94">
        <f>IF(AND((B9&gt;0),(B$5&gt;0)),(B9/B$5*100),"")</f>
        <v>67.25663716814158</v>
      </c>
      <c r="D9" s="10">
        <v>16.7</v>
      </c>
      <c r="E9" s="20">
        <f>IF(AND((D9&gt;0),(D$5&gt;0)),(D9/D$5*100),"")</f>
        <v>64.980544747081709</v>
      </c>
      <c r="F9" s="10">
        <v>15.6</v>
      </c>
      <c r="G9" s="20">
        <v>66.101694915254228</v>
      </c>
      <c r="H9" s="10">
        <v>13.2</v>
      </c>
      <c r="I9" s="20">
        <f>IF(AND((H9&gt;0),(H$5&gt;0)),(H9/H$5*100),"")</f>
        <v>65.671641791044763</v>
      </c>
      <c r="J9" s="10">
        <v>16.899999999999999</v>
      </c>
      <c r="K9" s="20">
        <f>IF(AND((J9&gt;0),(J$5&gt;0)),(J9/J$5*100),"")</f>
        <v>65.758754863813223</v>
      </c>
      <c r="L9" s="10">
        <v>15.6</v>
      </c>
      <c r="M9" s="20">
        <f>IF(AND((L9&gt;0),(L$5&gt;0)),(L9/L$5*100),"")</f>
        <v>67.241379310344826</v>
      </c>
      <c r="N9" s="10">
        <v>13.1</v>
      </c>
      <c r="O9" s="20">
        <f>IF(AND((N9&gt;0),(N$5&gt;0)),(N9/N$5*100),"")</f>
        <v>65.829145728643226</v>
      </c>
      <c r="P9" s="10">
        <v>16.2</v>
      </c>
      <c r="Q9" s="20">
        <f>IF(AND((P9&gt;0),(P$5&gt;0)),(P9/P$5*100),"")</f>
        <v>66.666666666666657</v>
      </c>
      <c r="R9" s="10">
        <v>16.899999999999999</v>
      </c>
      <c r="S9" s="20">
        <f>IF(AND((R9&gt;0),(R$5&gt;0)),(R9/R$5*100),"")</f>
        <v>67.599999999999994</v>
      </c>
      <c r="T9" s="10">
        <v>15.9</v>
      </c>
      <c r="U9" s="20">
        <f>IF(AND((T9&gt;0),(T$5&gt;0)),(T9/T$5*100),"")</f>
        <v>66.527196652719667</v>
      </c>
      <c r="V9" s="10">
        <v>15.8</v>
      </c>
      <c r="W9" s="20">
        <f>IF(AND((V9&gt;0),(V$5&gt;0)),(V9/V$5*100),"")</f>
        <v>66.949152542372886</v>
      </c>
      <c r="X9" s="10">
        <v>17.2</v>
      </c>
      <c r="Y9" s="20">
        <f>IF(AND((X9&gt;0),(X$5&gt;0)),(X9/X$5*100),"")</f>
        <v>66.409266409266408</v>
      </c>
      <c r="Z9" s="10">
        <v>13</v>
      </c>
      <c r="AA9" s="20">
        <f>IF(AND((Z9&gt;0),(Z$5&gt;0)),(Z9/Z$5*100),"")</f>
        <v>62.80193236714976</v>
      </c>
      <c r="AB9" s="10">
        <v>16.899999999999999</v>
      </c>
      <c r="AC9" s="20">
        <f>IF(AND((AB9&gt;0),(AB$5&gt;0)),(AB9/AB$5*100),"")</f>
        <v>66.535433070866134</v>
      </c>
      <c r="AD9" s="10">
        <v>18</v>
      </c>
      <c r="AE9" s="20">
        <f>IF(AND((AD9&gt;0),(AD$5&gt;0)),(AD9/AD$5*100),"")</f>
        <v>63.829787234042556</v>
      </c>
      <c r="AF9" s="10">
        <v>15.4</v>
      </c>
      <c r="AG9" s="20">
        <f>IF(AND((AF9&gt;0),(AF$5&gt;0)),(AF9/AF$5*100),"")</f>
        <v>65.254237288135585</v>
      </c>
      <c r="AH9" s="10">
        <v>12.9</v>
      </c>
      <c r="AI9" s="20">
        <f>IF(AND((AH9&gt;0),(AH$5&gt;0)),(AH9/AH$5*100),"")</f>
        <v>65.151515151515156</v>
      </c>
      <c r="AJ9" s="10">
        <v>15.1</v>
      </c>
      <c r="AK9" s="20">
        <f>IF(AND((AJ9&gt;0),(AJ$5&gt;0)),(AJ9/AJ$5*100),"")</f>
        <v>67.410714285714292</v>
      </c>
      <c r="AL9" s="10">
        <v>15.4</v>
      </c>
      <c r="AM9" s="20">
        <f>IF(AND((AL9&gt;0),(AL$5&gt;0)),(AL9/AL$5*100),"")</f>
        <v>67.248908296943227</v>
      </c>
      <c r="AN9" s="10">
        <v>16.2</v>
      </c>
      <c r="AO9" s="20">
        <f>IF(AND((AN9&gt;0),(AN$5&gt;0)),(AN9/AN$5*100),"")</f>
        <v>65.322580645161281</v>
      </c>
      <c r="AP9" s="10">
        <v>15.2</v>
      </c>
      <c r="AQ9" s="20">
        <f>IF(AND((AP9&gt;0),(AP$5&gt;0)),(AP9/AP$5*100),"")</f>
        <v>65.800865800865793</v>
      </c>
      <c r="AR9" s="10">
        <v>16.100000000000001</v>
      </c>
      <c r="AS9" s="20">
        <f>IF(AND((AR9&gt;0),(AR$5&gt;0)),(AR9/AR$5*100),"")</f>
        <v>66.528925619834723</v>
      </c>
      <c r="AT9" s="10">
        <v>15.7</v>
      </c>
      <c r="AU9" s="20">
        <f>IF(AND((AT9&gt;0),(AT$5&gt;0)),(AT9/AT$5*100),"")</f>
        <v>66.808510638297875</v>
      </c>
      <c r="AV9" s="10">
        <v>16.2</v>
      </c>
      <c r="AW9" s="20">
        <f>IF(AND((AV9&gt;0),(AV$5&gt;0)),(AV9/AV$5*100),"")</f>
        <v>65.853658536585357</v>
      </c>
      <c r="AX9" s="10">
        <v>15.4</v>
      </c>
      <c r="AY9" s="20">
        <f>IF(AND((AX9&gt;0),(AX$5&gt;0)),(AX9/AX$5*100),"")</f>
        <v>68.750000000000014</v>
      </c>
      <c r="AZ9" s="10">
        <v>15.3</v>
      </c>
      <c r="BA9" s="20">
        <f>IF(AND((AZ9&gt;0),(AZ$5&gt;0)),(AZ9/AZ$5*100),"")</f>
        <v>64.285714285714292</v>
      </c>
      <c r="BB9" s="10">
        <v>15.5</v>
      </c>
      <c r="BC9" s="20">
        <f>IF(AND((BB9&gt;0),(BB$5&gt;0)),(BB9/BB$5*100),"")</f>
        <v>67.685589519650662</v>
      </c>
      <c r="BD9" s="10">
        <v>16.2</v>
      </c>
      <c r="BE9" s="20">
        <f>IF(AND((BD9&gt;0),(BD$5&gt;0)),(BD9/BD$5*100),"")</f>
        <v>67.78242677824268</v>
      </c>
      <c r="BF9" s="10">
        <v>15.6</v>
      </c>
      <c r="BG9" s="20">
        <f>IF(AND((BF9&gt;0),(BF$5&gt;0)),(BF9/BF$5*100),"")</f>
        <v>65.271966527196653</v>
      </c>
      <c r="BH9" s="10">
        <v>15.9</v>
      </c>
      <c r="BI9" s="20">
        <f>IF(AND((BH9&gt;0),(BH$5&gt;0)),(BH9/BH$5*100),"")</f>
        <v>64.634146341463421</v>
      </c>
      <c r="BK9" s="11" t="str">
        <f t="shared" si="0"/>
        <v xml:space="preserve">     Stylet support insertion point</v>
      </c>
      <c r="BL9" s="12">
        <f t="shared" si="2"/>
        <v>30</v>
      </c>
      <c r="BM9" s="53">
        <f t="shared" si="1"/>
        <v>12.9</v>
      </c>
      <c r="BN9" s="13" t="str">
        <f t="shared" si="3"/>
        <v>–</v>
      </c>
      <c r="BO9" s="54">
        <f t="shared" si="4"/>
        <v>18</v>
      </c>
      <c r="BP9" s="55">
        <f t="shared" si="5"/>
        <v>62.80193236714976</v>
      </c>
      <c r="BQ9" s="14" t="str">
        <f t="shared" si="10"/>
        <v>–</v>
      </c>
      <c r="BR9" s="56">
        <f t="shared" si="6"/>
        <v>68.750000000000014</v>
      </c>
      <c r="BS9" s="57">
        <f t="shared" si="7"/>
        <v>15.609999999999998</v>
      </c>
      <c r="BT9" s="58">
        <f t="shared" si="11"/>
        <v>66.131633106090945</v>
      </c>
      <c r="BU9" s="13">
        <f t="shared" si="8"/>
        <v>1.2228711269399763</v>
      </c>
      <c r="BV9" s="59">
        <f t="shared" si="12"/>
        <v>1.2947455696374044</v>
      </c>
      <c r="BW9" s="13">
        <f t="shared" si="9"/>
        <v>15.2</v>
      </c>
      <c r="BX9" s="14">
        <f t="shared" si="13"/>
        <v>67.25663716814158</v>
      </c>
    </row>
    <row r="10" spans="1:76" x14ac:dyDescent="0.2">
      <c r="A10" s="9" t="s">
        <v>15</v>
      </c>
      <c r="B10" s="93">
        <v>1.8</v>
      </c>
      <c r="C10" s="94">
        <f>IF(AND((B10&gt;0),(B$5&gt;0)),(B10/B$5*100),"")</f>
        <v>7.9646017699115044</v>
      </c>
      <c r="D10" s="10">
        <v>1.7</v>
      </c>
      <c r="E10" s="20">
        <f>IF(AND((D10&gt;0),(D$5&gt;0)),(D10/D$5*100),"")</f>
        <v>6.6147859922178993</v>
      </c>
      <c r="F10" s="10">
        <v>2</v>
      </c>
      <c r="G10" s="20">
        <v>8.4745762711864394</v>
      </c>
      <c r="H10" s="10">
        <v>1.6</v>
      </c>
      <c r="I10" s="20">
        <f>IF(AND((H10&gt;0),(H$5&gt;0)),(H10/H$5*100),"")</f>
        <v>7.9601990049751246</v>
      </c>
      <c r="J10" s="10">
        <v>2.5</v>
      </c>
      <c r="K10" s="20">
        <f>IF(AND((J10&gt;0),(J$5&gt;0)),(J10/J$5*100),"")</f>
        <v>9.7276264591439698</v>
      </c>
      <c r="L10" s="10">
        <v>2.1</v>
      </c>
      <c r="M10" s="20">
        <f>IF(AND((L10&gt;0),(L$5&gt;0)),(L10/L$5*100),"")</f>
        <v>9.0517241379310338</v>
      </c>
      <c r="N10" s="10">
        <v>1.7</v>
      </c>
      <c r="O10" s="20">
        <f>IF(AND((N10&gt;0),(N$5&gt;0)),(N10/N$5*100),"")</f>
        <v>8.542713567839197</v>
      </c>
      <c r="P10" s="10">
        <v>2.2999999999999998</v>
      </c>
      <c r="Q10" s="20">
        <f>IF(AND((P10&gt;0),(P$5&gt;0)),(P10/P$5*100),"")</f>
        <v>9.4650205761316855</v>
      </c>
      <c r="R10" s="10">
        <v>2.5</v>
      </c>
      <c r="S10" s="20">
        <f>IF(AND((R10&gt;0),(R$5&gt;0)),(R10/R$5*100),"")</f>
        <v>10</v>
      </c>
      <c r="T10" s="10">
        <v>2.2000000000000002</v>
      </c>
      <c r="U10" s="20">
        <f>IF(AND((T10&gt;0),(T$5&gt;0)),(T10/T$5*100),"")</f>
        <v>9.2050209205020934</v>
      </c>
      <c r="V10" s="10">
        <v>2.2000000000000002</v>
      </c>
      <c r="W10" s="20">
        <f>IF(AND((V10&gt;0),(V$5&gt;0)),(V10/V$5*100),"")</f>
        <v>9.3220338983050848</v>
      </c>
      <c r="X10" s="10">
        <v>2.2000000000000002</v>
      </c>
      <c r="Y10" s="20">
        <f>IF(AND((X10&gt;0),(X$5&gt;0)),(X10/X$5*100),"")</f>
        <v>8.494208494208495</v>
      </c>
      <c r="Z10" s="10">
        <v>1.7</v>
      </c>
      <c r="AA10" s="20">
        <f>IF(AND((Z10&gt;0),(Z$5&gt;0)),(Z10/Z$5*100),"")</f>
        <v>8.2125603864734309</v>
      </c>
      <c r="AB10" s="10">
        <v>2.2999999999999998</v>
      </c>
      <c r="AC10" s="20">
        <f>IF(AND((AB10&gt;0),(AB$5&gt;0)),(AB10/AB$5*100),"")</f>
        <v>9.0551181102362204</v>
      </c>
      <c r="AD10" s="10">
        <v>2.2000000000000002</v>
      </c>
      <c r="AE10" s="20">
        <f>IF(AND((AD10&gt;0),(AD$5&gt;0)),(AD10/AD$5*100),"")</f>
        <v>7.8014184397163122</v>
      </c>
      <c r="AF10" s="10">
        <v>2.1</v>
      </c>
      <c r="AG10" s="20">
        <f>IF(AND((AF10&gt;0),(AF$5&gt;0)),(AF10/AF$5*100),"")</f>
        <v>8.898305084745763</v>
      </c>
      <c r="AH10" s="10">
        <v>1.7</v>
      </c>
      <c r="AI10" s="20">
        <f>IF(AND((AH10&gt;0),(AH$5&gt;0)),(AH10/AH$5*100),"")</f>
        <v>8.5858585858585847</v>
      </c>
      <c r="AJ10" s="10">
        <v>2</v>
      </c>
      <c r="AK10" s="20">
        <f>IF(AND((AJ10&gt;0),(AJ$5&gt;0)),(AJ10/AJ$5*100),"")</f>
        <v>8.9285714285714288</v>
      </c>
      <c r="AL10" s="10">
        <v>2.2000000000000002</v>
      </c>
      <c r="AM10" s="20">
        <f>IF(AND((AL10&gt;0),(AL$5&gt;0)),(AL10/AL$5*100),"")</f>
        <v>9.6069868995633207</v>
      </c>
      <c r="AN10" s="10">
        <v>2.1</v>
      </c>
      <c r="AO10" s="20">
        <f>IF(AND((AN10&gt;0),(AN$5&gt;0)),(AN10/AN$5*100),"")</f>
        <v>8.4677419354838719</v>
      </c>
      <c r="AP10" s="10">
        <v>1.9</v>
      </c>
      <c r="AQ10" s="20">
        <f>IF(AND((AP10&gt;0),(AP$5&gt;0)),(AP10/AP$5*100),"")</f>
        <v>8.2251082251082241</v>
      </c>
      <c r="AR10" s="10">
        <v>2.2000000000000002</v>
      </c>
      <c r="AS10" s="20">
        <f>IF(AND((AR10&gt;0),(AR$5&gt;0)),(AR10/AR$5*100),"")</f>
        <v>9.0909090909090917</v>
      </c>
      <c r="AT10" s="10">
        <v>2</v>
      </c>
      <c r="AU10" s="20">
        <f>IF(AND((AT10&gt;0),(AT$5&gt;0)),(AT10/AT$5*100),"")</f>
        <v>8.5106382978723403</v>
      </c>
      <c r="AV10" s="10">
        <v>2.1</v>
      </c>
      <c r="AW10" s="20">
        <f>IF(AND((AV10&gt;0),(AV$5&gt;0)),(AV10/AV$5*100),"")</f>
        <v>8.5365853658536572</v>
      </c>
      <c r="AX10" s="10">
        <v>2</v>
      </c>
      <c r="AY10" s="20">
        <f>IF(AND((AX10&gt;0),(AX$5&gt;0)),(AX10/AX$5*100),"")</f>
        <v>8.9285714285714288</v>
      </c>
      <c r="AZ10" s="10">
        <v>2.1</v>
      </c>
      <c r="BA10" s="20">
        <f>IF(AND((AZ10&gt;0),(AZ$5&gt;0)),(AZ10/AZ$5*100),"")</f>
        <v>8.8235294117647065</v>
      </c>
      <c r="BB10" s="10">
        <v>1.9</v>
      </c>
      <c r="BC10" s="20">
        <f>IF(AND((BB10&gt;0),(BB$5&gt;0)),(BB10/BB$5*100),"")</f>
        <v>8.2969432314410483</v>
      </c>
      <c r="BD10" s="10">
        <v>2</v>
      </c>
      <c r="BE10" s="20">
        <f>IF(AND((BD10&gt;0),(BD$5&gt;0)),(BD10/BD$5*100),"")</f>
        <v>8.3682008368200851</v>
      </c>
      <c r="BF10" s="10">
        <v>2.1</v>
      </c>
      <c r="BG10" s="20">
        <f>IF(AND((BF10&gt;0),(BF$5&gt;0)),(BF10/BF$5*100),"")</f>
        <v>8.7866108786610884</v>
      </c>
      <c r="BH10" s="10">
        <v>1.9</v>
      </c>
      <c r="BI10" s="20">
        <f>IF(AND((BH10&gt;0),(BH$5&gt;0)),(BH10/BH$5*100),"")</f>
        <v>7.7235772357723569</v>
      </c>
      <c r="BK10" s="11" t="str">
        <f t="shared" si="0"/>
        <v xml:space="preserve">     Buccal tube external width</v>
      </c>
      <c r="BL10" s="12">
        <f t="shared" si="2"/>
        <v>30</v>
      </c>
      <c r="BM10" s="53">
        <f t="shared" si="1"/>
        <v>1.6</v>
      </c>
      <c r="BN10" s="13" t="str">
        <f t="shared" si="3"/>
        <v>–</v>
      </c>
      <c r="BO10" s="54">
        <f t="shared" si="4"/>
        <v>2.5</v>
      </c>
      <c r="BP10" s="55">
        <f t="shared" si="5"/>
        <v>6.6147859922178993</v>
      </c>
      <c r="BQ10" s="14" t="str">
        <f t="shared" si="10"/>
        <v>–</v>
      </c>
      <c r="BR10" s="56">
        <f t="shared" si="6"/>
        <v>10</v>
      </c>
      <c r="BS10" s="57">
        <f t="shared" si="7"/>
        <v>2.0433333333333334</v>
      </c>
      <c r="BT10" s="58">
        <f t="shared" si="11"/>
        <v>8.6556581988591805</v>
      </c>
      <c r="BU10" s="13">
        <f t="shared" si="8"/>
        <v>0.22846313115872777</v>
      </c>
      <c r="BV10" s="59">
        <f t="shared" si="12"/>
        <v>0.68194136391829818</v>
      </c>
      <c r="BW10" s="13">
        <f t="shared" si="9"/>
        <v>1.8</v>
      </c>
      <c r="BX10" s="14">
        <f t="shared" si="13"/>
        <v>7.9646017699115044</v>
      </c>
    </row>
    <row r="11" spans="1:76" x14ac:dyDescent="0.2">
      <c r="A11" s="9" t="s">
        <v>16</v>
      </c>
      <c r="B11" s="93">
        <v>0.9</v>
      </c>
      <c r="C11" s="94">
        <f>IF(AND((B11&gt;0),(B$5&gt;0)),(B11/B$5*100),"")</f>
        <v>3.9823008849557522</v>
      </c>
      <c r="D11" s="10">
        <v>0.8</v>
      </c>
      <c r="E11" s="20">
        <f>IF(AND((D11&gt;0),(D$5&gt;0)),(D11/D$5*100),"")</f>
        <v>3.1128404669260705</v>
      </c>
      <c r="F11" s="10">
        <v>0.9</v>
      </c>
      <c r="G11" s="20">
        <v>3.8135593220338979</v>
      </c>
      <c r="H11" s="10">
        <v>0.7</v>
      </c>
      <c r="I11" s="20">
        <f>IF(AND((H11&gt;0),(H$5&gt;0)),(H11/H$5*100),"")</f>
        <v>3.4825870646766162</v>
      </c>
      <c r="J11" s="10">
        <v>1</v>
      </c>
      <c r="K11" s="20">
        <f>IF(AND((J11&gt;0),(J$5&gt;0)),(J11/J$5*100),"")</f>
        <v>3.8910505836575875</v>
      </c>
      <c r="L11" s="10">
        <v>0.9</v>
      </c>
      <c r="M11" s="20">
        <f>IF(AND((L11&gt;0),(L$5&gt;0)),(L11/L$5*100),"")</f>
        <v>3.8793103448275863</v>
      </c>
      <c r="N11" s="10">
        <v>0.7</v>
      </c>
      <c r="O11" s="20">
        <f>IF(AND((N11&gt;0),(N$5&gt;0)),(N11/N$5*100),"")</f>
        <v>3.5175879396984926</v>
      </c>
      <c r="P11" s="10">
        <v>1.1000000000000001</v>
      </c>
      <c r="Q11" s="20">
        <f>IF(AND((P11&gt;0),(P$5&gt;0)),(P11/P$5*100),"")</f>
        <v>4.5267489711934159</v>
      </c>
      <c r="R11" s="10">
        <v>0.9</v>
      </c>
      <c r="S11" s="20">
        <f>IF(AND((R11&gt;0),(R$5&gt;0)),(R11/R$5*100),"")</f>
        <v>3.6000000000000005</v>
      </c>
      <c r="T11" s="10"/>
      <c r="U11" s="20" t="str">
        <f>IF(AND((T11&gt;0),(T$5&gt;0)),(T11/T$5*100),"")</f>
        <v/>
      </c>
      <c r="V11" s="10">
        <v>1.1000000000000001</v>
      </c>
      <c r="W11" s="20">
        <f>IF(AND((V11&gt;0),(V$5&gt;0)),(V11/V$5*100),"")</f>
        <v>4.6610169491525424</v>
      </c>
      <c r="X11" s="10">
        <v>1</v>
      </c>
      <c r="Y11" s="20">
        <f>IF(AND((X11&gt;0),(X$5&gt;0)),(X11/X$5*100),"")</f>
        <v>3.8610038610038608</v>
      </c>
      <c r="Z11" s="10">
        <v>0.7</v>
      </c>
      <c r="AA11" s="20">
        <f>IF(AND((Z11&gt;0),(Z$5&gt;0)),(Z11/Z$5*100),"")</f>
        <v>3.3816425120772946</v>
      </c>
      <c r="AB11" s="10">
        <v>1</v>
      </c>
      <c r="AC11" s="20">
        <f>IF(AND((AB11&gt;0),(AB$5&gt;0)),(AB11/AB$5*100),"")</f>
        <v>3.9370078740157481</v>
      </c>
      <c r="AD11" s="10">
        <v>1.2</v>
      </c>
      <c r="AE11" s="20">
        <f>IF(AND((AD11&gt;0),(AD$5&gt;0)),(AD11/AD$5*100),"")</f>
        <v>4.2553191489361701</v>
      </c>
      <c r="AF11" s="10">
        <v>0.7</v>
      </c>
      <c r="AG11" s="20">
        <f>IF(AND((AF11&gt;0),(AF$5&gt;0)),(AF11/AF$5*100),"")</f>
        <v>2.9661016949152539</v>
      </c>
      <c r="AH11" s="10">
        <v>0.5</v>
      </c>
      <c r="AI11" s="20">
        <f>IF(AND((AH11&gt;0),(AH$5&gt;0)),(AH11/AH$5*100),"")</f>
        <v>2.5252525252525251</v>
      </c>
      <c r="AJ11" s="10">
        <v>0.8</v>
      </c>
      <c r="AK11" s="20">
        <f>IF(AND((AJ11&gt;0),(AJ$5&gt;0)),(AJ11/AJ$5*100),"")</f>
        <v>3.5714285714285721</v>
      </c>
      <c r="AL11" s="10">
        <v>0.9</v>
      </c>
      <c r="AM11" s="20">
        <f>IF(AND((AL11&gt;0),(AL$5&gt;0)),(AL11/AL$5*100),"")</f>
        <v>3.9301310043668125</v>
      </c>
      <c r="AN11" s="10">
        <v>0.9</v>
      </c>
      <c r="AO11" s="20">
        <f>IF(AND((AN11&gt;0),(AN$5&gt;0)),(AN11/AN$5*100),"")</f>
        <v>3.6290322580645165</v>
      </c>
      <c r="AP11" s="10">
        <v>0.8</v>
      </c>
      <c r="AQ11" s="20">
        <f>IF(AND((AP11&gt;0),(AP$5&gt;0)),(AP11/AP$5*100),"")</f>
        <v>3.4632034632034632</v>
      </c>
      <c r="AR11" s="10">
        <v>0.9</v>
      </c>
      <c r="AS11" s="20">
        <f>IF(AND((AR11&gt;0),(AR$5&gt;0)),(AR11/AR$5*100),"")</f>
        <v>3.71900826446281</v>
      </c>
      <c r="AT11" s="10">
        <v>1</v>
      </c>
      <c r="AU11" s="20">
        <f>IF(AND((AT11&gt;0),(AT$5&gt;0)),(AT11/AT$5*100),"")</f>
        <v>4.2553191489361701</v>
      </c>
      <c r="AV11" s="10">
        <v>0.8</v>
      </c>
      <c r="AW11" s="20">
        <f>IF(AND((AV11&gt;0),(AV$5&gt;0)),(AV11/AV$5*100),"")</f>
        <v>3.2520325203252027</v>
      </c>
      <c r="AX11" s="10">
        <v>0.8</v>
      </c>
      <c r="AY11" s="20">
        <f>IF(AND((AX11&gt;0),(AX$5&gt;0)),(AX11/AX$5*100),"")</f>
        <v>3.5714285714285721</v>
      </c>
      <c r="AZ11" s="10">
        <v>0.7</v>
      </c>
      <c r="BA11" s="20">
        <f>IF(AND((AZ11&gt;0),(AZ$5&gt;0)),(AZ11/AZ$5*100),"")</f>
        <v>2.9411764705882351</v>
      </c>
      <c r="BB11" s="10">
        <v>0.9</v>
      </c>
      <c r="BC11" s="20">
        <f>IF(AND((BB11&gt;0),(BB$5&gt;0)),(BB11/BB$5*100),"")</f>
        <v>3.9301310043668125</v>
      </c>
      <c r="BD11" s="10">
        <v>1</v>
      </c>
      <c r="BE11" s="20">
        <f>IF(AND((BD11&gt;0),(BD$5&gt;0)),(BD11/BD$5*100),"")</f>
        <v>4.1841004184100425</v>
      </c>
      <c r="BF11" s="10">
        <v>1.1000000000000001</v>
      </c>
      <c r="BG11" s="20">
        <f>IF(AND((BF11&gt;0),(BF$5&gt;0)),(BF11/BF$5*100),"")</f>
        <v>4.6025104602510467</v>
      </c>
      <c r="BH11" s="10">
        <v>1</v>
      </c>
      <c r="BI11" s="20">
        <f>IF(AND((BH11&gt;0),(BH$5&gt;0)),(BH11/BH$5*100),"")</f>
        <v>4.0650406504065035</v>
      </c>
      <c r="BK11" s="11" t="str">
        <f t="shared" si="0"/>
        <v xml:space="preserve">     Buccal tube internal width</v>
      </c>
      <c r="BL11" s="12">
        <f t="shared" si="2"/>
        <v>29</v>
      </c>
      <c r="BM11" s="53">
        <f t="shared" si="1"/>
        <v>0.5</v>
      </c>
      <c r="BN11" s="13" t="str">
        <f t="shared" si="3"/>
        <v>–</v>
      </c>
      <c r="BO11" s="54">
        <f t="shared" si="4"/>
        <v>1.2</v>
      </c>
      <c r="BP11" s="55">
        <f t="shared" si="5"/>
        <v>2.5252525252525251</v>
      </c>
      <c r="BQ11" s="14" t="str">
        <f t="shared" si="10"/>
        <v>–</v>
      </c>
      <c r="BR11" s="56">
        <f t="shared" si="6"/>
        <v>4.6610169491525424</v>
      </c>
      <c r="BS11" s="57">
        <f t="shared" si="7"/>
        <v>0.88620689655172413</v>
      </c>
      <c r="BT11" s="58">
        <f t="shared" si="11"/>
        <v>3.741650791364191</v>
      </c>
      <c r="BU11" s="13">
        <f t="shared" si="8"/>
        <v>0.15520525104112606</v>
      </c>
      <c r="BV11" s="59">
        <f t="shared" si="12"/>
        <v>0.50111362244019342</v>
      </c>
      <c r="BW11" s="13">
        <f t="shared" si="9"/>
        <v>0.9</v>
      </c>
      <c r="BX11" s="14">
        <f t="shared" si="13"/>
        <v>3.9823008849557522</v>
      </c>
    </row>
    <row r="12" spans="1:76" x14ac:dyDescent="0.2">
      <c r="A12" s="21" t="s">
        <v>38</v>
      </c>
      <c r="B12" s="91"/>
      <c r="C12" s="92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69"/>
      <c r="AF12" s="25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69"/>
      <c r="BK12" s="11" t="str">
        <f t="shared" si="0"/>
        <v>Placoid lengths</v>
      </c>
      <c r="BL12" s="12"/>
      <c r="BM12" s="53"/>
      <c r="BN12" s="13"/>
      <c r="BO12" s="54"/>
      <c r="BP12" s="55"/>
      <c r="BQ12" s="14"/>
      <c r="BR12" s="56"/>
      <c r="BS12" s="57"/>
      <c r="BT12" s="58"/>
      <c r="BU12" s="13"/>
      <c r="BV12" s="59"/>
      <c r="BW12" s="13"/>
      <c r="BX12" s="14"/>
    </row>
    <row r="13" spans="1:76" x14ac:dyDescent="0.2">
      <c r="A13" s="9" t="s">
        <v>17</v>
      </c>
      <c r="B13" s="93">
        <v>5.2</v>
      </c>
      <c r="C13" s="94">
        <f t="shared" ref="C13:C16" si="14">IF(AND((B13&gt;0),(B$5&gt;0)),(B13/B$5*100),"")</f>
        <v>23.008849557522122</v>
      </c>
      <c r="D13" s="10">
        <v>5.5</v>
      </c>
      <c r="E13" s="20">
        <f t="shared" ref="E13:E16" si="15">IF(AND((D13&gt;0),(D$5&gt;0)),(D13/D$5*100),"")</f>
        <v>21.400778210116734</v>
      </c>
      <c r="F13" s="10">
        <v>5.8</v>
      </c>
      <c r="G13" s="20">
        <v>24.576271186440675</v>
      </c>
      <c r="H13" s="10">
        <v>4.0999999999999996</v>
      </c>
      <c r="I13" s="20">
        <f t="shared" ref="I13:I16" si="16">IF(AND((H13&gt;0),(H$5&gt;0)),(H13/H$5*100),"")</f>
        <v>20.398009950248753</v>
      </c>
      <c r="J13" s="10">
        <v>6.6</v>
      </c>
      <c r="K13" s="20">
        <f t="shared" ref="K13:K16" si="17">IF(AND((J13&gt;0),(J$5&gt;0)),(J13/J$5*100),"")</f>
        <v>25.680933852140075</v>
      </c>
      <c r="L13" s="10">
        <v>6</v>
      </c>
      <c r="M13" s="20">
        <f t="shared" ref="M13:M16" si="18">IF(AND((L13&gt;0),(L$5&gt;0)),(L13/L$5*100),"")</f>
        <v>25.862068965517242</v>
      </c>
      <c r="N13" s="10">
        <v>3.9</v>
      </c>
      <c r="O13" s="20">
        <f t="shared" ref="O13:O16" si="19">IF(AND((N13&gt;0),(N$5&gt;0)),(N13/N$5*100),"")</f>
        <v>19.597989949748744</v>
      </c>
      <c r="P13" s="10">
        <v>6.3</v>
      </c>
      <c r="Q13" s="20">
        <f t="shared" ref="Q13:Q16" si="20">IF(AND((P13&gt;0),(P$5&gt;0)),(P13/P$5*100),"")</f>
        <v>25.925925925925924</v>
      </c>
      <c r="R13" s="10">
        <v>7.3</v>
      </c>
      <c r="S13" s="20">
        <f t="shared" ref="S13:S16" si="21">IF(AND((R13&gt;0),(R$5&gt;0)),(R13/R$5*100),"")</f>
        <v>29.2</v>
      </c>
      <c r="T13" s="10">
        <v>5.4</v>
      </c>
      <c r="U13" s="20">
        <f t="shared" ref="U13:U16" si="22">IF(AND((T13&gt;0),(T$5&gt;0)),(T13/T$5*100),"")</f>
        <v>22.59414225941423</v>
      </c>
      <c r="V13" s="10">
        <v>5.7</v>
      </c>
      <c r="W13" s="20">
        <f t="shared" ref="W13:W16" si="23">IF(AND((V13&gt;0),(V$5&gt;0)),(V13/V$5*100),"")</f>
        <v>24.152542372881356</v>
      </c>
      <c r="X13" s="10">
        <v>6.9</v>
      </c>
      <c r="Y13" s="20">
        <f t="shared" ref="Y13:Y16" si="24">IF(AND((X13&gt;0),(X$5&gt;0)),(X13/X$5*100),"")</f>
        <v>26.640926640926644</v>
      </c>
      <c r="Z13" s="10">
        <v>3.9</v>
      </c>
      <c r="AA13" s="20">
        <f t="shared" ref="AA13:AA16" si="25">IF(AND((Z13&gt;0),(Z$5&gt;0)),(Z13/Z$5*100),"")</f>
        <v>18.840579710144929</v>
      </c>
      <c r="AB13" s="10">
        <v>6.3</v>
      </c>
      <c r="AC13" s="20">
        <f t="shared" ref="AC13:AC16" si="26">IF(AND((AB13&gt;0),(AB$5&gt;0)),(AB13/AB$5*100),"")</f>
        <v>24.803149606299215</v>
      </c>
      <c r="AD13" s="10">
        <v>6.2</v>
      </c>
      <c r="AE13" s="20">
        <f t="shared" ref="AE13:AE16" si="27">IF(AND((AD13&gt;0),(AD$5&gt;0)),(AD13/AD$5*100),"")</f>
        <v>21.98581560283688</v>
      </c>
      <c r="AF13" s="10">
        <v>5.2</v>
      </c>
      <c r="AG13" s="20">
        <f t="shared" ref="AG13:AG16" si="28">IF(AND((AF13&gt;0),(AF$5&gt;0)),(AF13/AF$5*100),"")</f>
        <v>22.033898305084744</v>
      </c>
      <c r="AH13" s="10">
        <v>4.4000000000000004</v>
      </c>
      <c r="AI13" s="20">
        <f t="shared" ref="AI13:AI16" si="29">IF(AND((AH13&gt;0),(AH$5&gt;0)),(AH13/AH$5*100),"")</f>
        <v>22.222222222222225</v>
      </c>
      <c r="AJ13" s="10">
        <v>5.7</v>
      </c>
      <c r="AK13" s="20">
        <f t="shared" ref="AK13:AK16" si="30">IF(AND((AJ13&gt;0),(AJ$5&gt;0)),(AJ13/AJ$5*100),"")</f>
        <v>25.446428571428577</v>
      </c>
      <c r="AL13" s="10">
        <v>5.7</v>
      </c>
      <c r="AM13" s="20">
        <f t="shared" ref="AM13:AM16" si="31">IF(AND((AL13&gt;0),(AL$5&gt;0)),(AL13/AL$5*100),"")</f>
        <v>24.890829694323145</v>
      </c>
      <c r="AN13" s="10">
        <v>6</v>
      </c>
      <c r="AO13" s="20">
        <f t="shared" ref="AO13:AO16" si="32">IF(AND((AN13&gt;0),(AN$5&gt;0)),(AN13/AN$5*100),"")</f>
        <v>24.193548387096772</v>
      </c>
      <c r="AP13" s="10">
        <v>5.3</v>
      </c>
      <c r="AQ13" s="20">
        <f t="shared" ref="AQ13:AQ16" si="33">IF(AND((AP13&gt;0),(AP$5&gt;0)),(AP13/AP$5*100),"")</f>
        <v>22.943722943722943</v>
      </c>
      <c r="AR13" s="10">
        <v>5.5</v>
      </c>
      <c r="AS13" s="20">
        <f t="shared" ref="AS13:AS16" si="34">IF(AND((AR13&gt;0),(AR$5&gt;0)),(AR13/AR$5*100),"")</f>
        <v>22.72727272727273</v>
      </c>
      <c r="AT13" s="10">
        <v>5.4</v>
      </c>
      <c r="AU13" s="20">
        <f t="shared" ref="AU13:AU16" si="35">IF(AND((AT13&gt;0),(AT$5&gt;0)),(AT13/AT$5*100),"")</f>
        <v>22.978723404255323</v>
      </c>
      <c r="AV13" s="10">
        <v>6.2</v>
      </c>
      <c r="AW13" s="20">
        <f t="shared" ref="AW13:AW16" si="36">IF(AND((AV13&gt;0),(AV$5&gt;0)),(AV13/AV$5*100),"")</f>
        <v>25.203252032520325</v>
      </c>
      <c r="AX13" s="10">
        <v>5.5</v>
      </c>
      <c r="AY13" s="20">
        <f t="shared" ref="AY13:AY16" si="37">IF(AND((AX13&gt;0),(AX$5&gt;0)),(AX13/AX$5*100),"")</f>
        <v>24.553571428571431</v>
      </c>
      <c r="AZ13" s="10">
        <v>5.3</v>
      </c>
      <c r="BA13" s="20">
        <f t="shared" ref="BA13:BA16" si="38">IF(AND((AZ13&gt;0),(AZ$5&gt;0)),(AZ13/AZ$5*100),"")</f>
        <v>22.268907563025209</v>
      </c>
      <c r="BB13" s="10">
        <v>4.8</v>
      </c>
      <c r="BC13" s="20">
        <f t="shared" ref="BC13:BC16" si="39">IF(AND((BB13&gt;0),(BB$5&gt;0)),(BB13/BB$5*100),"")</f>
        <v>20.960698689956335</v>
      </c>
      <c r="BD13" s="10">
        <v>5.6</v>
      </c>
      <c r="BE13" s="20">
        <f t="shared" ref="BE13:BE16" si="40">IF(AND((BD13&gt;0),(BD$5&gt;0)),(BD13/BD$5*100),"")</f>
        <v>23.430962343096233</v>
      </c>
      <c r="BF13" s="10">
        <v>6.1</v>
      </c>
      <c r="BG13" s="20">
        <f t="shared" ref="BG13:BG16" si="41">IF(AND((BF13&gt;0),(BF$5&gt;0)),(BF13/BF$5*100),"")</f>
        <v>25.523012552301257</v>
      </c>
      <c r="BH13" s="10">
        <v>5.3</v>
      </c>
      <c r="BI13" s="20">
        <f t="shared" ref="BI13:BI16" si="42">IF(AND((BH13&gt;0),(BH$5&gt;0)),(BH13/BH$5*100),"")</f>
        <v>21.54471544715447</v>
      </c>
      <c r="BK13" s="11" t="str">
        <f t="shared" si="0"/>
        <v xml:space="preserve">     Macroplacoid 1</v>
      </c>
      <c r="BL13" s="12">
        <f t="shared" si="2"/>
        <v>30</v>
      </c>
      <c r="BM13" s="53">
        <f t="shared" si="1"/>
        <v>3.9</v>
      </c>
      <c r="BN13" s="13" t="str">
        <f t="shared" si="3"/>
        <v>–</v>
      </c>
      <c r="BO13" s="54">
        <f t="shared" si="4"/>
        <v>7.3</v>
      </c>
      <c r="BP13" s="55">
        <f t="shared" si="5"/>
        <v>18.840579710144929</v>
      </c>
      <c r="BQ13" s="14" t="str">
        <f t="shared" si="10"/>
        <v>–</v>
      </c>
      <c r="BR13" s="56">
        <f t="shared" si="6"/>
        <v>29.2</v>
      </c>
      <c r="BS13" s="57">
        <f t="shared" si="7"/>
        <v>5.5700000000000012</v>
      </c>
      <c r="BT13" s="58">
        <f t="shared" si="11"/>
        <v>23.519658336739838</v>
      </c>
      <c r="BU13" s="13">
        <f t="shared" si="8"/>
        <v>0.80307598300706129</v>
      </c>
      <c r="BV13" s="59">
        <f t="shared" si="12"/>
        <v>2.253168855372877</v>
      </c>
      <c r="BW13" s="13">
        <f t="shared" si="9"/>
        <v>5.2</v>
      </c>
      <c r="BX13" s="14">
        <f t="shared" si="13"/>
        <v>23.008849557522122</v>
      </c>
    </row>
    <row r="14" spans="1:76" x14ac:dyDescent="0.2">
      <c r="A14" s="9" t="s">
        <v>18</v>
      </c>
      <c r="B14" s="93">
        <v>3.6</v>
      </c>
      <c r="C14" s="94">
        <f t="shared" si="14"/>
        <v>15.929203539823009</v>
      </c>
      <c r="D14" s="10">
        <v>3.8</v>
      </c>
      <c r="E14" s="20">
        <f t="shared" si="15"/>
        <v>14.785992217898833</v>
      </c>
      <c r="F14" s="10">
        <v>4.0999999999999996</v>
      </c>
      <c r="G14" s="20">
        <v>17.372881355932201</v>
      </c>
      <c r="H14" s="10">
        <v>3</v>
      </c>
      <c r="I14" s="20">
        <f t="shared" si="16"/>
        <v>14.925373134328357</v>
      </c>
      <c r="J14" s="10">
        <v>5.5</v>
      </c>
      <c r="K14" s="20">
        <f t="shared" si="17"/>
        <v>21.400778210116734</v>
      </c>
      <c r="L14" s="10">
        <v>4.5999999999999996</v>
      </c>
      <c r="M14" s="20">
        <f t="shared" si="18"/>
        <v>19.827586206896548</v>
      </c>
      <c r="N14" s="10">
        <v>2.7</v>
      </c>
      <c r="O14" s="20">
        <f t="shared" si="19"/>
        <v>13.567839195979904</v>
      </c>
      <c r="P14" s="10">
        <v>4.5999999999999996</v>
      </c>
      <c r="Q14" s="20">
        <f t="shared" si="20"/>
        <v>18.930041152263371</v>
      </c>
      <c r="R14" s="10">
        <v>5.4</v>
      </c>
      <c r="S14" s="20">
        <f t="shared" si="21"/>
        <v>21.6</v>
      </c>
      <c r="T14" s="10">
        <v>4.3</v>
      </c>
      <c r="U14" s="20">
        <f t="shared" si="22"/>
        <v>17.99163179916318</v>
      </c>
      <c r="V14" s="10">
        <v>4.0999999999999996</v>
      </c>
      <c r="W14" s="20">
        <f t="shared" si="23"/>
        <v>17.372881355932201</v>
      </c>
      <c r="X14" s="10">
        <v>4.8</v>
      </c>
      <c r="Y14" s="20">
        <f t="shared" si="24"/>
        <v>18.532818532818531</v>
      </c>
      <c r="Z14" s="10">
        <v>2.5</v>
      </c>
      <c r="AA14" s="20">
        <f t="shared" si="25"/>
        <v>12.077294685990339</v>
      </c>
      <c r="AB14" s="10">
        <v>4.4000000000000004</v>
      </c>
      <c r="AC14" s="20">
        <f t="shared" si="26"/>
        <v>17.322834645669293</v>
      </c>
      <c r="AD14" s="10">
        <v>4.2</v>
      </c>
      <c r="AE14" s="20">
        <f t="shared" si="27"/>
        <v>14.893617021276597</v>
      </c>
      <c r="AF14" s="10">
        <v>3.6</v>
      </c>
      <c r="AG14" s="20">
        <f t="shared" si="28"/>
        <v>15.254237288135592</v>
      </c>
      <c r="AH14" s="10">
        <v>2.7</v>
      </c>
      <c r="AI14" s="20">
        <f t="shared" si="29"/>
        <v>13.636363636363638</v>
      </c>
      <c r="AJ14" s="10">
        <v>4</v>
      </c>
      <c r="AK14" s="20">
        <f t="shared" si="30"/>
        <v>17.857142857142858</v>
      </c>
      <c r="AL14" s="10">
        <v>4.3</v>
      </c>
      <c r="AM14" s="20">
        <f t="shared" si="31"/>
        <v>18.777292576419214</v>
      </c>
      <c r="AN14" s="10">
        <v>4.0999999999999996</v>
      </c>
      <c r="AO14" s="20">
        <f t="shared" si="32"/>
        <v>16.532258064516128</v>
      </c>
      <c r="AP14" s="10">
        <v>3.7</v>
      </c>
      <c r="AQ14" s="20">
        <f t="shared" si="33"/>
        <v>16.017316017316016</v>
      </c>
      <c r="AR14" s="10">
        <v>4.0999999999999996</v>
      </c>
      <c r="AS14" s="20">
        <f t="shared" si="34"/>
        <v>16.942148760330578</v>
      </c>
      <c r="AT14" s="10">
        <v>3.9</v>
      </c>
      <c r="AU14" s="20">
        <f t="shared" si="35"/>
        <v>16.595744680851062</v>
      </c>
      <c r="AV14" s="10">
        <v>4.5999999999999996</v>
      </c>
      <c r="AW14" s="20">
        <f t="shared" si="36"/>
        <v>18.699186991869915</v>
      </c>
      <c r="AX14" s="10">
        <v>3.9</v>
      </c>
      <c r="AY14" s="20">
        <f t="shared" si="37"/>
        <v>17.410714285714288</v>
      </c>
      <c r="AZ14" s="10">
        <v>4</v>
      </c>
      <c r="BA14" s="20">
        <f t="shared" si="38"/>
        <v>16.806722689075627</v>
      </c>
      <c r="BB14" s="10">
        <v>3.4</v>
      </c>
      <c r="BC14" s="20">
        <f t="shared" si="39"/>
        <v>14.847161572052403</v>
      </c>
      <c r="BD14" s="10">
        <v>4</v>
      </c>
      <c r="BE14" s="20">
        <f t="shared" si="40"/>
        <v>16.73640167364017</v>
      </c>
      <c r="BF14" s="10">
        <v>4</v>
      </c>
      <c r="BG14" s="20">
        <f t="shared" si="41"/>
        <v>16.73640167364017</v>
      </c>
      <c r="BH14" s="10">
        <v>3.9</v>
      </c>
      <c r="BI14" s="20">
        <f t="shared" si="42"/>
        <v>15.853658536585364</v>
      </c>
      <c r="BK14" s="11" t="str">
        <f t="shared" si="0"/>
        <v xml:space="preserve">     Macroplacoid 2</v>
      </c>
      <c r="BL14" s="12">
        <f t="shared" si="2"/>
        <v>30</v>
      </c>
      <c r="BM14" s="53">
        <f t="shared" si="1"/>
        <v>2.5</v>
      </c>
      <c r="BN14" s="13" t="str">
        <f t="shared" si="3"/>
        <v>–</v>
      </c>
      <c r="BO14" s="54">
        <f t="shared" si="4"/>
        <v>5.5</v>
      </c>
      <c r="BP14" s="55">
        <f t="shared" si="5"/>
        <v>12.077294685990339</v>
      </c>
      <c r="BQ14" s="14" t="str">
        <f t="shared" si="10"/>
        <v>–</v>
      </c>
      <c r="BR14" s="56">
        <f t="shared" si="6"/>
        <v>21.6</v>
      </c>
      <c r="BS14" s="57">
        <f t="shared" si="7"/>
        <v>3.9933333333333332</v>
      </c>
      <c r="BT14" s="58">
        <f t="shared" si="11"/>
        <v>16.8411174785914</v>
      </c>
      <c r="BU14" s="13">
        <f t="shared" si="8"/>
        <v>0.69029395704035901</v>
      </c>
      <c r="BV14" s="59">
        <f t="shared" si="12"/>
        <v>2.1559429198690534</v>
      </c>
      <c r="BW14" s="13">
        <f t="shared" si="9"/>
        <v>3.6</v>
      </c>
      <c r="BX14" s="14">
        <f t="shared" si="13"/>
        <v>15.929203539823009</v>
      </c>
    </row>
    <row r="15" spans="1:76" x14ac:dyDescent="0.2">
      <c r="A15" s="9" t="s">
        <v>19</v>
      </c>
      <c r="B15" s="93">
        <v>2.5</v>
      </c>
      <c r="C15" s="94">
        <f t="shared" si="14"/>
        <v>11.061946902654867</v>
      </c>
      <c r="D15" s="10">
        <v>2.8</v>
      </c>
      <c r="E15" s="20">
        <f t="shared" si="15"/>
        <v>10.894941634241246</v>
      </c>
      <c r="F15" s="10">
        <v>2.9</v>
      </c>
      <c r="G15" s="20">
        <v>12.288135593220337</v>
      </c>
      <c r="H15" s="10">
        <v>2</v>
      </c>
      <c r="I15" s="20">
        <f t="shared" si="16"/>
        <v>9.9502487562189046</v>
      </c>
      <c r="J15" s="10">
        <v>2.5</v>
      </c>
      <c r="K15" s="20">
        <f t="shared" si="17"/>
        <v>9.7276264591439698</v>
      </c>
      <c r="L15" s="10">
        <v>2.4</v>
      </c>
      <c r="M15" s="20">
        <f t="shared" si="18"/>
        <v>10.344827586206897</v>
      </c>
      <c r="N15" s="10">
        <v>2.2999999999999998</v>
      </c>
      <c r="O15" s="20">
        <f t="shared" si="19"/>
        <v>11.557788944723619</v>
      </c>
      <c r="P15" s="10">
        <v>2.7</v>
      </c>
      <c r="Q15" s="20">
        <f t="shared" si="20"/>
        <v>11.111111111111112</v>
      </c>
      <c r="R15" s="10">
        <v>3.3</v>
      </c>
      <c r="S15" s="20">
        <f t="shared" si="21"/>
        <v>13.200000000000001</v>
      </c>
      <c r="T15" s="10">
        <v>2.8</v>
      </c>
      <c r="U15" s="20">
        <f t="shared" si="22"/>
        <v>11.715481171548117</v>
      </c>
      <c r="V15" s="10">
        <v>2.5</v>
      </c>
      <c r="W15" s="20">
        <f t="shared" si="23"/>
        <v>10.59322033898305</v>
      </c>
      <c r="X15" s="10">
        <v>2.8</v>
      </c>
      <c r="Y15" s="20">
        <f t="shared" si="24"/>
        <v>10.810810810810811</v>
      </c>
      <c r="Z15" s="10">
        <v>2.2000000000000002</v>
      </c>
      <c r="AA15" s="20">
        <f t="shared" si="25"/>
        <v>10.628019323671499</v>
      </c>
      <c r="AB15" s="10">
        <v>2.9</v>
      </c>
      <c r="AC15" s="20">
        <f t="shared" si="26"/>
        <v>11.41732283464567</v>
      </c>
      <c r="AD15" s="10">
        <v>3.2</v>
      </c>
      <c r="AE15" s="20">
        <f t="shared" si="27"/>
        <v>11.347517730496454</v>
      </c>
      <c r="AF15" s="10">
        <v>2.7</v>
      </c>
      <c r="AG15" s="20">
        <f t="shared" si="28"/>
        <v>11.440677966101696</v>
      </c>
      <c r="AH15" s="10">
        <v>2</v>
      </c>
      <c r="AI15" s="20">
        <f t="shared" si="29"/>
        <v>10.1010101010101</v>
      </c>
      <c r="AJ15" s="10">
        <v>2.4</v>
      </c>
      <c r="AK15" s="20">
        <f t="shared" si="30"/>
        <v>10.714285714285715</v>
      </c>
      <c r="AL15" s="10">
        <v>2.1</v>
      </c>
      <c r="AM15" s="20">
        <f t="shared" si="31"/>
        <v>9.1703056768558966</v>
      </c>
      <c r="AN15" s="10">
        <v>2.6</v>
      </c>
      <c r="AO15" s="20">
        <f t="shared" si="32"/>
        <v>10.483870967741936</v>
      </c>
      <c r="AP15" s="10">
        <v>2.6</v>
      </c>
      <c r="AQ15" s="20">
        <f t="shared" si="33"/>
        <v>11.255411255411255</v>
      </c>
      <c r="AR15" s="10">
        <v>3</v>
      </c>
      <c r="AS15" s="20">
        <f t="shared" si="34"/>
        <v>12.396694214876034</v>
      </c>
      <c r="AT15" s="10">
        <v>3.3</v>
      </c>
      <c r="AU15" s="20">
        <f t="shared" si="35"/>
        <v>14.042553191489359</v>
      </c>
      <c r="AV15" s="10">
        <v>2.4</v>
      </c>
      <c r="AW15" s="20">
        <f t="shared" si="36"/>
        <v>9.7560975609756095</v>
      </c>
      <c r="AX15" s="10">
        <v>2.8</v>
      </c>
      <c r="AY15" s="20">
        <f t="shared" si="37"/>
        <v>12.5</v>
      </c>
      <c r="AZ15" s="10">
        <v>2.5</v>
      </c>
      <c r="BA15" s="20">
        <f t="shared" si="38"/>
        <v>10.504201680672269</v>
      </c>
      <c r="BB15" s="10">
        <v>2.6</v>
      </c>
      <c r="BC15" s="20">
        <f t="shared" si="39"/>
        <v>11.353711790393014</v>
      </c>
      <c r="BD15" s="10">
        <v>2.7</v>
      </c>
      <c r="BE15" s="20">
        <f t="shared" si="40"/>
        <v>11.297071129707115</v>
      </c>
      <c r="BF15" s="10">
        <v>2.7</v>
      </c>
      <c r="BG15" s="20">
        <f t="shared" si="41"/>
        <v>11.297071129707115</v>
      </c>
      <c r="BH15" s="10">
        <v>2.9</v>
      </c>
      <c r="BI15" s="20">
        <f t="shared" si="42"/>
        <v>11.78861788617886</v>
      </c>
      <c r="BK15" s="11" t="s">
        <v>95</v>
      </c>
      <c r="BL15" s="12">
        <f t="shared" si="2"/>
        <v>30</v>
      </c>
      <c r="BM15" s="53">
        <f t="shared" si="1"/>
        <v>2</v>
      </c>
      <c r="BN15" s="13" t="str">
        <f t="shared" si="3"/>
        <v>–</v>
      </c>
      <c r="BO15" s="54">
        <f t="shared" si="4"/>
        <v>3.3</v>
      </c>
      <c r="BP15" s="55">
        <f t="shared" si="5"/>
        <v>9.1703056768558966</v>
      </c>
      <c r="BQ15" s="14" t="str">
        <f t="shared" si="10"/>
        <v>–</v>
      </c>
      <c r="BR15" s="56">
        <f t="shared" si="6"/>
        <v>14.042553191489359</v>
      </c>
      <c r="BS15" s="57">
        <f t="shared" si="7"/>
        <v>2.6366666666666672</v>
      </c>
      <c r="BT15" s="58">
        <f t="shared" si="11"/>
        <v>11.158352648769416</v>
      </c>
      <c r="BU15" s="13">
        <f t="shared" si="8"/>
        <v>0.33782604514987585</v>
      </c>
      <c r="BV15" s="59">
        <f t="shared" si="12"/>
        <v>1.0392297379541149</v>
      </c>
      <c r="BW15" s="13">
        <f t="shared" si="9"/>
        <v>2.5</v>
      </c>
      <c r="BX15" s="14">
        <f t="shared" si="13"/>
        <v>11.061946902654867</v>
      </c>
    </row>
    <row r="16" spans="1:76" x14ac:dyDescent="0.2">
      <c r="A16" s="9" t="s">
        <v>20</v>
      </c>
      <c r="B16" s="93">
        <v>10</v>
      </c>
      <c r="C16" s="94">
        <f t="shared" si="14"/>
        <v>44.247787610619469</v>
      </c>
      <c r="D16" s="10">
        <v>9.6</v>
      </c>
      <c r="E16" s="20">
        <f t="shared" si="15"/>
        <v>37.354085603112843</v>
      </c>
      <c r="F16" s="10">
        <v>10.5</v>
      </c>
      <c r="G16" s="20">
        <f t="shared" ref="G16" si="43">IF(AND((F16&gt;0),(F$5&gt;0)),(F16/F$5*100),"")</f>
        <v>44.49152542372881</v>
      </c>
      <c r="H16" s="10">
        <v>7.3</v>
      </c>
      <c r="I16" s="20">
        <f t="shared" si="16"/>
        <v>36.318407960199004</v>
      </c>
      <c r="J16" s="88">
        <v>13.2</v>
      </c>
      <c r="K16" s="20">
        <f t="shared" si="17"/>
        <v>51.361867704280151</v>
      </c>
      <c r="L16" s="88">
        <v>11.2</v>
      </c>
      <c r="M16" s="20">
        <f t="shared" si="18"/>
        <v>48.275862068965516</v>
      </c>
      <c r="N16" s="88">
        <v>7.3</v>
      </c>
      <c r="O16" s="20">
        <f t="shared" si="19"/>
        <v>36.683417085427138</v>
      </c>
      <c r="P16" s="88">
        <v>12</v>
      </c>
      <c r="Q16" s="20">
        <f t="shared" si="20"/>
        <v>49.382716049382715</v>
      </c>
      <c r="R16" s="88">
        <v>13.7</v>
      </c>
      <c r="S16" s="20">
        <f t="shared" si="21"/>
        <v>54.79999999999999</v>
      </c>
      <c r="T16" s="88">
        <v>10.7</v>
      </c>
      <c r="U16" s="20">
        <f t="shared" si="22"/>
        <v>44.769874476987447</v>
      </c>
      <c r="V16" s="88">
        <v>10.5</v>
      </c>
      <c r="W16" s="20">
        <f t="shared" si="23"/>
        <v>44.49152542372881</v>
      </c>
      <c r="X16" s="88">
        <v>12.3</v>
      </c>
      <c r="Y16" s="20">
        <f t="shared" si="24"/>
        <v>47.490347490347496</v>
      </c>
      <c r="Z16" s="10">
        <v>6.9</v>
      </c>
      <c r="AA16" s="20">
        <f t="shared" si="25"/>
        <v>33.333333333333336</v>
      </c>
      <c r="AB16" s="10">
        <v>12.5</v>
      </c>
      <c r="AC16" s="20">
        <f t="shared" si="26"/>
        <v>49.212598425196852</v>
      </c>
      <c r="AD16" s="10">
        <v>11.6</v>
      </c>
      <c r="AE16" s="20">
        <f t="shared" si="27"/>
        <v>41.134751773049643</v>
      </c>
      <c r="AF16" s="10">
        <v>10.9</v>
      </c>
      <c r="AG16" s="20">
        <f t="shared" si="28"/>
        <v>46.186440677966104</v>
      </c>
      <c r="AH16" s="10">
        <v>7.7</v>
      </c>
      <c r="AI16" s="20">
        <f t="shared" si="29"/>
        <v>38.888888888888893</v>
      </c>
      <c r="AJ16" s="10">
        <v>11</v>
      </c>
      <c r="AK16" s="20">
        <f t="shared" si="30"/>
        <v>49.107142857142861</v>
      </c>
      <c r="AL16" s="10">
        <v>11.5</v>
      </c>
      <c r="AM16" s="20">
        <f t="shared" si="31"/>
        <v>50.218340611353717</v>
      </c>
      <c r="AN16" s="10">
        <v>11.3</v>
      </c>
      <c r="AO16" s="20">
        <f t="shared" si="32"/>
        <v>45.564516129032263</v>
      </c>
      <c r="AP16" s="10">
        <v>9.9</v>
      </c>
      <c r="AQ16" s="20">
        <f t="shared" si="33"/>
        <v>42.857142857142854</v>
      </c>
      <c r="AR16" s="10">
        <v>10.8</v>
      </c>
      <c r="AS16" s="20">
        <f t="shared" si="34"/>
        <v>44.628099173553728</v>
      </c>
      <c r="AT16" s="88">
        <v>10.199999999999999</v>
      </c>
      <c r="AU16" s="20">
        <f t="shared" si="35"/>
        <v>43.40425531914893</v>
      </c>
      <c r="AV16" s="88">
        <v>11.5</v>
      </c>
      <c r="AW16" s="20">
        <f t="shared" si="36"/>
        <v>46.747967479674799</v>
      </c>
      <c r="AX16" s="88">
        <v>10.3</v>
      </c>
      <c r="AY16" s="20">
        <f t="shared" si="37"/>
        <v>45.982142857142868</v>
      </c>
      <c r="AZ16" s="88">
        <v>10.5</v>
      </c>
      <c r="BA16" s="20">
        <f t="shared" si="38"/>
        <v>44.117647058823529</v>
      </c>
      <c r="BB16" s="10">
        <v>9.6999999999999993</v>
      </c>
      <c r="BC16" s="20">
        <f t="shared" si="39"/>
        <v>42.358078602620083</v>
      </c>
      <c r="BD16" s="10">
        <v>9.9</v>
      </c>
      <c r="BE16" s="20">
        <f t="shared" si="40"/>
        <v>41.422594142259413</v>
      </c>
      <c r="BF16" s="10">
        <v>11</v>
      </c>
      <c r="BG16" s="20">
        <f t="shared" si="41"/>
        <v>46.025104602510467</v>
      </c>
      <c r="BH16" s="10">
        <v>10.199999999999999</v>
      </c>
      <c r="BI16" s="20">
        <f t="shared" si="42"/>
        <v>41.463414634146332</v>
      </c>
      <c r="BK16" s="11" t="str">
        <f t="shared" si="0"/>
        <v xml:space="preserve">     Macroplacoid row</v>
      </c>
      <c r="BL16" s="12">
        <f t="shared" si="2"/>
        <v>30</v>
      </c>
      <c r="BM16" s="53">
        <f t="shared" si="1"/>
        <v>6.9</v>
      </c>
      <c r="BN16" s="13" t="str">
        <f t="shared" si="3"/>
        <v>–</v>
      </c>
      <c r="BO16" s="54">
        <f t="shared" si="4"/>
        <v>13.7</v>
      </c>
      <c r="BP16" s="55">
        <f t="shared" si="5"/>
        <v>33.333333333333336</v>
      </c>
      <c r="BQ16" s="14" t="str">
        <f t="shared" si="10"/>
        <v>–</v>
      </c>
      <c r="BR16" s="56">
        <f t="shared" si="6"/>
        <v>54.79999999999999</v>
      </c>
      <c r="BS16" s="57">
        <f t="shared" si="7"/>
        <v>10.523333333333333</v>
      </c>
      <c r="BT16" s="58">
        <f t="shared" si="11"/>
        <v>44.41066254399221</v>
      </c>
      <c r="BU16" s="13">
        <f t="shared" si="8"/>
        <v>1.6194258951508369</v>
      </c>
      <c r="BV16" s="59">
        <f t="shared" si="12"/>
        <v>4.7841205161125346</v>
      </c>
      <c r="BW16" s="13">
        <f t="shared" si="9"/>
        <v>10</v>
      </c>
      <c r="BX16" s="14">
        <f t="shared" si="13"/>
        <v>44.247787610619469</v>
      </c>
    </row>
    <row r="17" spans="1:76" x14ac:dyDescent="0.2">
      <c r="A17" s="21" t="s">
        <v>21</v>
      </c>
      <c r="B17" s="91">
        <f>B13/B14</f>
        <v>1.4444444444444444</v>
      </c>
      <c r="C17" s="91"/>
      <c r="D17" s="91">
        <f t="shared" ref="D17:BH17" si="44">D13/D14</f>
        <v>1.4473684210526316</v>
      </c>
      <c r="E17" s="91"/>
      <c r="F17" s="91">
        <f t="shared" si="44"/>
        <v>1.4146341463414636</v>
      </c>
      <c r="G17" s="91"/>
      <c r="H17" s="91">
        <f t="shared" si="44"/>
        <v>1.3666666666666665</v>
      </c>
      <c r="I17" s="91"/>
      <c r="J17" s="91">
        <f t="shared" si="44"/>
        <v>1.2</v>
      </c>
      <c r="K17" s="91"/>
      <c r="L17" s="91">
        <f t="shared" si="44"/>
        <v>1.3043478260869565</v>
      </c>
      <c r="M17" s="91"/>
      <c r="N17" s="91">
        <f t="shared" si="44"/>
        <v>1.4444444444444444</v>
      </c>
      <c r="O17" s="91"/>
      <c r="P17" s="91">
        <f t="shared" si="44"/>
        <v>1.3695652173913044</v>
      </c>
      <c r="Q17" s="91"/>
      <c r="R17" s="91">
        <f t="shared" si="44"/>
        <v>1.3518518518518516</v>
      </c>
      <c r="S17" s="91"/>
      <c r="T17" s="91">
        <f t="shared" si="44"/>
        <v>1.2558139534883723</v>
      </c>
      <c r="U17" s="91"/>
      <c r="V17" s="91">
        <f t="shared" si="44"/>
        <v>1.3902439024390245</v>
      </c>
      <c r="W17" s="91"/>
      <c r="X17" s="91">
        <f t="shared" si="44"/>
        <v>1.4375000000000002</v>
      </c>
      <c r="Y17" s="91"/>
      <c r="Z17" s="91">
        <f t="shared" si="44"/>
        <v>1.56</v>
      </c>
      <c r="AA17" s="91"/>
      <c r="AB17" s="91">
        <f t="shared" si="44"/>
        <v>1.4318181818181817</v>
      </c>
      <c r="AC17" s="91"/>
      <c r="AD17" s="91">
        <f t="shared" si="44"/>
        <v>1.4761904761904763</v>
      </c>
      <c r="AE17" s="91"/>
      <c r="AF17" s="91">
        <f t="shared" si="44"/>
        <v>1.4444444444444444</v>
      </c>
      <c r="AG17" s="91"/>
      <c r="AH17" s="91">
        <f t="shared" si="44"/>
        <v>1.6296296296296298</v>
      </c>
      <c r="AI17" s="91"/>
      <c r="AJ17" s="91">
        <f t="shared" si="44"/>
        <v>1.425</v>
      </c>
      <c r="AK17" s="91"/>
      <c r="AL17" s="91">
        <f t="shared" si="44"/>
        <v>1.3255813953488373</v>
      </c>
      <c r="AM17" s="91"/>
      <c r="AN17" s="91">
        <f t="shared" si="44"/>
        <v>1.4634146341463417</v>
      </c>
      <c r="AO17" s="91"/>
      <c r="AP17" s="91">
        <f t="shared" si="44"/>
        <v>1.4324324324324322</v>
      </c>
      <c r="AQ17" s="91"/>
      <c r="AR17" s="91">
        <f t="shared" si="44"/>
        <v>1.3414634146341464</v>
      </c>
      <c r="AS17" s="91"/>
      <c r="AT17" s="91">
        <f t="shared" si="44"/>
        <v>1.3846153846153848</v>
      </c>
      <c r="AU17" s="91"/>
      <c r="AV17" s="91">
        <f t="shared" si="44"/>
        <v>1.347826086956522</v>
      </c>
      <c r="AW17" s="91"/>
      <c r="AX17" s="91">
        <f t="shared" si="44"/>
        <v>1.4102564102564104</v>
      </c>
      <c r="AY17" s="91"/>
      <c r="AZ17" s="91">
        <f t="shared" si="44"/>
        <v>1.325</v>
      </c>
      <c r="BA17" s="91"/>
      <c r="BB17" s="91">
        <f t="shared" si="44"/>
        <v>1.411764705882353</v>
      </c>
      <c r="BC17" s="91"/>
      <c r="BD17" s="91">
        <f t="shared" si="44"/>
        <v>1.4</v>
      </c>
      <c r="BE17" s="91"/>
      <c r="BF17" s="91">
        <f t="shared" si="44"/>
        <v>1.5249999999999999</v>
      </c>
      <c r="BG17" s="91"/>
      <c r="BH17" s="91">
        <f t="shared" si="44"/>
        <v>1.358974358974359</v>
      </c>
      <c r="BI17" s="91"/>
      <c r="BK17" s="11" t="str">
        <f t="shared" si="0"/>
        <v>Claw 1 lengths</v>
      </c>
      <c r="BL17" s="12"/>
      <c r="BM17" s="53"/>
      <c r="BN17" s="13"/>
      <c r="BO17" s="54"/>
      <c r="BP17" s="55"/>
      <c r="BQ17" s="14"/>
      <c r="BR17" s="56"/>
      <c r="BS17" s="57"/>
      <c r="BT17" s="58"/>
      <c r="BU17" s="13"/>
      <c r="BV17" s="59"/>
      <c r="BW17" s="13"/>
      <c r="BX17" s="14"/>
    </row>
    <row r="18" spans="1:76" x14ac:dyDescent="0.2">
      <c r="A18" s="9" t="s">
        <v>22</v>
      </c>
      <c r="B18" s="93">
        <v>3.3</v>
      </c>
      <c r="C18" s="94">
        <f t="shared" ref="C18:C23" si="45">IF(AND((B18&gt;0),(B$5&gt;0)),(B18/B$5*100),"")</f>
        <v>14.601769911504423</v>
      </c>
      <c r="D18" s="10">
        <v>3.6</v>
      </c>
      <c r="E18" s="20">
        <f t="shared" ref="E18:G33" si="46">IF(AND((D18&gt;0),(D$5&gt;0)),(D18/D$5*100),"")</f>
        <v>14.007782101167315</v>
      </c>
      <c r="F18" s="10">
        <v>4</v>
      </c>
      <c r="G18" s="20">
        <f t="shared" si="46"/>
        <v>16.949152542372879</v>
      </c>
      <c r="H18" s="10">
        <v>3.2</v>
      </c>
      <c r="I18" s="20">
        <f t="shared" ref="I18:I23" si="47">IF(AND((H18&gt;0),(H$5&gt;0)),(H18/H$5*100),"")</f>
        <v>15.920398009950249</v>
      </c>
      <c r="J18" s="88">
        <v>4.3</v>
      </c>
      <c r="K18" s="20">
        <f t="shared" ref="K18:K23" si="48">IF(AND((J18&gt;0),(J$5&gt;0)),(J18/J$5*100),"")</f>
        <v>16.731517509727624</v>
      </c>
      <c r="L18" s="88">
        <v>3.8</v>
      </c>
      <c r="M18" s="20">
        <f t="shared" ref="M18:M23" si="49">IF(AND((L18&gt;0),(L$5&gt;0)),(L18/L$5*100),"")</f>
        <v>16.379310344827587</v>
      </c>
      <c r="N18" s="88"/>
      <c r="O18" s="20" t="str">
        <f t="shared" ref="O18:O23" si="50">IF(AND((N18&gt;0),(N$5&gt;0)),(N18/N$5*100),"")</f>
        <v/>
      </c>
      <c r="P18" s="88">
        <v>4.0999999999999996</v>
      </c>
      <c r="Q18" s="20">
        <f t="shared" ref="Q18:Q23" si="51">IF(AND((P18&gt;0),(P$5&gt;0)),(P18/P$5*100),"")</f>
        <v>16.872427983539094</v>
      </c>
      <c r="R18" s="88">
        <v>5.2</v>
      </c>
      <c r="S18" s="20">
        <f t="shared" ref="S18:S23" si="52">IF(AND((R18&gt;0),(R$5&gt;0)),(R18/R$5*100),"")</f>
        <v>20.8</v>
      </c>
      <c r="T18" s="88">
        <v>4.4000000000000004</v>
      </c>
      <c r="U18" s="20">
        <f t="shared" ref="U18:U23" si="53">IF(AND((T18&gt;0),(T$5&gt;0)),(T18/T$5*100),"")</f>
        <v>18.410041841004187</v>
      </c>
      <c r="V18" s="88"/>
      <c r="W18" s="20" t="str">
        <f t="shared" ref="W18:W23" si="54">IF(AND((V18&gt;0),(V$5&gt;0)),(V18/V$5*100),"")</f>
        <v/>
      </c>
      <c r="X18" s="88">
        <v>5.0999999999999996</v>
      </c>
      <c r="Y18" s="20">
        <f t="shared" ref="Y18:Y23" si="55">IF(AND((X18&gt;0),(X$5&gt;0)),(X18/X$5*100),"")</f>
        <v>19.691119691119692</v>
      </c>
      <c r="Z18" s="10"/>
      <c r="AA18" s="20" t="str">
        <f t="shared" ref="AA18:AA23" si="56">IF(AND((Z18&gt;0),(Z$5&gt;0)),(Z18/Z$5*100),"")</f>
        <v/>
      </c>
      <c r="AB18" s="10">
        <v>4.5</v>
      </c>
      <c r="AC18" s="20">
        <f t="shared" ref="AC18:AC23" si="57">IF(AND((AB18&gt;0),(AB$5&gt;0)),(AB18/AB$5*100),"")</f>
        <v>17.716535433070867</v>
      </c>
      <c r="AD18" s="10">
        <v>5.6</v>
      </c>
      <c r="AE18" s="20">
        <f t="shared" ref="AE18:AE23" si="58">IF(AND((AD18&gt;0),(AD$5&gt;0)),(AD18/AD$5*100),"")</f>
        <v>19.858156028368793</v>
      </c>
      <c r="AF18" s="10"/>
      <c r="AG18" s="20" t="str">
        <f t="shared" ref="AG18:AG23" si="59">IF(AND((AF18&gt;0),(AF$5&gt;0)),(AF18/AF$5*100),"")</f>
        <v/>
      </c>
      <c r="AH18" s="10"/>
      <c r="AI18" s="20" t="str">
        <f t="shared" ref="AI18:AI23" si="60">IF(AND((AH18&gt;0),(AH$5&gt;0)),(AH18/AH$5*100),"")</f>
        <v/>
      </c>
      <c r="AJ18" s="10"/>
      <c r="AK18" s="20" t="str">
        <f t="shared" ref="AK18:AK23" si="61">IF(AND((AJ18&gt;0),(AJ$5&gt;0)),(AJ18/AJ$5*100),"")</f>
        <v/>
      </c>
      <c r="AL18" s="10"/>
      <c r="AM18" s="20" t="str">
        <f t="shared" ref="AM18:AM23" si="62">IF(AND((AL18&gt;0),(AL$5&gt;0)),(AL18/AL$5*100),"")</f>
        <v/>
      </c>
      <c r="AN18" s="10"/>
      <c r="AO18" s="20" t="str">
        <f t="shared" ref="AO18:AO23" si="63">IF(AND((AN18&gt;0),(AN$5&gt;0)),(AN18/AN$5*100),"")</f>
        <v/>
      </c>
      <c r="AP18" s="10"/>
      <c r="AQ18" s="20" t="str">
        <f t="shared" ref="AQ18:AQ23" si="64">IF(AND((AP18&gt;0),(AP$5&gt;0)),(AP18/AP$5*100),"")</f>
        <v/>
      </c>
      <c r="AR18" s="10"/>
      <c r="AS18" s="20" t="str">
        <f t="shared" ref="AS18:AS23" si="65">IF(AND((AR18&gt;0),(AR$5&gt;0)),(AR18/AR$5*100),"")</f>
        <v/>
      </c>
      <c r="AT18" s="88"/>
      <c r="AU18" s="20" t="str">
        <f t="shared" ref="AU18:AU23" si="66">IF(AND((AT18&gt;0),(AT$5&gt;0)),(AT18/AT$5*100),"")</f>
        <v/>
      </c>
      <c r="AV18" s="88">
        <v>4.5</v>
      </c>
      <c r="AW18" s="20">
        <f t="shared" ref="AW18:AW23" si="67">IF(AND((AV18&gt;0),(AV$5&gt;0)),(AV18/AV$5*100),"")</f>
        <v>18.292682926829269</v>
      </c>
      <c r="AX18" s="88"/>
      <c r="AY18" s="20" t="str">
        <f t="shared" ref="AY18:AY23" si="68">IF(AND((AX18&gt;0),(AX$5&gt;0)),(AX18/AX$5*100),"")</f>
        <v/>
      </c>
      <c r="AZ18" s="88">
        <v>4.4000000000000004</v>
      </c>
      <c r="BA18" s="20">
        <f t="shared" ref="BA18:BA23" si="69">IF(AND((AZ18&gt;0),(AZ$5&gt;0)),(AZ18/AZ$5*100),"")</f>
        <v>18.487394957983195</v>
      </c>
      <c r="BB18" s="10">
        <v>3.1</v>
      </c>
      <c r="BC18" s="20">
        <f t="shared" ref="BC18:BC23" si="70">IF(AND((BB18&gt;0),(BB$5&gt;0)),(BB18/BB$5*100),"")</f>
        <v>13.537117903930133</v>
      </c>
      <c r="BD18" s="10">
        <v>2.9</v>
      </c>
      <c r="BE18" s="20">
        <f t="shared" ref="BE18:BE23" si="71">IF(AND((BD18&gt;0),(BD$5&gt;0)),(BD18/BD$5*100),"")</f>
        <v>12.133891213389122</v>
      </c>
      <c r="BF18" s="10"/>
      <c r="BG18" s="20" t="str">
        <f t="shared" ref="BG18:BG23" si="72">IF(AND((BF18&gt;0),(BF$5&gt;0)),(BF18/BF$5*100),"")</f>
        <v/>
      </c>
      <c r="BH18" s="10">
        <v>2.7</v>
      </c>
      <c r="BI18" s="20">
        <f t="shared" ref="BI18:BI23" si="73">IF(AND((BH18&gt;0),(BH$5&gt;0)),(BH18/BH$5*100),"")</f>
        <v>10.975609756097562</v>
      </c>
      <c r="BK18" s="11" t="str">
        <f t="shared" si="0"/>
        <v xml:space="preserve">     External base</v>
      </c>
      <c r="BL18" s="12">
        <f t="shared" si="2"/>
        <v>17</v>
      </c>
      <c r="BM18" s="53">
        <f t="shared" si="1"/>
        <v>2.7</v>
      </c>
      <c r="BN18" s="13" t="str">
        <f t="shared" si="3"/>
        <v>–</v>
      </c>
      <c r="BO18" s="54">
        <f t="shared" si="4"/>
        <v>5.6</v>
      </c>
      <c r="BP18" s="55">
        <f t="shared" si="5"/>
        <v>10.975609756097562</v>
      </c>
      <c r="BQ18" s="14" t="str">
        <f t="shared" si="10"/>
        <v>–</v>
      </c>
      <c r="BR18" s="56">
        <f t="shared" si="6"/>
        <v>20.8</v>
      </c>
      <c r="BS18" s="57">
        <f t="shared" si="7"/>
        <v>4.041176470588236</v>
      </c>
      <c r="BT18" s="58">
        <f t="shared" si="11"/>
        <v>16.550876950287176</v>
      </c>
      <c r="BU18" s="13">
        <f t="shared" si="8"/>
        <v>0.83446002265642438</v>
      </c>
      <c r="BV18" s="59">
        <f t="shared" si="12"/>
        <v>2.7513355707190672</v>
      </c>
      <c r="BW18" s="13">
        <f t="shared" si="9"/>
        <v>3.3</v>
      </c>
      <c r="BX18" s="14">
        <f t="shared" si="13"/>
        <v>14.601769911504423</v>
      </c>
    </row>
    <row r="19" spans="1:76" x14ac:dyDescent="0.2">
      <c r="A19" s="9" t="s">
        <v>23</v>
      </c>
      <c r="B19" s="93">
        <v>8.1999999999999993</v>
      </c>
      <c r="C19" s="94">
        <f t="shared" si="45"/>
        <v>36.283185840707958</v>
      </c>
      <c r="D19" s="10">
        <v>8.6</v>
      </c>
      <c r="E19" s="20">
        <f t="shared" si="46"/>
        <v>33.463035019455248</v>
      </c>
      <c r="F19" s="10">
        <v>5.4</v>
      </c>
      <c r="G19" s="20">
        <f t="shared" si="46"/>
        <v>22.881355932203391</v>
      </c>
      <c r="H19" s="10">
        <v>5.2</v>
      </c>
      <c r="I19" s="20">
        <f t="shared" si="47"/>
        <v>25.870646766169152</v>
      </c>
      <c r="J19" s="88">
        <v>9.1</v>
      </c>
      <c r="K19" s="20">
        <f t="shared" si="48"/>
        <v>35.408560311284049</v>
      </c>
      <c r="L19" s="88">
        <v>8</v>
      </c>
      <c r="M19" s="20">
        <f t="shared" si="49"/>
        <v>34.482758620689658</v>
      </c>
      <c r="N19" s="88"/>
      <c r="O19" s="20" t="str">
        <f t="shared" si="50"/>
        <v/>
      </c>
      <c r="P19" s="88"/>
      <c r="Q19" s="20" t="str">
        <f t="shared" si="51"/>
        <v/>
      </c>
      <c r="R19" s="88">
        <v>10.1</v>
      </c>
      <c r="S19" s="20">
        <f t="shared" si="52"/>
        <v>40.4</v>
      </c>
      <c r="T19" s="88">
        <v>8.4</v>
      </c>
      <c r="U19" s="20">
        <f t="shared" si="53"/>
        <v>35.146443514644353</v>
      </c>
      <c r="V19" s="88"/>
      <c r="W19" s="20" t="str">
        <f t="shared" si="54"/>
        <v/>
      </c>
      <c r="X19" s="88"/>
      <c r="Y19" s="20" t="str">
        <f t="shared" si="55"/>
        <v/>
      </c>
      <c r="Z19" s="10"/>
      <c r="AA19" s="20" t="str">
        <f t="shared" si="56"/>
        <v/>
      </c>
      <c r="AB19" s="10">
        <v>8.5</v>
      </c>
      <c r="AC19" s="20">
        <f t="shared" si="57"/>
        <v>33.464566929133859</v>
      </c>
      <c r="AD19" s="10">
        <v>7.6</v>
      </c>
      <c r="AE19" s="20">
        <f t="shared" si="58"/>
        <v>26.950354609929079</v>
      </c>
      <c r="AF19" s="10"/>
      <c r="AG19" s="20" t="str">
        <f t="shared" si="59"/>
        <v/>
      </c>
      <c r="AH19" s="10"/>
      <c r="AI19" s="20" t="str">
        <f t="shared" si="60"/>
        <v/>
      </c>
      <c r="AJ19" s="10"/>
      <c r="AK19" s="20" t="str">
        <f t="shared" si="61"/>
        <v/>
      </c>
      <c r="AL19" s="10"/>
      <c r="AM19" s="20" t="str">
        <f t="shared" si="62"/>
        <v/>
      </c>
      <c r="AN19" s="10"/>
      <c r="AO19" s="20" t="str">
        <f t="shared" si="63"/>
        <v/>
      </c>
      <c r="AP19" s="10"/>
      <c r="AQ19" s="20" t="str">
        <f t="shared" si="64"/>
        <v/>
      </c>
      <c r="AR19" s="10"/>
      <c r="AS19" s="20" t="str">
        <f t="shared" si="65"/>
        <v/>
      </c>
      <c r="AT19" s="88"/>
      <c r="AU19" s="20" t="str">
        <f t="shared" si="66"/>
        <v/>
      </c>
      <c r="AV19" s="88"/>
      <c r="AW19" s="20" t="str">
        <f t="shared" si="67"/>
        <v/>
      </c>
      <c r="AX19" s="88"/>
      <c r="AY19" s="20" t="str">
        <f t="shared" si="68"/>
        <v/>
      </c>
      <c r="AZ19" s="88">
        <v>8.1</v>
      </c>
      <c r="BA19" s="20">
        <f t="shared" si="69"/>
        <v>34.033613445378144</v>
      </c>
      <c r="BB19" s="10">
        <v>7.9</v>
      </c>
      <c r="BC19" s="20">
        <f t="shared" si="70"/>
        <v>34.497816593886469</v>
      </c>
      <c r="BD19" s="10">
        <v>8.3000000000000007</v>
      </c>
      <c r="BE19" s="20">
        <f t="shared" si="71"/>
        <v>34.728033472803354</v>
      </c>
      <c r="BF19" s="10"/>
      <c r="BG19" s="20" t="str">
        <f t="shared" si="72"/>
        <v/>
      </c>
      <c r="BH19" s="10">
        <v>7.9</v>
      </c>
      <c r="BI19" s="20">
        <f t="shared" si="73"/>
        <v>32.113821138211378</v>
      </c>
      <c r="BK19" s="11" t="str">
        <f t="shared" si="0"/>
        <v xml:space="preserve">     External primary branch</v>
      </c>
      <c r="BL19" s="12">
        <f t="shared" si="2"/>
        <v>14</v>
      </c>
      <c r="BM19" s="53">
        <f t="shared" si="1"/>
        <v>5.2</v>
      </c>
      <c r="BN19" s="13" t="str">
        <f t="shared" si="3"/>
        <v>–</v>
      </c>
      <c r="BO19" s="54">
        <f t="shared" si="4"/>
        <v>10.1</v>
      </c>
      <c r="BP19" s="55">
        <f t="shared" si="5"/>
        <v>22.881355932203391</v>
      </c>
      <c r="BQ19" s="14" t="str">
        <f t="shared" si="10"/>
        <v>–</v>
      </c>
      <c r="BR19" s="56">
        <f t="shared" si="6"/>
        <v>40.4</v>
      </c>
      <c r="BS19" s="57">
        <f t="shared" si="7"/>
        <v>7.95</v>
      </c>
      <c r="BT19" s="58">
        <f t="shared" si="11"/>
        <v>32.83744229960687</v>
      </c>
      <c r="BU19" s="13">
        <f t="shared" si="8"/>
        <v>1.2792726298715453</v>
      </c>
      <c r="BV19" s="59">
        <f t="shared" si="12"/>
        <v>4.6001890204867246</v>
      </c>
      <c r="BW19" s="13">
        <f t="shared" si="9"/>
        <v>8.1999999999999993</v>
      </c>
      <c r="BX19" s="14">
        <f t="shared" si="13"/>
        <v>36.283185840707958</v>
      </c>
    </row>
    <row r="20" spans="1:76" x14ac:dyDescent="0.2">
      <c r="A20" s="9" t="s">
        <v>24</v>
      </c>
      <c r="B20" s="93">
        <v>5.5</v>
      </c>
      <c r="C20" s="94">
        <f t="shared" si="45"/>
        <v>24.336283185840706</v>
      </c>
      <c r="D20" s="10">
        <v>5.4</v>
      </c>
      <c r="E20" s="20">
        <f t="shared" si="46"/>
        <v>21.011673151750976</v>
      </c>
      <c r="F20" s="10">
        <v>3.7</v>
      </c>
      <c r="G20" s="20">
        <f t="shared" si="46"/>
        <v>15.677966101694915</v>
      </c>
      <c r="H20" s="10">
        <v>3.6</v>
      </c>
      <c r="I20" s="20">
        <f t="shared" si="47"/>
        <v>17.910447761194028</v>
      </c>
      <c r="J20" s="88">
        <v>5.4</v>
      </c>
      <c r="K20" s="20">
        <f t="shared" si="48"/>
        <v>21.011673151750976</v>
      </c>
      <c r="L20" s="88">
        <v>5.8</v>
      </c>
      <c r="M20" s="20">
        <f t="shared" si="49"/>
        <v>25</v>
      </c>
      <c r="N20" s="88"/>
      <c r="O20" s="20" t="str">
        <f t="shared" si="50"/>
        <v/>
      </c>
      <c r="P20" s="88">
        <v>5.6</v>
      </c>
      <c r="Q20" s="20">
        <f t="shared" si="51"/>
        <v>23.045267489711932</v>
      </c>
      <c r="R20" s="88">
        <v>6.6</v>
      </c>
      <c r="S20" s="20">
        <f t="shared" si="52"/>
        <v>26.400000000000002</v>
      </c>
      <c r="T20" s="88">
        <v>5.6</v>
      </c>
      <c r="U20" s="20">
        <f t="shared" si="53"/>
        <v>23.430962343096233</v>
      </c>
      <c r="V20" s="88"/>
      <c r="W20" s="20" t="str">
        <f t="shared" si="54"/>
        <v/>
      </c>
      <c r="X20" s="88">
        <v>6</v>
      </c>
      <c r="Y20" s="20">
        <f t="shared" si="55"/>
        <v>23.166023166023166</v>
      </c>
      <c r="Z20" s="10"/>
      <c r="AA20" s="20" t="str">
        <f t="shared" si="56"/>
        <v/>
      </c>
      <c r="AB20" s="10">
        <v>6.6</v>
      </c>
      <c r="AC20" s="20">
        <f t="shared" si="57"/>
        <v>25.984251968503933</v>
      </c>
      <c r="AD20" s="10">
        <v>6.2</v>
      </c>
      <c r="AE20" s="20">
        <f t="shared" si="58"/>
        <v>21.98581560283688</v>
      </c>
      <c r="AF20" s="10"/>
      <c r="AG20" s="20" t="str">
        <f t="shared" si="59"/>
        <v/>
      </c>
      <c r="AH20" s="10"/>
      <c r="AI20" s="20" t="str">
        <f t="shared" si="60"/>
        <v/>
      </c>
      <c r="AJ20" s="10"/>
      <c r="AK20" s="20" t="str">
        <f t="shared" si="61"/>
        <v/>
      </c>
      <c r="AL20" s="10"/>
      <c r="AM20" s="20" t="str">
        <f t="shared" si="62"/>
        <v/>
      </c>
      <c r="AN20" s="10"/>
      <c r="AO20" s="20" t="str">
        <f t="shared" si="63"/>
        <v/>
      </c>
      <c r="AP20" s="10"/>
      <c r="AQ20" s="20" t="str">
        <f t="shared" si="64"/>
        <v/>
      </c>
      <c r="AR20" s="10"/>
      <c r="AS20" s="20" t="str">
        <f t="shared" si="65"/>
        <v/>
      </c>
      <c r="AT20" s="88"/>
      <c r="AU20" s="20" t="str">
        <f t="shared" si="66"/>
        <v/>
      </c>
      <c r="AV20" s="88">
        <v>5.6</v>
      </c>
      <c r="AW20" s="20">
        <f t="shared" si="67"/>
        <v>22.76422764227642</v>
      </c>
      <c r="AX20" s="88"/>
      <c r="AY20" s="20" t="str">
        <f t="shared" si="68"/>
        <v/>
      </c>
      <c r="AZ20" s="88">
        <v>5.0999999999999996</v>
      </c>
      <c r="BA20" s="20">
        <f t="shared" si="69"/>
        <v>21.428571428571427</v>
      </c>
      <c r="BB20" s="10">
        <v>5.0999999999999996</v>
      </c>
      <c r="BC20" s="20">
        <f t="shared" si="70"/>
        <v>22.270742358078603</v>
      </c>
      <c r="BD20" s="10">
        <v>5.3</v>
      </c>
      <c r="BE20" s="20">
        <f t="shared" si="71"/>
        <v>22.17573221757322</v>
      </c>
      <c r="BF20" s="10"/>
      <c r="BG20" s="20" t="str">
        <f t="shared" si="72"/>
        <v/>
      </c>
      <c r="BH20" s="10">
        <v>4.7</v>
      </c>
      <c r="BI20" s="20">
        <f t="shared" si="73"/>
        <v>19.105691056910569</v>
      </c>
      <c r="BK20" s="11" t="str">
        <f t="shared" si="0"/>
        <v xml:space="preserve">     External secondary branch</v>
      </c>
      <c r="BL20" s="12">
        <f t="shared" si="2"/>
        <v>17</v>
      </c>
      <c r="BM20" s="53">
        <f t="shared" si="1"/>
        <v>3.6</v>
      </c>
      <c r="BN20" s="13" t="str">
        <f t="shared" si="3"/>
        <v>–</v>
      </c>
      <c r="BO20" s="54">
        <f t="shared" si="4"/>
        <v>6.6</v>
      </c>
      <c r="BP20" s="55">
        <f t="shared" si="5"/>
        <v>15.677966101694915</v>
      </c>
      <c r="BQ20" s="14" t="str">
        <f t="shared" si="10"/>
        <v>–</v>
      </c>
      <c r="BR20" s="56">
        <f t="shared" si="6"/>
        <v>26.400000000000002</v>
      </c>
      <c r="BS20" s="57">
        <f t="shared" si="7"/>
        <v>5.3999999999999986</v>
      </c>
      <c r="BT20" s="58">
        <f t="shared" si="11"/>
        <v>22.159136977989061</v>
      </c>
      <c r="BU20" s="13">
        <f t="shared" si="8"/>
        <v>0.82840207628904949</v>
      </c>
      <c r="BV20" s="59">
        <f t="shared" si="12"/>
        <v>2.7590750903118186</v>
      </c>
      <c r="BW20" s="13">
        <f t="shared" si="9"/>
        <v>5.5</v>
      </c>
      <c r="BX20" s="14">
        <f t="shared" si="13"/>
        <v>24.336283185840706</v>
      </c>
    </row>
    <row r="21" spans="1:76" x14ac:dyDescent="0.2">
      <c r="A21" s="9" t="s">
        <v>25</v>
      </c>
      <c r="B21" s="93">
        <v>2.4</v>
      </c>
      <c r="C21" s="94">
        <f t="shared" si="45"/>
        <v>10.619469026548671</v>
      </c>
      <c r="D21" s="10"/>
      <c r="E21" s="20" t="str">
        <f t="shared" si="46"/>
        <v/>
      </c>
      <c r="F21" s="10">
        <v>4.5999999999999996</v>
      </c>
      <c r="G21" s="20">
        <f t="shared" si="46"/>
        <v>19.491525423728813</v>
      </c>
      <c r="H21" s="10"/>
      <c r="I21" s="20" t="str">
        <f t="shared" si="47"/>
        <v/>
      </c>
      <c r="J21" s="10"/>
      <c r="K21" s="20" t="str">
        <f t="shared" si="48"/>
        <v/>
      </c>
      <c r="L21" s="88">
        <v>3.1</v>
      </c>
      <c r="M21" s="20">
        <f t="shared" si="49"/>
        <v>13.362068965517244</v>
      </c>
      <c r="N21" s="88">
        <v>3.5</v>
      </c>
      <c r="O21" s="20">
        <f t="shared" si="50"/>
        <v>17.587939698492463</v>
      </c>
      <c r="P21" s="88">
        <v>4.4000000000000004</v>
      </c>
      <c r="Q21" s="20">
        <f t="shared" si="51"/>
        <v>18.106995884773664</v>
      </c>
      <c r="R21" s="88">
        <v>4.0999999999999996</v>
      </c>
      <c r="S21" s="20">
        <f t="shared" si="52"/>
        <v>16.399999999999999</v>
      </c>
      <c r="T21" s="88">
        <v>4.3</v>
      </c>
      <c r="U21" s="20">
        <f t="shared" si="53"/>
        <v>17.99163179916318</v>
      </c>
      <c r="V21" s="88"/>
      <c r="W21" s="20" t="str">
        <f t="shared" si="54"/>
        <v/>
      </c>
      <c r="X21" s="88">
        <v>4.5</v>
      </c>
      <c r="Y21" s="20">
        <f t="shared" si="55"/>
        <v>17.374517374517374</v>
      </c>
      <c r="Z21" s="10"/>
      <c r="AA21" s="20" t="str">
        <f t="shared" si="56"/>
        <v/>
      </c>
      <c r="AB21" s="10">
        <v>3.9</v>
      </c>
      <c r="AC21" s="20">
        <f t="shared" si="57"/>
        <v>15.354330708661418</v>
      </c>
      <c r="AD21" s="10">
        <v>4</v>
      </c>
      <c r="AE21" s="20">
        <f t="shared" si="58"/>
        <v>14.184397163120568</v>
      </c>
      <c r="AF21" s="10"/>
      <c r="AG21" s="20" t="str">
        <f t="shared" si="59"/>
        <v/>
      </c>
      <c r="AH21" s="10"/>
      <c r="AI21" s="20" t="str">
        <f t="shared" si="60"/>
        <v/>
      </c>
      <c r="AJ21" s="10"/>
      <c r="AK21" s="20" t="str">
        <f t="shared" si="61"/>
        <v/>
      </c>
      <c r="AL21" s="10"/>
      <c r="AM21" s="20" t="str">
        <f t="shared" si="62"/>
        <v/>
      </c>
      <c r="AN21" s="10"/>
      <c r="AO21" s="20" t="str">
        <f t="shared" si="63"/>
        <v/>
      </c>
      <c r="AP21" s="10"/>
      <c r="AQ21" s="20" t="str">
        <f t="shared" si="64"/>
        <v/>
      </c>
      <c r="AR21" s="10"/>
      <c r="AS21" s="20" t="str">
        <f t="shared" si="65"/>
        <v/>
      </c>
      <c r="AT21" s="88"/>
      <c r="AU21" s="20" t="str">
        <f t="shared" si="66"/>
        <v/>
      </c>
      <c r="AV21" s="88">
        <v>3.9</v>
      </c>
      <c r="AW21" s="20">
        <f t="shared" si="67"/>
        <v>15.853658536585364</v>
      </c>
      <c r="AX21" s="88">
        <v>4.0999999999999996</v>
      </c>
      <c r="AY21" s="20">
        <f t="shared" si="68"/>
        <v>18.303571428571427</v>
      </c>
      <c r="AZ21" s="88">
        <v>4.2</v>
      </c>
      <c r="BA21" s="20">
        <f t="shared" si="69"/>
        <v>17.647058823529413</v>
      </c>
      <c r="BB21" s="10">
        <v>2.4</v>
      </c>
      <c r="BC21" s="20">
        <f t="shared" si="70"/>
        <v>10.480349344978167</v>
      </c>
      <c r="BD21" s="10"/>
      <c r="BE21" s="20" t="str">
        <f t="shared" si="71"/>
        <v/>
      </c>
      <c r="BF21" s="10"/>
      <c r="BG21" s="20" t="str">
        <f t="shared" si="72"/>
        <v/>
      </c>
      <c r="BH21" s="10"/>
      <c r="BI21" s="20" t="str">
        <f t="shared" si="73"/>
        <v/>
      </c>
      <c r="BK21" s="11" t="str">
        <f t="shared" si="0"/>
        <v xml:space="preserve">     Internal base</v>
      </c>
      <c r="BL21" s="12">
        <f t="shared" si="2"/>
        <v>14</v>
      </c>
      <c r="BM21" s="53">
        <f t="shared" si="1"/>
        <v>2.4</v>
      </c>
      <c r="BN21" s="13" t="str">
        <f t="shared" si="3"/>
        <v>–</v>
      </c>
      <c r="BO21" s="54">
        <f t="shared" si="4"/>
        <v>4.5999999999999996</v>
      </c>
      <c r="BP21" s="55">
        <f t="shared" si="5"/>
        <v>10.480349344978167</v>
      </c>
      <c r="BQ21" s="14" t="str">
        <f t="shared" si="10"/>
        <v>–</v>
      </c>
      <c r="BR21" s="56">
        <f t="shared" si="6"/>
        <v>19.491525423728813</v>
      </c>
      <c r="BS21" s="57">
        <f t="shared" si="7"/>
        <v>3.8142857142857145</v>
      </c>
      <c r="BT21" s="58">
        <f t="shared" si="11"/>
        <v>15.911251012727698</v>
      </c>
      <c r="BU21" s="13">
        <f t="shared" si="8"/>
        <v>0.71452743162837962</v>
      </c>
      <c r="BV21" s="59">
        <f t="shared" si="12"/>
        <v>2.8173454400724602</v>
      </c>
      <c r="BW21" s="13">
        <f t="shared" si="9"/>
        <v>2.4</v>
      </c>
      <c r="BX21" s="14">
        <f t="shared" si="13"/>
        <v>10.619469026548671</v>
      </c>
    </row>
    <row r="22" spans="1:76" x14ac:dyDescent="0.2">
      <c r="A22" s="9" t="s">
        <v>26</v>
      </c>
      <c r="B22" s="93">
        <v>5.8</v>
      </c>
      <c r="C22" s="94">
        <f t="shared" si="45"/>
        <v>25.663716814159287</v>
      </c>
      <c r="D22" s="10"/>
      <c r="E22" s="20" t="str">
        <f t="shared" si="46"/>
        <v/>
      </c>
      <c r="F22" s="10">
        <v>6.6</v>
      </c>
      <c r="G22" s="20">
        <f t="shared" si="46"/>
        <v>27.966101694915253</v>
      </c>
      <c r="H22" s="10"/>
      <c r="I22" s="20" t="str">
        <f t="shared" si="47"/>
        <v/>
      </c>
      <c r="J22" s="10"/>
      <c r="K22" s="20" t="str">
        <f t="shared" si="48"/>
        <v/>
      </c>
      <c r="L22" s="88">
        <v>6</v>
      </c>
      <c r="M22" s="20">
        <f t="shared" si="49"/>
        <v>25.862068965517242</v>
      </c>
      <c r="N22" s="88"/>
      <c r="O22" s="20" t="str">
        <f t="shared" si="50"/>
        <v/>
      </c>
      <c r="P22" s="88"/>
      <c r="Q22" s="20" t="str">
        <f t="shared" si="51"/>
        <v/>
      </c>
      <c r="R22" s="88">
        <v>5.7</v>
      </c>
      <c r="S22" s="20">
        <f t="shared" si="52"/>
        <v>22.8</v>
      </c>
      <c r="T22" s="88">
        <v>5.8</v>
      </c>
      <c r="U22" s="20">
        <f t="shared" si="53"/>
        <v>24.267782426778243</v>
      </c>
      <c r="V22" s="88"/>
      <c r="W22" s="20" t="str">
        <f t="shared" si="54"/>
        <v/>
      </c>
      <c r="X22" s="88">
        <v>6.8</v>
      </c>
      <c r="Y22" s="20">
        <f t="shared" si="55"/>
        <v>26.254826254826259</v>
      </c>
      <c r="Z22" s="10"/>
      <c r="AA22" s="20" t="str">
        <f t="shared" si="56"/>
        <v/>
      </c>
      <c r="AB22" s="10">
        <v>5.8</v>
      </c>
      <c r="AC22" s="20">
        <f t="shared" si="57"/>
        <v>22.834645669291341</v>
      </c>
      <c r="AD22" s="10">
        <v>6.6</v>
      </c>
      <c r="AE22" s="20">
        <f t="shared" si="58"/>
        <v>23.404255319148938</v>
      </c>
      <c r="AF22" s="10"/>
      <c r="AG22" s="20" t="str">
        <f t="shared" si="59"/>
        <v/>
      </c>
      <c r="AH22" s="10"/>
      <c r="AI22" s="20" t="str">
        <f t="shared" si="60"/>
        <v/>
      </c>
      <c r="AJ22" s="10"/>
      <c r="AK22" s="20" t="str">
        <f t="shared" si="61"/>
        <v/>
      </c>
      <c r="AL22" s="10"/>
      <c r="AM22" s="20" t="str">
        <f t="shared" si="62"/>
        <v/>
      </c>
      <c r="AN22" s="10"/>
      <c r="AO22" s="20" t="str">
        <f t="shared" si="63"/>
        <v/>
      </c>
      <c r="AP22" s="10"/>
      <c r="AQ22" s="20" t="str">
        <f t="shared" si="64"/>
        <v/>
      </c>
      <c r="AR22" s="10"/>
      <c r="AS22" s="20" t="str">
        <f t="shared" si="65"/>
        <v/>
      </c>
      <c r="AT22" s="88"/>
      <c r="AU22" s="20" t="str">
        <f t="shared" si="66"/>
        <v/>
      </c>
      <c r="AV22" s="88">
        <v>6.1</v>
      </c>
      <c r="AW22" s="20">
        <f t="shared" si="67"/>
        <v>24.796747967479671</v>
      </c>
      <c r="AX22" s="88"/>
      <c r="AY22" s="20" t="str">
        <f t="shared" si="68"/>
        <v/>
      </c>
      <c r="AZ22" s="88">
        <v>4.3</v>
      </c>
      <c r="BA22" s="20">
        <f t="shared" si="69"/>
        <v>18.067226890756302</v>
      </c>
      <c r="BB22" s="10">
        <v>6.1</v>
      </c>
      <c r="BC22" s="20">
        <f t="shared" si="70"/>
        <v>26.637554585152838</v>
      </c>
      <c r="BD22" s="10"/>
      <c r="BE22" s="20" t="str">
        <f t="shared" si="71"/>
        <v/>
      </c>
      <c r="BF22" s="10"/>
      <c r="BG22" s="20" t="str">
        <f t="shared" si="72"/>
        <v/>
      </c>
      <c r="BH22" s="10"/>
      <c r="BI22" s="20" t="str">
        <f t="shared" si="73"/>
        <v/>
      </c>
      <c r="BK22" s="11" t="str">
        <f t="shared" si="0"/>
        <v xml:space="preserve">     Internal primary branch</v>
      </c>
      <c r="BL22" s="12">
        <f t="shared" si="2"/>
        <v>11</v>
      </c>
      <c r="BM22" s="53">
        <f t="shared" si="1"/>
        <v>4.3</v>
      </c>
      <c r="BN22" s="13" t="str">
        <f t="shared" si="3"/>
        <v>–</v>
      </c>
      <c r="BO22" s="54">
        <f t="shared" si="4"/>
        <v>6.8</v>
      </c>
      <c r="BP22" s="55">
        <f t="shared" si="5"/>
        <v>18.067226890756302</v>
      </c>
      <c r="BQ22" s="14" t="str">
        <f t="shared" si="10"/>
        <v>–</v>
      </c>
      <c r="BR22" s="56">
        <f t="shared" si="6"/>
        <v>27.966101694915253</v>
      </c>
      <c r="BS22" s="57">
        <f t="shared" si="7"/>
        <v>5.963636363636363</v>
      </c>
      <c r="BT22" s="58">
        <f t="shared" si="11"/>
        <v>24.41408423527503</v>
      </c>
      <c r="BU22" s="13">
        <f t="shared" si="8"/>
        <v>0.66824056637220997</v>
      </c>
      <c r="BV22" s="59">
        <f t="shared" si="12"/>
        <v>2.6679074837604655</v>
      </c>
      <c r="BW22" s="13">
        <f t="shared" si="9"/>
        <v>5.8</v>
      </c>
      <c r="BX22" s="14">
        <f t="shared" si="13"/>
        <v>25.663716814159287</v>
      </c>
    </row>
    <row r="23" spans="1:76" x14ac:dyDescent="0.2">
      <c r="A23" s="9" t="s">
        <v>27</v>
      </c>
      <c r="B23" s="93"/>
      <c r="C23" s="94" t="str">
        <f t="shared" si="45"/>
        <v/>
      </c>
      <c r="D23" s="10"/>
      <c r="E23" s="20" t="str">
        <f t="shared" si="46"/>
        <v/>
      </c>
      <c r="F23" s="10">
        <v>4.9000000000000004</v>
      </c>
      <c r="G23" s="20">
        <f t="shared" si="46"/>
        <v>20.762711864406779</v>
      </c>
      <c r="H23" s="10"/>
      <c r="I23" s="20" t="str">
        <f t="shared" si="47"/>
        <v/>
      </c>
      <c r="J23" s="10"/>
      <c r="K23" s="20" t="str">
        <f t="shared" si="48"/>
        <v/>
      </c>
      <c r="L23" s="88">
        <v>4</v>
      </c>
      <c r="M23" s="20">
        <f t="shared" si="49"/>
        <v>17.241379310344829</v>
      </c>
      <c r="N23" s="88">
        <v>3</v>
      </c>
      <c r="O23" s="20">
        <f t="shared" si="50"/>
        <v>15.075376884422113</v>
      </c>
      <c r="P23" s="88">
        <v>3.5</v>
      </c>
      <c r="Q23" s="20">
        <f t="shared" si="51"/>
        <v>14.403292181069958</v>
      </c>
      <c r="R23" s="88">
        <v>4.2</v>
      </c>
      <c r="S23" s="20">
        <f t="shared" si="52"/>
        <v>16.8</v>
      </c>
      <c r="T23" s="88">
        <v>3.1</v>
      </c>
      <c r="U23" s="20">
        <f t="shared" si="53"/>
        <v>12.97071129707113</v>
      </c>
      <c r="V23" s="88"/>
      <c r="W23" s="20" t="str">
        <f t="shared" si="54"/>
        <v/>
      </c>
      <c r="X23" s="88">
        <v>4</v>
      </c>
      <c r="Y23" s="20">
        <f t="shared" si="55"/>
        <v>15.444015444015443</v>
      </c>
      <c r="Z23" s="10"/>
      <c r="AA23" s="20" t="str">
        <f t="shared" si="56"/>
        <v/>
      </c>
      <c r="AB23" s="10">
        <v>4.8</v>
      </c>
      <c r="AC23" s="20">
        <f t="shared" si="57"/>
        <v>18.897637795275589</v>
      </c>
      <c r="AD23" s="10">
        <v>4.8</v>
      </c>
      <c r="AE23" s="20">
        <f t="shared" si="58"/>
        <v>17.021276595744681</v>
      </c>
      <c r="AF23" s="10"/>
      <c r="AG23" s="20" t="str">
        <f t="shared" si="59"/>
        <v/>
      </c>
      <c r="AH23" s="10"/>
      <c r="AI23" s="20" t="str">
        <f t="shared" si="60"/>
        <v/>
      </c>
      <c r="AJ23" s="10"/>
      <c r="AK23" s="20" t="str">
        <f t="shared" si="61"/>
        <v/>
      </c>
      <c r="AL23" s="10"/>
      <c r="AM23" s="20" t="str">
        <f t="shared" si="62"/>
        <v/>
      </c>
      <c r="AN23" s="10"/>
      <c r="AO23" s="20" t="str">
        <f t="shared" si="63"/>
        <v/>
      </c>
      <c r="AP23" s="10"/>
      <c r="AQ23" s="20" t="str">
        <f t="shared" si="64"/>
        <v/>
      </c>
      <c r="AR23" s="10"/>
      <c r="AS23" s="20" t="str">
        <f t="shared" si="65"/>
        <v/>
      </c>
      <c r="AT23" s="88"/>
      <c r="AU23" s="20" t="str">
        <f t="shared" si="66"/>
        <v/>
      </c>
      <c r="AV23" s="88">
        <v>3.8</v>
      </c>
      <c r="AW23" s="20">
        <f t="shared" si="67"/>
        <v>15.447154471544714</v>
      </c>
      <c r="AX23" s="88">
        <v>3.3</v>
      </c>
      <c r="AY23" s="20">
        <f t="shared" si="68"/>
        <v>14.732142857142858</v>
      </c>
      <c r="AZ23" s="88">
        <v>3.4</v>
      </c>
      <c r="BA23" s="20">
        <f t="shared" si="69"/>
        <v>14.285714285714285</v>
      </c>
      <c r="BB23" s="10">
        <v>4.3</v>
      </c>
      <c r="BC23" s="20">
        <f t="shared" si="70"/>
        <v>18.777292576419214</v>
      </c>
      <c r="BD23" s="10"/>
      <c r="BE23" s="20" t="str">
        <f t="shared" si="71"/>
        <v/>
      </c>
      <c r="BF23" s="10"/>
      <c r="BG23" s="20" t="str">
        <f t="shared" si="72"/>
        <v/>
      </c>
      <c r="BH23" s="10"/>
      <c r="BI23" s="20" t="str">
        <f t="shared" si="73"/>
        <v/>
      </c>
      <c r="BK23" s="11" t="str">
        <f t="shared" si="0"/>
        <v xml:space="preserve">     Internal secondary branch</v>
      </c>
      <c r="BL23" s="12">
        <f t="shared" si="2"/>
        <v>13</v>
      </c>
      <c r="BM23" s="53">
        <f t="shared" si="1"/>
        <v>3</v>
      </c>
      <c r="BN23" s="13" t="str">
        <f t="shared" si="3"/>
        <v>–</v>
      </c>
      <c r="BO23" s="54">
        <f t="shared" si="4"/>
        <v>4.9000000000000004</v>
      </c>
      <c r="BP23" s="55">
        <f t="shared" si="5"/>
        <v>12.97071129707113</v>
      </c>
      <c r="BQ23" s="14" t="str">
        <f t="shared" si="10"/>
        <v>–</v>
      </c>
      <c r="BR23" s="56">
        <f t="shared" si="6"/>
        <v>20.762711864406779</v>
      </c>
      <c r="BS23" s="57">
        <f t="shared" si="7"/>
        <v>3.9307692307692301</v>
      </c>
      <c r="BT23" s="58">
        <f t="shared" si="11"/>
        <v>16.296823504859354</v>
      </c>
      <c r="BU23" s="13">
        <f t="shared" si="8"/>
        <v>0.65241169949735545</v>
      </c>
      <c r="BV23" s="59">
        <f t="shared" si="12"/>
        <v>2.210085691758731</v>
      </c>
      <c r="BW23" s="13" t="str">
        <f t="shared" si="9"/>
        <v>?</v>
      </c>
      <c r="BX23" s="14" t="str">
        <f t="shared" si="13"/>
        <v>?</v>
      </c>
    </row>
    <row r="24" spans="1:76" x14ac:dyDescent="0.2">
      <c r="A24" s="21" t="s">
        <v>28</v>
      </c>
      <c r="B24" s="91"/>
      <c r="C24" s="92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69"/>
      <c r="AF24" s="25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69"/>
      <c r="BK24" s="11" t="str">
        <f t="shared" si="0"/>
        <v>Claw 2 lengths</v>
      </c>
      <c r="BL24" s="12"/>
      <c r="BM24" s="53"/>
      <c r="BN24" s="13"/>
      <c r="BO24" s="54"/>
      <c r="BP24" s="55"/>
      <c r="BQ24" s="14"/>
      <c r="BR24" s="56"/>
      <c r="BS24" s="57"/>
      <c r="BT24" s="58"/>
      <c r="BU24" s="13"/>
      <c r="BV24" s="59"/>
      <c r="BW24" s="13"/>
      <c r="BX24" s="14"/>
    </row>
    <row r="25" spans="1:76" x14ac:dyDescent="0.2">
      <c r="A25" s="9" t="s">
        <v>22</v>
      </c>
      <c r="B25" s="93">
        <v>4.2</v>
      </c>
      <c r="C25" s="94">
        <f t="shared" ref="C25:C30" si="74">IF(AND((B25&gt;0),(B$5&gt;0)),(B25/B$5*100),"")</f>
        <v>18.584070796460175</v>
      </c>
      <c r="D25" s="10">
        <v>3.8</v>
      </c>
      <c r="E25" s="20">
        <f t="shared" ref="E25:E30" si="75">IF(AND((D25&gt;0),(D$5&gt;0)),(D25/D$5*100),"")</f>
        <v>14.785992217898833</v>
      </c>
      <c r="F25" s="10">
        <v>5</v>
      </c>
      <c r="G25" s="20">
        <f t="shared" si="46"/>
        <v>21.1864406779661</v>
      </c>
      <c r="H25" s="10">
        <v>3</v>
      </c>
      <c r="I25" s="20">
        <f t="shared" ref="I25:I30" si="76">IF(AND((H25&gt;0),(H$5&gt;0)),(H25/H$5*100),"")</f>
        <v>14.925373134328357</v>
      </c>
      <c r="J25" s="88">
        <v>4.3</v>
      </c>
      <c r="K25" s="20">
        <f t="shared" ref="K25:K30" si="77">IF(AND((J25&gt;0),(J$5&gt;0)),(J25/J$5*100),"")</f>
        <v>16.731517509727624</v>
      </c>
      <c r="L25" s="88">
        <v>6</v>
      </c>
      <c r="M25" s="20">
        <f t="shared" ref="M25:M30" si="78">IF(AND((L25&gt;0),(L$5&gt;0)),(L25/L$5*100),"")</f>
        <v>25.862068965517242</v>
      </c>
      <c r="N25" s="88">
        <v>3.7</v>
      </c>
      <c r="O25" s="20">
        <f t="shared" ref="O25:O30" si="79">IF(AND((N25&gt;0),(N$5&gt;0)),(N25/N$5*100),"")</f>
        <v>18.592964824120607</v>
      </c>
      <c r="P25" s="88">
        <v>5</v>
      </c>
      <c r="Q25" s="20">
        <f t="shared" ref="Q25:Q30" si="80">IF(AND((P25&gt;0),(P$5&gt;0)),(P25/P$5*100),"")</f>
        <v>20.5761316872428</v>
      </c>
      <c r="R25" s="88">
        <v>6.3</v>
      </c>
      <c r="S25" s="20">
        <f t="shared" ref="S25:S30" si="81">IF(AND((R25&gt;0),(R$5&gt;0)),(R25/R$5*100),"")</f>
        <v>25.2</v>
      </c>
      <c r="T25" s="88">
        <v>6.5</v>
      </c>
      <c r="U25" s="20">
        <f t="shared" ref="U25:U30" si="82">IF(AND((T25&gt;0),(T$5&gt;0)),(T25/T$5*100),"")</f>
        <v>27.196652719665277</v>
      </c>
      <c r="V25" s="88">
        <v>5</v>
      </c>
      <c r="W25" s="20">
        <f t="shared" ref="W25:W30" si="83">IF(AND((V25&gt;0),(V$5&gt;0)),(V25/V$5*100),"")</f>
        <v>21.1864406779661</v>
      </c>
      <c r="X25" s="88">
        <v>5</v>
      </c>
      <c r="Y25" s="20">
        <f t="shared" ref="Y25:Y30" si="84">IF(AND((X25&gt;0),(X$5&gt;0)),(X25/X$5*100),"")</f>
        <v>19.305019305019304</v>
      </c>
      <c r="Z25" s="10">
        <v>3.1</v>
      </c>
      <c r="AA25" s="20">
        <f t="shared" ref="AA25:AA30" si="85">IF(AND((Z25&gt;0),(Z$5&gt;0)),(Z25/Z$5*100),"")</f>
        <v>14.975845410628018</v>
      </c>
      <c r="AB25" s="10">
        <v>5.0999999999999996</v>
      </c>
      <c r="AC25" s="20">
        <f t="shared" ref="AC25:AC30" si="86">IF(AND((AB25&gt;0),(AB$5&gt;0)),(AB25/AB$5*100),"")</f>
        <v>20.078740157480315</v>
      </c>
      <c r="AD25" s="10">
        <v>5.7</v>
      </c>
      <c r="AE25" s="20">
        <f t="shared" ref="AE25:AE30" si="87">IF(AND((AD25&gt;0),(AD$5&gt;0)),(AD25/AD$5*100),"")</f>
        <v>20.212765957446809</v>
      </c>
      <c r="AF25" s="10"/>
      <c r="AG25" s="20" t="str">
        <f t="shared" ref="AG25:AG30" si="88">IF(AND((AF25&gt;0),(AF$5&gt;0)),(AF25/AF$5*100),"")</f>
        <v/>
      </c>
      <c r="AH25" s="10">
        <v>2.9</v>
      </c>
      <c r="AI25" s="20">
        <f t="shared" ref="AI25:AI30" si="89">IF(AND((AH25&gt;0),(AH$5&gt;0)),(AH25/AH$5*100),"")</f>
        <v>14.646464646464647</v>
      </c>
      <c r="AJ25" s="10">
        <v>4.4000000000000004</v>
      </c>
      <c r="AK25" s="20">
        <f t="shared" ref="AK25:AK30" si="90">IF(AND((AJ25&gt;0),(AJ$5&gt;0)),(AJ25/AJ$5*100),"")</f>
        <v>19.642857142857146</v>
      </c>
      <c r="AL25" s="88">
        <v>4.5999999999999996</v>
      </c>
      <c r="AM25" s="20">
        <f t="shared" ref="AM25:AM30" si="91">IF(AND((AL25&gt;0),(AL$5&gt;0)),(AL25/AL$5*100),"")</f>
        <v>20.087336244541483</v>
      </c>
      <c r="AN25" s="10">
        <v>4.7</v>
      </c>
      <c r="AO25" s="20">
        <f t="shared" ref="AO25:AO30" si="92">IF(AND((AN25&gt;0),(AN$5&gt;0)),(AN25/AN$5*100),"")</f>
        <v>18.951612903225808</v>
      </c>
      <c r="AP25" s="10">
        <v>4.4000000000000004</v>
      </c>
      <c r="AQ25" s="20">
        <f t="shared" ref="AQ25:AQ30" si="93">IF(AND((AP25&gt;0),(AP$5&gt;0)),(AP25/AP$5*100),"")</f>
        <v>19.047619047619051</v>
      </c>
      <c r="AR25" s="10"/>
      <c r="AS25" s="20" t="str">
        <f t="shared" ref="AS25:AS30" si="94">IF(AND((AR25&gt;0),(AR$5&gt;0)),(AR25/AR$5*100),"")</f>
        <v/>
      </c>
      <c r="AT25" s="88"/>
      <c r="AU25" s="20" t="str">
        <f t="shared" ref="AU25:AU30" si="95">IF(AND((AT25&gt;0),(AT$5&gt;0)),(AT25/AT$5*100),"")</f>
        <v/>
      </c>
      <c r="AV25" s="88">
        <v>4</v>
      </c>
      <c r="AW25" s="20">
        <f t="shared" ref="AW25:AW30" si="96">IF(AND((AV25&gt;0),(AV$5&gt;0)),(AV25/AV$5*100),"")</f>
        <v>16.260162601626014</v>
      </c>
      <c r="AX25" s="88">
        <v>4.7</v>
      </c>
      <c r="AY25" s="20">
        <f t="shared" ref="AY25:AY30" si="97">IF(AND((AX25&gt;0),(AX$5&gt;0)),(AX25/AX$5*100),"")</f>
        <v>20.982142857142861</v>
      </c>
      <c r="AZ25" s="88">
        <v>5.0999999999999996</v>
      </c>
      <c r="BA25" s="20">
        <f t="shared" ref="BA25:BA30" si="98">IF(AND((AZ25&gt;0),(AZ$5&gt;0)),(AZ25/AZ$5*100),"")</f>
        <v>21.428571428571427</v>
      </c>
      <c r="BB25" s="10">
        <v>3.9</v>
      </c>
      <c r="BC25" s="20">
        <f t="shared" ref="BC25:BC30" si="99">IF(AND((BB25&gt;0),(BB$5&gt;0)),(BB25/BB$5*100),"")</f>
        <v>17.030567685589521</v>
      </c>
      <c r="BD25" s="10">
        <v>3.6</v>
      </c>
      <c r="BE25" s="20">
        <f t="shared" ref="BE25:BE30" si="100">IF(AND((BD25&gt;0),(BD$5&gt;0)),(BD25/BD$5*100),"")</f>
        <v>15.062761506276152</v>
      </c>
      <c r="BF25" s="10">
        <v>3.5</v>
      </c>
      <c r="BG25" s="20">
        <f t="shared" ref="BG25:BG30" si="101">IF(AND((BF25&gt;0),(BF$5&gt;0)),(BF25/BF$5*100),"")</f>
        <v>14.644351464435148</v>
      </c>
      <c r="BH25" s="10">
        <v>3.7</v>
      </c>
      <c r="BI25" s="20">
        <f t="shared" ref="BI25:BI30" si="102">IF(AND((BH25&gt;0),(BH$5&gt;0)),(BH25/BH$5*100),"")</f>
        <v>15.040650406504064</v>
      </c>
      <c r="BK25" s="11" t="str">
        <f t="shared" si="0"/>
        <v xml:space="preserve">     External base</v>
      </c>
      <c r="BL25" s="12">
        <f t="shared" si="2"/>
        <v>27</v>
      </c>
      <c r="BM25" s="53">
        <f t="shared" si="1"/>
        <v>2.9</v>
      </c>
      <c r="BN25" s="13" t="str">
        <f t="shared" si="3"/>
        <v>–</v>
      </c>
      <c r="BO25" s="54">
        <f t="shared" si="4"/>
        <v>6.5</v>
      </c>
      <c r="BP25" s="55">
        <f t="shared" si="5"/>
        <v>14.644351464435148</v>
      </c>
      <c r="BQ25" s="14" t="str">
        <f t="shared" si="10"/>
        <v>–</v>
      </c>
      <c r="BR25" s="56">
        <f t="shared" si="6"/>
        <v>27.196652719665277</v>
      </c>
      <c r="BS25" s="57">
        <f t="shared" si="7"/>
        <v>4.4888888888888898</v>
      </c>
      <c r="BT25" s="58">
        <f t="shared" si="11"/>
        <v>18.971300813937813</v>
      </c>
      <c r="BU25" s="13">
        <f t="shared" si="8"/>
        <v>0.95769488208901277</v>
      </c>
      <c r="BV25" s="59">
        <f t="shared" si="12"/>
        <v>3.4830259460132149</v>
      </c>
      <c r="BW25" s="13">
        <f t="shared" si="9"/>
        <v>4.2</v>
      </c>
      <c r="BX25" s="14">
        <f t="shared" si="13"/>
        <v>18.584070796460175</v>
      </c>
    </row>
    <row r="26" spans="1:76" x14ac:dyDescent="0.2">
      <c r="A26" s="9" t="s">
        <v>23</v>
      </c>
      <c r="B26" s="93">
        <v>9.6999999999999993</v>
      </c>
      <c r="C26" s="94">
        <f t="shared" si="74"/>
        <v>42.920353982300881</v>
      </c>
      <c r="D26" s="10">
        <v>10.8</v>
      </c>
      <c r="E26" s="20">
        <f t="shared" si="75"/>
        <v>42.023346303501953</v>
      </c>
      <c r="F26" s="10">
        <v>8.4</v>
      </c>
      <c r="G26" s="20">
        <f t="shared" si="46"/>
        <v>35.593220338983052</v>
      </c>
      <c r="H26" s="10">
        <v>6.4</v>
      </c>
      <c r="I26" s="20">
        <f t="shared" si="76"/>
        <v>31.840796019900498</v>
      </c>
      <c r="J26" s="88">
        <v>10</v>
      </c>
      <c r="K26" s="20">
        <f t="shared" si="77"/>
        <v>38.910505836575879</v>
      </c>
      <c r="L26" s="88">
        <v>9</v>
      </c>
      <c r="M26" s="20">
        <f t="shared" si="78"/>
        <v>38.793103448275865</v>
      </c>
      <c r="N26" s="88">
        <v>6</v>
      </c>
      <c r="O26" s="20">
        <f t="shared" si="79"/>
        <v>30.150753768844226</v>
      </c>
      <c r="P26" s="88">
        <v>10.8</v>
      </c>
      <c r="Q26" s="20">
        <f t="shared" si="80"/>
        <v>44.44444444444445</v>
      </c>
      <c r="R26" s="88">
        <v>9.6</v>
      </c>
      <c r="S26" s="20">
        <f t="shared" si="81"/>
        <v>38.4</v>
      </c>
      <c r="T26" s="88">
        <v>7.3</v>
      </c>
      <c r="U26" s="20">
        <f t="shared" si="82"/>
        <v>30.543933054393307</v>
      </c>
      <c r="V26" s="88">
        <v>10.4</v>
      </c>
      <c r="W26" s="20">
        <f t="shared" si="83"/>
        <v>44.067796610169488</v>
      </c>
      <c r="X26" s="88">
        <v>11.8</v>
      </c>
      <c r="Y26" s="20">
        <f t="shared" si="84"/>
        <v>45.559845559845563</v>
      </c>
      <c r="Z26" s="10">
        <v>7</v>
      </c>
      <c r="AA26" s="20">
        <f t="shared" si="85"/>
        <v>33.816425120772948</v>
      </c>
      <c r="AB26" s="10">
        <v>11.4</v>
      </c>
      <c r="AC26" s="20">
        <f t="shared" si="86"/>
        <v>44.881889763779533</v>
      </c>
      <c r="AD26" s="10">
        <v>10.8</v>
      </c>
      <c r="AE26" s="20">
        <f t="shared" si="87"/>
        <v>38.297872340425535</v>
      </c>
      <c r="AF26" s="10"/>
      <c r="AG26" s="20" t="str">
        <f t="shared" si="88"/>
        <v/>
      </c>
      <c r="AH26" s="10">
        <v>7.5</v>
      </c>
      <c r="AI26" s="20">
        <f t="shared" si="89"/>
        <v>37.878787878787875</v>
      </c>
      <c r="AJ26" s="10">
        <v>9.6999999999999993</v>
      </c>
      <c r="AK26" s="20">
        <f t="shared" si="90"/>
        <v>43.303571428571431</v>
      </c>
      <c r="AL26" s="88">
        <v>9.4</v>
      </c>
      <c r="AM26" s="20">
        <f t="shared" si="91"/>
        <v>41.048034934497821</v>
      </c>
      <c r="AN26" s="10">
        <v>10.6</v>
      </c>
      <c r="AO26" s="20">
        <f t="shared" si="92"/>
        <v>42.741935483870961</v>
      </c>
      <c r="AP26" s="10">
        <v>8.1999999999999993</v>
      </c>
      <c r="AQ26" s="20">
        <f t="shared" si="93"/>
        <v>35.497835497835496</v>
      </c>
      <c r="AR26" s="10"/>
      <c r="AS26" s="20" t="str">
        <f t="shared" si="94"/>
        <v/>
      </c>
      <c r="AT26" s="88"/>
      <c r="AU26" s="20" t="str">
        <f t="shared" si="95"/>
        <v/>
      </c>
      <c r="AV26" s="88">
        <v>9.6999999999999993</v>
      </c>
      <c r="AW26" s="20">
        <f t="shared" si="96"/>
        <v>39.430894308943081</v>
      </c>
      <c r="AX26" s="88">
        <v>6.7</v>
      </c>
      <c r="AY26" s="20">
        <f t="shared" si="97"/>
        <v>29.910714285714292</v>
      </c>
      <c r="AZ26" s="88">
        <v>5</v>
      </c>
      <c r="BA26" s="20">
        <f t="shared" si="98"/>
        <v>21.008403361344538</v>
      </c>
      <c r="BB26" s="10">
        <v>9.3000000000000007</v>
      </c>
      <c r="BC26" s="20">
        <f t="shared" si="99"/>
        <v>40.6113537117904</v>
      </c>
      <c r="BD26" s="10">
        <v>9.6</v>
      </c>
      <c r="BE26" s="20">
        <f t="shared" si="100"/>
        <v>40.1673640167364</v>
      </c>
      <c r="BF26" s="10">
        <v>10.199999999999999</v>
      </c>
      <c r="BG26" s="20">
        <f t="shared" si="101"/>
        <v>42.677824267782427</v>
      </c>
      <c r="BH26" s="10">
        <v>8.8000000000000007</v>
      </c>
      <c r="BI26" s="20">
        <f t="shared" si="102"/>
        <v>35.772357723577237</v>
      </c>
      <c r="BK26" s="11" t="str">
        <f t="shared" si="0"/>
        <v xml:space="preserve">     External primary branch</v>
      </c>
      <c r="BL26" s="12">
        <f t="shared" si="2"/>
        <v>27</v>
      </c>
      <c r="BM26" s="53">
        <f t="shared" si="1"/>
        <v>5</v>
      </c>
      <c r="BN26" s="13" t="str">
        <f t="shared" si="3"/>
        <v>–</v>
      </c>
      <c r="BO26" s="54">
        <f t="shared" si="4"/>
        <v>11.8</v>
      </c>
      <c r="BP26" s="55">
        <f t="shared" si="5"/>
        <v>21.008403361344538</v>
      </c>
      <c r="BQ26" s="14" t="str">
        <f t="shared" si="10"/>
        <v>–</v>
      </c>
      <c r="BR26" s="56">
        <f t="shared" si="6"/>
        <v>45.559845559845563</v>
      </c>
      <c r="BS26" s="57">
        <f t="shared" si="7"/>
        <v>9.0407407407407394</v>
      </c>
      <c r="BT26" s="58">
        <f t="shared" si="11"/>
        <v>38.159013462654265</v>
      </c>
      <c r="BU26" s="13">
        <f t="shared" si="8"/>
        <v>1.7530762542674467</v>
      </c>
      <c r="BV26" s="59">
        <f t="shared" si="12"/>
        <v>5.7627968397843503</v>
      </c>
      <c r="BW26" s="13">
        <f t="shared" si="9"/>
        <v>9.6999999999999993</v>
      </c>
      <c r="BX26" s="14">
        <f t="shared" si="13"/>
        <v>42.920353982300881</v>
      </c>
    </row>
    <row r="27" spans="1:76" x14ac:dyDescent="0.2">
      <c r="A27" s="9" t="s">
        <v>24</v>
      </c>
      <c r="B27" s="93">
        <v>4.8</v>
      </c>
      <c r="C27" s="94">
        <f t="shared" si="74"/>
        <v>21.238938053097343</v>
      </c>
      <c r="D27" s="10">
        <v>6.9</v>
      </c>
      <c r="E27" s="20">
        <f t="shared" si="75"/>
        <v>26.848249027237358</v>
      </c>
      <c r="F27" s="10">
        <v>6.1</v>
      </c>
      <c r="G27" s="20">
        <f t="shared" si="46"/>
        <v>25.847457627118644</v>
      </c>
      <c r="H27" s="10">
        <v>3.6</v>
      </c>
      <c r="I27" s="20">
        <f t="shared" si="76"/>
        <v>17.910447761194028</v>
      </c>
      <c r="J27" s="88">
        <v>5.0999999999999996</v>
      </c>
      <c r="K27" s="20">
        <f t="shared" si="77"/>
        <v>19.844357976653697</v>
      </c>
      <c r="L27" s="88">
        <v>5.4</v>
      </c>
      <c r="M27" s="20">
        <f t="shared" si="78"/>
        <v>23.27586206896552</v>
      </c>
      <c r="N27" s="88">
        <v>4.0999999999999996</v>
      </c>
      <c r="O27" s="20">
        <f t="shared" si="79"/>
        <v>20.603015075376884</v>
      </c>
      <c r="P27" s="88">
        <v>6</v>
      </c>
      <c r="Q27" s="20">
        <f t="shared" si="80"/>
        <v>24.691358024691358</v>
      </c>
      <c r="R27" s="88">
        <v>6.8</v>
      </c>
      <c r="S27" s="20">
        <f t="shared" si="81"/>
        <v>27.200000000000003</v>
      </c>
      <c r="T27" s="88">
        <v>4.2</v>
      </c>
      <c r="U27" s="20">
        <f t="shared" si="82"/>
        <v>17.573221757322177</v>
      </c>
      <c r="V27" s="88">
        <v>6.4</v>
      </c>
      <c r="W27" s="20">
        <f t="shared" si="83"/>
        <v>27.118644067796609</v>
      </c>
      <c r="X27" s="88">
        <v>6</v>
      </c>
      <c r="Y27" s="20">
        <f t="shared" si="84"/>
        <v>23.166023166023166</v>
      </c>
      <c r="Z27" s="10">
        <v>4.5</v>
      </c>
      <c r="AA27" s="20">
        <f t="shared" si="85"/>
        <v>21.739130434782609</v>
      </c>
      <c r="AB27" s="10">
        <v>7.3</v>
      </c>
      <c r="AC27" s="20">
        <f t="shared" si="86"/>
        <v>28.740157480314959</v>
      </c>
      <c r="AD27" s="10">
        <v>7.3</v>
      </c>
      <c r="AE27" s="20">
        <f t="shared" si="87"/>
        <v>25.886524822695034</v>
      </c>
      <c r="AF27" s="10"/>
      <c r="AG27" s="20" t="str">
        <f t="shared" si="88"/>
        <v/>
      </c>
      <c r="AH27" s="10">
        <v>5</v>
      </c>
      <c r="AI27" s="20">
        <f t="shared" si="89"/>
        <v>25.252525252525253</v>
      </c>
      <c r="AJ27" s="10">
        <v>6.2</v>
      </c>
      <c r="AK27" s="20">
        <f t="shared" si="90"/>
        <v>27.678571428571431</v>
      </c>
      <c r="AL27" s="10">
        <v>5.7</v>
      </c>
      <c r="AM27" s="20">
        <f t="shared" si="91"/>
        <v>24.890829694323145</v>
      </c>
      <c r="AN27" s="10">
        <v>6.6</v>
      </c>
      <c r="AO27" s="20">
        <f t="shared" si="92"/>
        <v>26.612903225806448</v>
      </c>
      <c r="AP27" s="10">
        <v>5.5</v>
      </c>
      <c r="AQ27" s="20">
        <f t="shared" si="93"/>
        <v>23.809523809523807</v>
      </c>
      <c r="AR27" s="10"/>
      <c r="AS27" s="20" t="str">
        <f t="shared" si="94"/>
        <v/>
      </c>
      <c r="AT27" s="88"/>
      <c r="AU27" s="20" t="str">
        <f t="shared" si="95"/>
        <v/>
      </c>
      <c r="AV27" s="88">
        <v>5.2</v>
      </c>
      <c r="AW27" s="20">
        <f t="shared" si="96"/>
        <v>21.13821138211382</v>
      </c>
      <c r="AX27" s="88">
        <v>5.0999999999999996</v>
      </c>
      <c r="AY27" s="20">
        <f t="shared" si="97"/>
        <v>22.767857142857142</v>
      </c>
      <c r="AZ27" s="88">
        <v>8.6</v>
      </c>
      <c r="BA27" s="20">
        <f t="shared" si="98"/>
        <v>36.134453781512605</v>
      </c>
      <c r="BB27" s="10">
        <v>5.8</v>
      </c>
      <c r="BC27" s="20">
        <f t="shared" si="99"/>
        <v>25.327510917030573</v>
      </c>
      <c r="BD27" s="10">
        <v>5.5</v>
      </c>
      <c r="BE27" s="20">
        <f t="shared" si="100"/>
        <v>23.012552301255234</v>
      </c>
      <c r="BF27" s="10">
        <v>6.8</v>
      </c>
      <c r="BG27" s="20">
        <f t="shared" si="101"/>
        <v>28.451882845188287</v>
      </c>
      <c r="BH27" s="10">
        <v>5.5</v>
      </c>
      <c r="BI27" s="20">
        <f t="shared" si="102"/>
        <v>22.35772357723577</v>
      </c>
      <c r="BK27" s="11" t="str">
        <f t="shared" si="0"/>
        <v xml:space="preserve">     External secondary branch</v>
      </c>
      <c r="BL27" s="12">
        <f t="shared" si="2"/>
        <v>27</v>
      </c>
      <c r="BM27" s="53">
        <f t="shared" si="1"/>
        <v>3.6</v>
      </c>
      <c r="BN27" s="13" t="str">
        <f t="shared" si="3"/>
        <v>–</v>
      </c>
      <c r="BO27" s="54">
        <f t="shared" si="4"/>
        <v>7.3</v>
      </c>
      <c r="BP27" s="55">
        <f t="shared" si="5"/>
        <v>17.573221757322177</v>
      </c>
      <c r="BQ27" s="14" t="str">
        <f t="shared" si="10"/>
        <v>–</v>
      </c>
      <c r="BR27" s="56">
        <f t="shared" si="6"/>
        <v>36.134453781512605</v>
      </c>
      <c r="BS27" s="57">
        <f t="shared" si="7"/>
        <v>5.7777777777777786</v>
      </c>
      <c r="BT27" s="58">
        <f t="shared" si="11"/>
        <v>24.411775285230107</v>
      </c>
      <c r="BU27" s="13">
        <f t="shared" si="8"/>
        <v>1.114013303792029</v>
      </c>
      <c r="BV27" s="59">
        <f t="shared" si="12"/>
        <v>3.8206618252469933</v>
      </c>
      <c r="BW27" s="13">
        <f t="shared" si="9"/>
        <v>4.8</v>
      </c>
      <c r="BX27" s="14">
        <f t="shared" si="13"/>
        <v>21.238938053097343</v>
      </c>
    </row>
    <row r="28" spans="1:76" x14ac:dyDescent="0.2">
      <c r="A28" s="9" t="s">
        <v>25</v>
      </c>
      <c r="B28" s="93">
        <v>3.5</v>
      </c>
      <c r="C28" s="94">
        <f t="shared" si="74"/>
        <v>15.486725663716813</v>
      </c>
      <c r="D28" s="10"/>
      <c r="E28" s="20" t="str">
        <f t="shared" si="75"/>
        <v/>
      </c>
      <c r="F28" s="10"/>
      <c r="G28" s="20" t="str">
        <f t="shared" si="46"/>
        <v/>
      </c>
      <c r="H28" s="10"/>
      <c r="I28" s="20" t="str">
        <f t="shared" si="76"/>
        <v/>
      </c>
      <c r="J28" s="88"/>
      <c r="K28" s="20" t="str">
        <f t="shared" si="77"/>
        <v/>
      </c>
      <c r="L28" s="88">
        <v>4.7</v>
      </c>
      <c r="M28" s="20">
        <f t="shared" si="78"/>
        <v>20.258620689655174</v>
      </c>
      <c r="N28" s="88">
        <v>3.5</v>
      </c>
      <c r="O28" s="20">
        <f t="shared" si="79"/>
        <v>17.587939698492463</v>
      </c>
      <c r="P28" s="88">
        <v>4.9000000000000004</v>
      </c>
      <c r="Q28" s="20">
        <f t="shared" si="80"/>
        <v>20.164609053497941</v>
      </c>
      <c r="R28" s="88"/>
      <c r="S28" s="20" t="str">
        <f t="shared" si="81"/>
        <v/>
      </c>
      <c r="T28" s="88">
        <v>4.4000000000000004</v>
      </c>
      <c r="U28" s="20">
        <f t="shared" si="82"/>
        <v>18.410041841004187</v>
      </c>
      <c r="V28" s="88">
        <v>4.8</v>
      </c>
      <c r="W28" s="20">
        <f t="shared" si="83"/>
        <v>20.338983050847457</v>
      </c>
      <c r="X28" s="88">
        <v>4.4400000000000004</v>
      </c>
      <c r="Y28" s="20">
        <f t="shared" si="84"/>
        <v>17.142857142857146</v>
      </c>
      <c r="Z28" s="10">
        <v>2.2000000000000002</v>
      </c>
      <c r="AA28" s="20">
        <f t="shared" si="85"/>
        <v>10.628019323671499</v>
      </c>
      <c r="AB28" s="10">
        <v>4.2</v>
      </c>
      <c r="AC28" s="20">
        <f t="shared" si="86"/>
        <v>16.535433070866144</v>
      </c>
      <c r="AD28" s="10">
        <v>4.4000000000000004</v>
      </c>
      <c r="AE28" s="20">
        <f t="shared" si="87"/>
        <v>15.602836879432624</v>
      </c>
      <c r="AF28" s="10"/>
      <c r="AG28" s="20" t="str">
        <f t="shared" si="88"/>
        <v/>
      </c>
      <c r="AH28" s="10">
        <v>2.9</v>
      </c>
      <c r="AI28" s="20">
        <f t="shared" si="89"/>
        <v>14.646464646464647</v>
      </c>
      <c r="AJ28" s="10">
        <v>3.1</v>
      </c>
      <c r="AK28" s="20">
        <f t="shared" si="90"/>
        <v>13.839285714285715</v>
      </c>
      <c r="AL28" s="10"/>
      <c r="AM28" s="20" t="str">
        <f t="shared" si="91"/>
        <v/>
      </c>
      <c r="AN28" s="10"/>
      <c r="AO28" s="20" t="str">
        <f t="shared" si="92"/>
        <v/>
      </c>
      <c r="AP28" s="10"/>
      <c r="AQ28" s="20" t="str">
        <f t="shared" si="93"/>
        <v/>
      </c>
      <c r="AR28" s="10"/>
      <c r="AS28" s="20" t="str">
        <f t="shared" si="94"/>
        <v/>
      </c>
      <c r="AT28" s="88">
        <v>4.5</v>
      </c>
      <c r="AU28" s="20">
        <f t="shared" si="95"/>
        <v>19.148936170212767</v>
      </c>
      <c r="AV28" s="88">
        <v>3.9</v>
      </c>
      <c r="AW28" s="20">
        <f t="shared" si="96"/>
        <v>15.853658536585364</v>
      </c>
      <c r="AX28" s="88">
        <v>4.8</v>
      </c>
      <c r="AY28" s="20">
        <f t="shared" si="97"/>
        <v>21.428571428571431</v>
      </c>
      <c r="AZ28" s="88">
        <v>4.8</v>
      </c>
      <c r="BA28" s="20">
        <f t="shared" si="98"/>
        <v>20.168067226890756</v>
      </c>
      <c r="BB28" s="10">
        <v>2.7</v>
      </c>
      <c r="BC28" s="20">
        <f t="shared" si="99"/>
        <v>11.790393013100438</v>
      </c>
      <c r="BD28" s="10">
        <v>2.6</v>
      </c>
      <c r="BE28" s="20">
        <f t="shared" si="100"/>
        <v>10.87866108786611</v>
      </c>
      <c r="BF28" s="10">
        <v>3.6</v>
      </c>
      <c r="BG28" s="20">
        <f t="shared" si="101"/>
        <v>15.062761506276152</v>
      </c>
      <c r="BH28" s="10"/>
      <c r="BI28" s="20" t="str">
        <f t="shared" si="102"/>
        <v/>
      </c>
      <c r="BK28" s="11" t="str">
        <f t="shared" si="0"/>
        <v xml:space="preserve">     Internal base</v>
      </c>
      <c r="BL28" s="12">
        <f t="shared" si="2"/>
        <v>19</v>
      </c>
      <c r="BM28" s="53">
        <f t="shared" si="1"/>
        <v>2.2000000000000002</v>
      </c>
      <c r="BN28" s="13" t="str">
        <f t="shared" si="3"/>
        <v>–</v>
      </c>
      <c r="BO28" s="54">
        <f t="shared" si="4"/>
        <v>4.9000000000000004</v>
      </c>
      <c r="BP28" s="55">
        <f t="shared" si="5"/>
        <v>10.628019323671499</v>
      </c>
      <c r="BQ28" s="14" t="str">
        <f t="shared" si="10"/>
        <v>–</v>
      </c>
      <c r="BR28" s="56">
        <f t="shared" si="6"/>
        <v>21.428571428571431</v>
      </c>
      <c r="BS28" s="57">
        <f t="shared" si="7"/>
        <v>3.891578947368421</v>
      </c>
      <c r="BT28" s="58">
        <f t="shared" si="11"/>
        <v>16.57751924969973</v>
      </c>
      <c r="BU28" s="13">
        <f t="shared" si="8"/>
        <v>0.86217594980436207</v>
      </c>
      <c r="BV28" s="59">
        <f t="shared" si="12"/>
        <v>3.2937569947628424</v>
      </c>
      <c r="BW28" s="13">
        <f t="shared" si="9"/>
        <v>3.5</v>
      </c>
      <c r="BX28" s="14">
        <f t="shared" si="13"/>
        <v>15.486725663716813</v>
      </c>
    </row>
    <row r="29" spans="1:76" x14ac:dyDescent="0.2">
      <c r="A29" s="9" t="s">
        <v>26</v>
      </c>
      <c r="B29" s="93">
        <v>6.9</v>
      </c>
      <c r="C29" s="94">
        <f t="shared" si="74"/>
        <v>30.53097345132743</v>
      </c>
      <c r="D29" s="10"/>
      <c r="E29" s="20" t="str">
        <f t="shared" si="75"/>
        <v/>
      </c>
      <c r="F29" s="10"/>
      <c r="G29" s="20" t="str">
        <f t="shared" si="46"/>
        <v/>
      </c>
      <c r="H29" s="10"/>
      <c r="I29" s="20" t="str">
        <f t="shared" si="76"/>
        <v/>
      </c>
      <c r="J29" s="88"/>
      <c r="K29" s="20" t="str">
        <f t="shared" si="77"/>
        <v/>
      </c>
      <c r="L29" s="88"/>
      <c r="M29" s="20" t="str">
        <f t="shared" si="78"/>
        <v/>
      </c>
      <c r="N29" s="88">
        <v>5.0999999999999996</v>
      </c>
      <c r="O29" s="20">
        <f t="shared" si="79"/>
        <v>25.628140703517587</v>
      </c>
      <c r="P29" s="88">
        <v>7.7</v>
      </c>
      <c r="Q29" s="20">
        <f t="shared" si="80"/>
        <v>31.68724279835391</v>
      </c>
      <c r="R29" s="88">
        <v>9.1</v>
      </c>
      <c r="S29" s="20">
        <f t="shared" si="81"/>
        <v>36.4</v>
      </c>
      <c r="T29" s="88">
        <v>5.4</v>
      </c>
      <c r="U29" s="20">
        <f t="shared" si="82"/>
        <v>22.59414225941423</v>
      </c>
      <c r="V29" s="88">
        <v>7.5</v>
      </c>
      <c r="W29" s="20">
        <f t="shared" si="83"/>
        <v>31.779661016949152</v>
      </c>
      <c r="X29" s="88">
        <v>7.9</v>
      </c>
      <c r="Y29" s="20">
        <f t="shared" si="84"/>
        <v>30.501930501930509</v>
      </c>
      <c r="Z29" s="10">
        <v>4.8</v>
      </c>
      <c r="AA29" s="20">
        <f t="shared" si="85"/>
        <v>23.188405797101449</v>
      </c>
      <c r="AB29" s="10">
        <v>8.1</v>
      </c>
      <c r="AC29" s="20">
        <f t="shared" si="86"/>
        <v>31.889763779527559</v>
      </c>
      <c r="AD29" s="10">
        <v>7.9</v>
      </c>
      <c r="AE29" s="20">
        <f t="shared" si="87"/>
        <v>28.01418439716312</v>
      </c>
      <c r="AF29" s="10"/>
      <c r="AG29" s="20" t="str">
        <f t="shared" si="88"/>
        <v/>
      </c>
      <c r="AH29" s="10"/>
      <c r="AI29" s="20" t="str">
        <f t="shared" si="89"/>
        <v/>
      </c>
      <c r="AJ29" s="10">
        <v>7.1</v>
      </c>
      <c r="AK29" s="20">
        <f t="shared" si="90"/>
        <v>31.696428571428569</v>
      </c>
      <c r="AL29" s="10"/>
      <c r="AM29" s="20" t="str">
        <f t="shared" si="91"/>
        <v/>
      </c>
      <c r="AN29" s="10"/>
      <c r="AO29" s="20" t="str">
        <f t="shared" si="92"/>
        <v/>
      </c>
      <c r="AP29" s="10"/>
      <c r="AQ29" s="20" t="str">
        <f t="shared" si="93"/>
        <v/>
      </c>
      <c r="AR29" s="10"/>
      <c r="AS29" s="20" t="str">
        <f t="shared" si="94"/>
        <v/>
      </c>
      <c r="AT29" s="88">
        <v>5.0999999999999996</v>
      </c>
      <c r="AU29" s="20">
        <f t="shared" si="95"/>
        <v>21.702127659574465</v>
      </c>
      <c r="AV29" s="88">
        <v>6.8</v>
      </c>
      <c r="AW29" s="20">
        <f t="shared" si="96"/>
        <v>27.642276422764223</v>
      </c>
      <c r="AX29" s="88">
        <v>4.4000000000000004</v>
      </c>
      <c r="AY29" s="20">
        <f t="shared" si="97"/>
        <v>19.642857142857146</v>
      </c>
      <c r="AZ29" s="88">
        <v>5.3</v>
      </c>
      <c r="BA29" s="20">
        <f t="shared" si="98"/>
        <v>22.268907563025209</v>
      </c>
      <c r="BB29" s="10">
        <v>7.1</v>
      </c>
      <c r="BC29" s="20">
        <f t="shared" si="99"/>
        <v>31.004366812227076</v>
      </c>
      <c r="BD29" s="10">
        <v>6.8</v>
      </c>
      <c r="BE29" s="20">
        <f t="shared" si="100"/>
        <v>28.451882845188287</v>
      </c>
      <c r="BF29" s="10">
        <v>7</v>
      </c>
      <c r="BG29" s="20">
        <f t="shared" si="101"/>
        <v>29.288702928870297</v>
      </c>
      <c r="BH29" s="10"/>
      <c r="BI29" s="20" t="str">
        <f t="shared" si="102"/>
        <v/>
      </c>
      <c r="BK29" s="11" t="str">
        <f t="shared" si="0"/>
        <v xml:space="preserve">     Internal primary branch</v>
      </c>
      <c r="BL29" s="12">
        <f t="shared" si="2"/>
        <v>18</v>
      </c>
      <c r="BM29" s="53">
        <f t="shared" si="1"/>
        <v>4.4000000000000004</v>
      </c>
      <c r="BN29" s="13" t="str">
        <f t="shared" si="3"/>
        <v>–</v>
      </c>
      <c r="BO29" s="54">
        <f t="shared" si="4"/>
        <v>9.1</v>
      </c>
      <c r="BP29" s="55">
        <f t="shared" si="5"/>
        <v>19.642857142857146</v>
      </c>
      <c r="BQ29" s="14" t="str">
        <f t="shared" si="10"/>
        <v>–</v>
      </c>
      <c r="BR29" s="56">
        <f t="shared" si="6"/>
        <v>36.4</v>
      </c>
      <c r="BS29" s="57">
        <f t="shared" si="7"/>
        <v>6.6666666666666652</v>
      </c>
      <c r="BT29" s="58">
        <f t="shared" si="11"/>
        <v>27.995110813956675</v>
      </c>
      <c r="BU29" s="13">
        <f t="shared" si="8"/>
        <v>1.3363690930806518</v>
      </c>
      <c r="BV29" s="59">
        <f t="shared" si="12"/>
        <v>4.545655605311639</v>
      </c>
      <c r="BW29" s="13">
        <f t="shared" si="9"/>
        <v>6.9</v>
      </c>
      <c r="BX29" s="14">
        <f t="shared" si="13"/>
        <v>30.53097345132743</v>
      </c>
    </row>
    <row r="30" spans="1:76" x14ac:dyDescent="0.2">
      <c r="A30" s="9" t="s">
        <v>27</v>
      </c>
      <c r="B30" s="93">
        <v>5.4</v>
      </c>
      <c r="C30" s="94">
        <f t="shared" si="74"/>
        <v>23.893805309734514</v>
      </c>
      <c r="D30" s="10"/>
      <c r="E30" s="20" t="str">
        <f t="shared" si="75"/>
        <v/>
      </c>
      <c r="F30" s="10"/>
      <c r="G30" s="20" t="str">
        <f t="shared" si="46"/>
        <v/>
      </c>
      <c r="H30" s="10"/>
      <c r="I30" s="20" t="str">
        <f t="shared" si="76"/>
        <v/>
      </c>
      <c r="J30" s="88"/>
      <c r="K30" s="20" t="str">
        <f t="shared" si="77"/>
        <v/>
      </c>
      <c r="L30" s="88">
        <v>5</v>
      </c>
      <c r="M30" s="20">
        <f t="shared" si="78"/>
        <v>21.551724137931036</v>
      </c>
      <c r="N30" s="88">
        <v>3.6</v>
      </c>
      <c r="O30" s="20">
        <f t="shared" si="79"/>
        <v>18.090452261306535</v>
      </c>
      <c r="P30" s="88">
        <v>4.7</v>
      </c>
      <c r="Q30" s="20">
        <f t="shared" si="80"/>
        <v>19.34156378600823</v>
      </c>
      <c r="R30" s="88">
        <v>6.2</v>
      </c>
      <c r="S30" s="20">
        <f t="shared" si="81"/>
        <v>24.8</v>
      </c>
      <c r="T30" s="88">
        <v>4.2</v>
      </c>
      <c r="U30" s="20">
        <f t="shared" si="82"/>
        <v>17.573221757322177</v>
      </c>
      <c r="V30" s="88">
        <v>4.2</v>
      </c>
      <c r="W30" s="20">
        <f t="shared" si="83"/>
        <v>17.796610169491526</v>
      </c>
      <c r="X30" s="88">
        <v>4.5</v>
      </c>
      <c r="Y30" s="20">
        <f t="shared" si="84"/>
        <v>17.374517374517374</v>
      </c>
      <c r="Z30" s="10">
        <v>3.5</v>
      </c>
      <c r="AA30" s="20">
        <f t="shared" si="85"/>
        <v>16.908212560386474</v>
      </c>
      <c r="AB30" s="10">
        <v>5.4</v>
      </c>
      <c r="AC30" s="20">
        <f t="shared" si="86"/>
        <v>21.259842519685044</v>
      </c>
      <c r="AD30" s="10">
        <v>6.2</v>
      </c>
      <c r="AE30" s="20">
        <f t="shared" si="87"/>
        <v>21.98581560283688</v>
      </c>
      <c r="AF30" s="10"/>
      <c r="AG30" s="20" t="str">
        <f t="shared" si="88"/>
        <v/>
      </c>
      <c r="AH30" s="10">
        <v>3.8</v>
      </c>
      <c r="AI30" s="20">
        <f t="shared" si="89"/>
        <v>19.19191919191919</v>
      </c>
      <c r="AJ30" s="10">
        <v>4.4000000000000004</v>
      </c>
      <c r="AK30" s="20">
        <f t="shared" si="90"/>
        <v>19.642857142857146</v>
      </c>
      <c r="AL30" s="10"/>
      <c r="AM30" s="20" t="str">
        <f t="shared" si="91"/>
        <v/>
      </c>
      <c r="AN30" s="10"/>
      <c r="AO30" s="20" t="str">
        <f t="shared" si="92"/>
        <v/>
      </c>
      <c r="AP30" s="10"/>
      <c r="AQ30" s="20" t="str">
        <f t="shared" si="93"/>
        <v/>
      </c>
      <c r="AR30" s="10"/>
      <c r="AS30" s="20" t="str">
        <f t="shared" si="94"/>
        <v/>
      </c>
      <c r="AT30" s="88">
        <v>4.5</v>
      </c>
      <c r="AU30" s="20">
        <f t="shared" si="95"/>
        <v>19.148936170212767</v>
      </c>
      <c r="AV30" s="88">
        <v>4.3</v>
      </c>
      <c r="AW30" s="20">
        <f t="shared" si="96"/>
        <v>17.479674796747965</v>
      </c>
      <c r="AX30" s="88">
        <v>3.6</v>
      </c>
      <c r="AY30" s="20">
        <f t="shared" si="97"/>
        <v>16.071428571428573</v>
      </c>
      <c r="AZ30" s="88">
        <v>4</v>
      </c>
      <c r="BA30" s="20">
        <f t="shared" si="98"/>
        <v>16.806722689075627</v>
      </c>
      <c r="BB30" s="10">
        <v>5.0999999999999996</v>
      </c>
      <c r="BC30" s="20">
        <f t="shared" si="99"/>
        <v>22.270742358078603</v>
      </c>
      <c r="BD30" s="10"/>
      <c r="BE30" s="20" t="str">
        <f t="shared" si="100"/>
        <v/>
      </c>
      <c r="BF30" s="10">
        <v>4.9000000000000004</v>
      </c>
      <c r="BG30" s="20">
        <f t="shared" si="101"/>
        <v>20.502092050209207</v>
      </c>
      <c r="BH30" s="10"/>
      <c r="BI30" s="20" t="str">
        <f t="shared" si="102"/>
        <v/>
      </c>
      <c r="BK30" s="11" t="str">
        <f t="shared" si="0"/>
        <v xml:space="preserve">     Internal secondary branch</v>
      </c>
      <c r="BL30" s="12">
        <f t="shared" si="2"/>
        <v>19</v>
      </c>
      <c r="BM30" s="53">
        <f t="shared" si="1"/>
        <v>3.5</v>
      </c>
      <c r="BN30" s="13" t="str">
        <f t="shared" si="3"/>
        <v>–</v>
      </c>
      <c r="BO30" s="54">
        <f t="shared" si="4"/>
        <v>6.2</v>
      </c>
      <c r="BP30" s="55">
        <f t="shared" si="5"/>
        <v>16.071428571428573</v>
      </c>
      <c r="BQ30" s="14" t="str">
        <f t="shared" si="10"/>
        <v>–</v>
      </c>
      <c r="BR30" s="56">
        <f t="shared" si="6"/>
        <v>24.8</v>
      </c>
      <c r="BS30" s="57">
        <f t="shared" si="7"/>
        <v>4.6052631578947363</v>
      </c>
      <c r="BT30" s="58">
        <f t="shared" si="11"/>
        <v>19.562638865776261</v>
      </c>
      <c r="BU30" s="13">
        <f t="shared" si="8"/>
        <v>0.80240865469087308</v>
      </c>
      <c r="BV30" s="59">
        <f t="shared" si="12"/>
        <v>2.5019789701823374</v>
      </c>
      <c r="BW30" s="13">
        <f t="shared" si="9"/>
        <v>5.4</v>
      </c>
      <c r="BX30" s="14">
        <f t="shared" si="13"/>
        <v>23.893805309734514</v>
      </c>
    </row>
    <row r="31" spans="1:76" x14ac:dyDescent="0.2">
      <c r="A31" s="21" t="s">
        <v>29</v>
      </c>
      <c r="B31" s="91"/>
      <c r="C31" s="92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69"/>
      <c r="AF31" s="25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69"/>
      <c r="BK31" s="11" t="str">
        <f t="shared" si="0"/>
        <v>Claw 3 lengths</v>
      </c>
      <c r="BL31" s="12"/>
      <c r="BM31" s="53"/>
      <c r="BN31" s="13"/>
      <c r="BO31" s="54"/>
      <c r="BP31" s="55"/>
      <c r="BQ31" s="14"/>
      <c r="BR31" s="56"/>
      <c r="BS31" s="57"/>
      <c r="BT31" s="58"/>
      <c r="BU31" s="13"/>
      <c r="BV31" s="59"/>
      <c r="BW31" s="13"/>
      <c r="BX31" s="14"/>
    </row>
    <row r="32" spans="1:76" x14ac:dyDescent="0.2">
      <c r="A32" s="9" t="s">
        <v>22</v>
      </c>
      <c r="B32" s="93">
        <v>3.9</v>
      </c>
      <c r="C32" s="94">
        <f t="shared" ref="C32:C37" si="103">IF(AND((B32&gt;0),(B$5&gt;0)),(B32/B$5*100),"")</f>
        <v>17.256637168141591</v>
      </c>
      <c r="D32" s="10">
        <v>4.5</v>
      </c>
      <c r="E32" s="20">
        <f t="shared" ref="E32:E37" si="104">IF(AND((D32&gt;0),(D$5&gt;0)),(D32/D$5*100),"")</f>
        <v>17.509727626459146</v>
      </c>
      <c r="F32" s="10">
        <v>4.5</v>
      </c>
      <c r="G32" s="20">
        <f t="shared" si="46"/>
        <v>19.067796610169491</v>
      </c>
      <c r="H32" s="10">
        <v>2.8</v>
      </c>
      <c r="I32" s="20">
        <f t="shared" ref="I32:I37" si="105">IF(AND((H32&gt;0),(H$5&gt;0)),(H32/H$5*100),"")</f>
        <v>13.930348258706465</v>
      </c>
      <c r="J32" s="88">
        <v>4</v>
      </c>
      <c r="K32" s="20">
        <f t="shared" ref="K32:K37" si="106">IF(AND((J32&gt;0),(J$5&gt;0)),(J32/J$5*100),"")</f>
        <v>15.56420233463035</v>
      </c>
      <c r="L32" s="88">
        <v>6</v>
      </c>
      <c r="M32" s="20">
        <f t="shared" ref="M32:M37" si="107">IF(AND((L32&gt;0),(L$5&gt;0)),(L32/L$5*100),"")</f>
        <v>25.862068965517242</v>
      </c>
      <c r="N32" s="10"/>
      <c r="O32" s="20" t="str">
        <f t="shared" ref="O32:O37" si="108">IF(AND((N32&gt;0),(N$5&gt;0)),(N32/N$5*100),"")</f>
        <v/>
      </c>
      <c r="P32" s="88">
        <v>5</v>
      </c>
      <c r="Q32" s="20">
        <f t="shared" ref="Q32:Q37" si="109">IF(AND((P32&gt;0),(P$5&gt;0)),(P32/P$5*100),"")</f>
        <v>20.5761316872428</v>
      </c>
      <c r="R32" s="88">
        <v>6</v>
      </c>
      <c r="S32" s="20">
        <f t="shared" ref="S32:S37" si="110">IF(AND((R32&gt;0),(R$5&gt;0)),(R32/R$5*100),"")</f>
        <v>24</v>
      </c>
      <c r="T32" s="88">
        <v>4.7</v>
      </c>
      <c r="U32" s="20">
        <f t="shared" ref="U32:U37" si="111">IF(AND((T32&gt;0),(T$5&gt;0)),(T32/T$5*100),"")</f>
        <v>19.665271966527197</v>
      </c>
      <c r="V32" s="88">
        <v>5.2</v>
      </c>
      <c r="W32" s="20">
        <f t="shared" ref="W32:W37" si="112">IF(AND((V32&gt;0),(V$5&gt;0)),(V32/V$5*100),"")</f>
        <v>22.033898305084744</v>
      </c>
      <c r="X32" s="88">
        <v>5.7</v>
      </c>
      <c r="Y32" s="20">
        <f t="shared" ref="Y32:Y37" si="113">IF(AND((X32&gt;0),(X$5&gt;0)),(X32/X$5*100),"")</f>
        <v>22.007722007722013</v>
      </c>
      <c r="Z32" s="10"/>
      <c r="AA32" s="20" t="str">
        <f t="shared" ref="AA32:AA37" si="114">IF(AND((Z32&gt;0),(Z$5&gt;0)),(Z32/Z$5*100),"")</f>
        <v/>
      </c>
      <c r="AB32" s="10">
        <v>4.5999999999999996</v>
      </c>
      <c r="AC32" s="20">
        <f t="shared" ref="AC32:AC37" si="115">IF(AND((AB32&gt;0),(AB$5&gt;0)),(AB32/AB$5*100),"")</f>
        <v>18.110236220472441</v>
      </c>
      <c r="AD32" s="10">
        <v>5.0999999999999996</v>
      </c>
      <c r="AE32" s="20">
        <f t="shared" ref="AE32:AE37" si="116">IF(AND((AD32&gt;0),(AD$5&gt;0)),(AD32/AD$5*100),"")</f>
        <v>18.085106382978722</v>
      </c>
      <c r="AF32" s="10">
        <v>4.3</v>
      </c>
      <c r="AG32" s="20">
        <f t="shared" ref="AG32:AG37" si="117">IF(AND((AF32&gt;0),(AF$5&gt;0)),(AF32/AF$5*100),"")</f>
        <v>18.220338983050848</v>
      </c>
      <c r="AH32" s="10">
        <v>3.4</v>
      </c>
      <c r="AI32" s="20">
        <f t="shared" ref="AI32:AI37" si="118">IF(AND((AH32&gt;0),(AH$5&gt;0)),(AH32/AH$5*100),"")</f>
        <v>17.171717171717169</v>
      </c>
      <c r="AJ32" s="10">
        <v>4.8</v>
      </c>
      <c r="AK32" s="20">
        <f t="shared" ref="AK32:AK37" si="119">IF(AND((AJ32&gt;0),(AJ$5&gt;0)),(AJ32/AJ$5*100),"")</f>
        <v>21.428571428571431</v>
      </c>
      <c r="AL32" s="10"/>
      <c r="AM32" s="20" t="str">
        <f t="shared" ref="AM32:AM37" si="120">IF(AND((AL32&gt;0),(AL$5&gt;0)),(AL32/AL$5*100),"")</f>
        <v/>
      </c>
      <c r="AN32" s="10">
        <v>4.8</v>
      </c>
      <c r="AO32" s="20">
        <f t="shared" ref="AO32:AO37" si="121">IF(AND((AN32&gt;0),(AN$5&gt;0)),(AN32/AN$5*100),"")</f>
        <v>19.35483870967742</v>
      </c>
      <c r="AP32" s="10">
        <v>3.7</v>
      </c>
      <c r="AQ32" s="20">
        <f t="shared" ref="AQ32:AQ37" si="122">IF(AND((AP32&gt;0),(AP$5&gt;0)),(AP32/AP$5*100),"")</f>
        <v>16.017316017316016</v>
      </c>
      <c r="AR32" s="10">
        <v>4.4000000000000004</v>
      </c>
      <c r="AS32" s="20">
        <f t="shared" ref="AS32:AS37" si="123">IF(AND((AR32&gt;0),(AR$5&gt;0)),(AR32/AR$5*100),"")</f>
        <v>18.181818181818183</v>
      </c>
      <c r="AT32" s="88">
        <v>4.0999999999999996</v>
      </c>
      <c r="AU32" s="20">
        <f t="shared" ref="AU32:AU37" si="124">IF(AND((AT32&gt;0),(AT$5&gt;0)),(AT32/AT$5*100),"")</f>
        <v>17.446808510638295</v>
      </c>
      <c r="AV32" s="88">
        <v>5.3</v>
      </c>
      <c r="AW32" s="20">
        <f t="shared" ref="AW32:AW37" si="125">IF(AND((AV32&gt;0),(AV$5&gt;0)),(AV32/AV$5*100),"")</f>
        <v>21.54471544715447</v>
      </c>
      <c r="AX32" s="88">
        <v>4.9000000000000004</v>
      </c>
      <c r="AY32" s="20">
        <f t="shared" ref="AY32:AY37" si="126">IF(AND((AX32&gt;0),(AX$5&gt;0)),(AX32/AX$5*100),"")</f>
        <v>21.875000000000004</v>
      </c>
      <c r="AZ32" s="88">
        <v>5.2</v>
      </c>
      <c r="BA32" s="20">
        <f t="shared" ref="BA32:BA37" si="127">IF(AND((AZ32&gt;0),(AZ$5&gt;0)),(AZ32/AZ$5*100),"")</f>
        <v>21.84873949579832</v>
      </c>
      <c r="BB32" s="10">
        <v>3.4</v>
      </c>
      <c r="BC32" s="20">
        <f t="shared" ref="BC32:BC37" si="128">IF(AND((BB32&gt;0),(BB$5&gt;0)),(BB32/BB$5*100),"")</f>
        <v>14.847161572052403</v>
      </c>
      <c r="BD32" s="10">
        <v>3.3</v>
      </c>
      <c r="BE32" s="20">
        <f t="shared" ref="BE32:BE37" si="129">IF(AND((BD32&gt;0),(BD$5&gt;0)),(BD32/BD$5*100),"")</f>
        <v>13.807531380753138</v>
      </c>
      <c r="BF32" s="10">
        <v>4.5999999999999996</v>
      </c>
      <c r="BG32" s="20">
        <f t="shared" ref="BG32:BG37" si="130">IF(AND((BF32&gt;0),(BF$5&gt;0)),(BF32/BF$5*100),"")</f>
        <v>19.246861924686193</v>
      </c>
      <c r="BH32" s="10">
        <v>3</v>
      </c>
      <c r="BI32" s="20">
        <f t="shared" ref="BI32:BI37" si="131">IF(AND((BH32&gt;0),(BH$5&gt;0)),(BH32/BH$5*100),"")</f>
        <v>12.195121951219512</v>
      </c>
      <c r="BK32" s="11" t="str">
        <f t="shared" si="0"/>
        <v xml:space="preserve">     External base</v>
      </c>
      <c r="BL32" s="12">
        <f t="shared" si="2"/>
        <v>27</v>
      </c>
      <c r="BM32" s="53">
        <f t="shared" si="1"/>
        <v>2.8</v>
      </c>
      <c r="BN32" s="13" t="str">
        <f t="shared" si="3"/>
        <v>–</v>
      </c>
      <c r="BO32" s="54">
        <f t="shared" si="4"/>
        <v>6</v>
      </c>
      <c r="BP32" s="55">
        <f t="shared" si="5"/>
        <v>12.195121951219512</v>
      </c>
      <c r="BQ32" s="14" t="str">
        <f t="shared" si="10"/>
        <v>–</v>
      </c>
      <c r="BR32" s="56">
        <f t="shared" si="6"/>
        <v>25.862068965517242</v>
      </c>
      <c r="BS32" s="57">
        <f t="shared" si="7"/>
        <v>4.4888888888888898</v>
      </c>
      <c r="BT32" s="58">
        <f t="shared" si="11"/>
        <v>18.772432900300206</v>
      </c>
      <c r="BU32" s="13">
        <f t="shared" si="8"/>
        <v>0.85545009895076085</v>
      </c>
      <c r="BV32" s="59">
        <f t="shared" si="12"/>
        <v>3.2323560837126211</v>
      </c>
      <c r="BW32" s="13">
        <f t="shared" si="9"/>
        <v>3.9</v>
      </c>
      <c r="BX32" s="14">
        <f t="shared" si="13"/>
        <v>17.256637168141591</v>
      </c>
    </row>
    <row r="33" spans="1:76" x14ac:dyDescent="0.2">
      <c r="A33" s="9" t="s">
        <v>23</v>
      </c>
      <c r="B33" s="93">
        <v>9.9</v>
      </c>
      <c r="C33" s="94">
        <f t="shared" si="103"/>
        <v>43.805309734513273</v>
      </c>
      <c r="D33" s="10">
        <v>10</v>
      </c>
      <c r="E33" s="20">
        <f t="shared" si="104"/>
        <v>38.910505836575879</v>
      </c>
      <c r="F33" s="10">
        <v>9.6999999999999993</v>
      </c>
      <c r="G33" s="20">
        <f t="shared" si="46"/>
        <v>41.101694915254235</v>
      </c>
      <c r="H33" s="10">
        <v>7.1</v>
      </c>
      <c r="I33" s="20">
        <f t="shared" si="105"/>
        <v>35.32338308457711</v>
      </c>
      <c r="J33" s="88">
        <v>11.4</v>
      </c>
      <c r="K33" s="20">
        <f t="shared" si="106"/>
        <v>44.357976653696504</v>
      </c>
      <c r="L33" s="88">
        <v>9.3000000000000007</v>
      </c>
      <c r="M33" s="20">
        <f t="shared" si="107"/>
        <v>40.08620689655173</v>
      </c>
      <c r="N33" s="10"/>
      <c r="O33" s="20" t="str">
        <f t="shared" si="108"/>
        <v/>
      </c>
      <c r="P33" s="88">
        <v>10.1</v>
      </c>
      <c r="Q33" s="20">
        <f t="shared" si="109"/>
        <v>41.563786008230451</v>
      </c>
      <c r="R33" s="88">
        <v>11.4</v>
      </c>
      <c r="S33" s="20">
        <f t="shared" si="110"/>
        <v>45.6</v>
      </c>
      <c r="T33" s="88">
        <v>9.4</v>
      </c>
      <c r="U33" s="20">
        <f t="shared" si="111"/>
        <v>39.330543933054393</v>
      </c>
      <c r="V33" s="88">
        <v>10.5</v>
      </c>
      <c r="W33" s="20">
        <f t="shared" si="112"/>
        <v>44.49152542372881</v>
      </c>
      <c r="X33" s="88">
        <v>10.4</v>
      </c>
      <c r="Y33" s="20">
        <f t="shared" si="113"/>
        <v>40.154440154440159</v>
      </c>
      <c r="Z33" s="10"/>
      <c r="AA33" s="20" t="str">
        <f t="shared" si="114"/>
        <v/>
      </c>
      <c r="AB33" s="10">
        <v>11.5</v>
      </c>
      <c r="AC33" s="20">
        <f t="shared" si="115"/>
        <v>45.275590551181104</v>
      </c>
      <c r="AD33" s="10">
        <v>10.7</v>
      </c>
      <c r="AE33" s="20">
        <f t="shared" si="116"/>
        <v>37.943262411347519</v>
      </c>
      <c r="AF33" s="10">
        <v>10</v>
      </c>
      <c r="AG33" s="20">
        <f t="shared" si="117"/>
        <v>42.372881355932201</v>
      </c>
      <c r="AH33" s="10">
        <v>7.8</v>
      </c>
      <c r="AI33" s="20">
        <f t="shared" si="118"/>
        <v>39.393939393939391</v>
      </c>
      <c r="AJ33" s="10">
        <v>9.9</v>
      </c>
      <c r="AK33" s="20">
        <f t="shared" si="119"/>
        <v>44.196428571428577</v>
      </c>
      <c r="AL33" s="10"/>
      <c r="AM33" s="20" t="str">
        <f t="shared" si="120"/>
        <v/>
      </c>
      <c r="AN33" s="10">
        <v>11.1</v>
      </c>
      <c r="AO33" s="20">
        <f t="shared" si="121"/>
        <v>44.758064516129032</v>
      </c>
      <c r="AP33" s="10"/>
      <c r="AQ33" s="20" t="str">
        <f t="shared" si="122"/>
        <v/>
      </c>
      <c r="AR33" s="10">
        <v>10.199999999999999</v>
      </c>
      <c r="AS33" s="20">
        <f t="shared" si="123"/>
        <v>42.148760330578511</v>
      </c>
      <c r="AT33" s="88">
        <v>9.6999999999999993</v>
      </c>
      <c r="AU33" s="20">
        <f t="shared" si="124"/>
        <v>41.276595744680847</v>
      </c>
      <c r="AV33" s="88">
        <v>8.9</v>
      </c>
      <c r="AW33" s="20">
        <f t="shared" si="125"/>
        <v>36.17886178861788</v>
      </c>
      <c r="AX33" s="88">
        <v>9.3000000000000007</v>
      </c>
      <c r="AY33" s="20">
        <f t="shared" si="126"/>
        <v>41.517857142857153</v>
      </c>
      <c r="AZ33" s="88">
        <v>9</v>
      </c>
      <c r="BA33" s="20">
        <f t="shared" si="127"/>
        <v>37.815126050420169</v>
      </c>
      <c r="BB33" s="10">
        <v>10.3</v>
      </c>
      <c r="BC33" s="20">
        <f t="shared" si="128"/>
        <v>44.978165938864635</v>
      </c>
      <c r="BD33" s="10">
        <v>10</v>
      </c>
      <c r="BE33" s="20">
        <f t="shared" si="129"/>
        <v>41.84100418410042</v>
      </c>
      <c r="BF33" s="10">
        <v>9.8000000000000007</v>
      </c>
      <c r="BG33" s="20">
        <f t="shared" si="130"/>
        <v>41.004184100418414</v>
      </c>
      <c r="BH33" s="10">
        <v>9.8000000000000007</v>
      </c>
      <c r="BI33" s="20">
        <f t="shared" si="131"/>
        <v>39.837398373983739</v>
      </c>
      <c r="BK33" s="11" t="str">
        <f t="shared" si="0"/>
        <v xml:space="preserve">     External primary branch</v>
      </c>
      <c r="BL33" s="12">
        <f t="shared" si="2"/>
        <v>26</v>
      </c>
      <c r="BM33" s="53">
        <f t="shared" si="1"/>
        <v>7.1</v>
      </c>
      <c r="BN33" s="13" t="str">
        <f t="shared" si="3"/>
        <v>–</v>
      </c>
      <c r="BO33" s="54">
        <f t="shared" si="4"/>
        <v>11.5</v>
      </c>
      <c r="BP33" s="55">
        <f t="shared" si="5"/>
        <v>35.32338308457711</v>
      </c>
      <c r="BQ33" s="14" t="str">
        <f t="shared" si="10"/>
        <v>–</v>
      </c>
      <c r="BR33" s="56">
        <f t="shared" si="6"/>
        <v>45.6</v>
      </c>
      <c r="BS33" s="57">
        <f t="shared" si="7"/>
        <v>9.8923076923076945</v>
      </c>
      <c r="BT33" s="58">
        <f t="shared" si="11"/>
        <v>41.356288195965469</v>
      </c>
      <c r="BU33" s="13">
        <f t="shared" si="8"/>
        <v>1.0039613844857089</v>
      </c>
      <c r="BV33" s="59">
        <f t="shared" si="12"/>
        <v>2.8271251724197839</v>
      </c>
      <c r="BW33" s="13">
        <f t="shared" si="9"/>
        <v>9.9</v>
      </c>
      <c r="BX33" s="14">
        <f t="shared" si="13"/>
        <v>43.805309734513273</v>
      </c>
    </row>
    <row r="34" spans="1:76" x14ac:dyDescent="0.2">
      <c r="A34" s="9" t="s">
        <v>24</v>
      </c>
      <c r="B34" s="93">
        <v>5.5</v>
      </c>
      <c r="C34" s="94">
        <f t="shared" si="103"/>
        <v>24.336283185840706</v>
      </c>
      <c r="D34" s="10">
        <v>5.8</v>
      </c>
      <c r="E34" s="20">
        <f t="shared" si="104"/>
        <v>22.568093385214009</v>
      </c>
      <c r="F34" s="10">
        <v>6.4</v>
      </c>
      <c r="G34" s="20">
        <f t="shared" ref="G34:G37" si="132">IF(AND((F34&gt;0),(F$5&gt;0)),(F34/F$5*100),"")</f>
        <v>27.118644067796609</v>
      </c>
      <c r="H34" s="10">
        <v>4.0999999999999996</v>
      </c>
      <c r="I34" s="20">
        <f t="shared" si="105"/>
        <v>20.398009950248753</v>
      </c>
      <c r="J34" s="88">
        <v>5.3</v>
      </c>
      <c r="K34" s="20">
        <f t="shared" si="106"/>
        <v>20.622568093385212</v>
      </c>
      <c r="L34" s="88">
        <v>5.5</v>
      </c>
      <c r="M34" s="20">
        <f t="shared" si="107"/>
        <v>23.706896551724139</v>
      </c>
      <c r="N34" s="10"/>
      <c r="O34" s="20" t="str">
        <f t="shared" si="108"/>
        <v/>
      </c>
      <c r="P34" s="88">
        <v>5.8</v>
      </c>
      <c r="Q34" s="20">
        <f t="shared" si="109"/>
        <v>23.868312757201647</v>
      </c>
      <c r="R34" s="88">
        <v>6.5</v>
      </c>
      <c r="S34" s="20">
        <f t="shared" si="110"/>
        <v>26</v>
      </c>
      <c r="T34" s="88">
        <v>6.1</v>
      </c>
      <c r="U34" s="20">
        <f t="shared" si="111"/>
        <v>25.523012552301257</v>
      </c>
      <c r="V34" s="88">
        <v>6.4</v>
      </c>
      <c r="W34" s="20">
        <f t="shared" si="112"/>
        <v>27.118644067796609</v>
      </c>
      <c r="X34" s="88"/>
      <c r="Y34" s="20" t="str">
        <f t="shared" si="113"/>
        <v/>
      </c>
      <c r="Z34" s="10"/>
      <c r="AA34" s="20" t="str">
        <f t="shared" si="114"/>
        <v/>
      </c>
      <c r="AB34" s="10">
        <v>6.6</v>
      </c>
      <c r="AC34" s="20">
        <f t="shared" si="115"/>
        <v>25.984251968503933</v>
      </c>
      <c r="AD34" s="10">
        <v>7.2</v>
      </c>
      <c r="AE34" s="20">
        <f t="shared" si="116"/>
        <v>25.531914893617024</v>
      </c>
      <c r="AF34" s="10">
        <v>6.9</v>
      </c>
      <c r="AG34" s="20">
        <f t="shared" si="117"/>
        <v>29.237288135593221</v>
      </c>
      <c r="AH34" s="10">
        <v>4.7</v>
      </c>
      <c r="AI34" s="20">
        <f t="shared" si="118"/>
        <v>23.737373737373737</v>
      </c>
      <c r="AJ34" s="10">
        <v>6</v>
      </c>
      <c r="AK34" s="20">
        <f t="shared" si="119"/>
        <v>26.785714285714285</v>
      </c>
      <c r="AL34" s="10"/>
      <c r="AM34" s="20" t="str">
        <f t="shared" si="120"/>
        <v/>
      </c>
      <c r="AN34" s="10">
        <v>5.9</v>
      </c>
      <c r="AO34" s="20">
        <f t="shared" si="121"/>
        <v>23.790322580645164</v>
      </c>
      <c r="AP34" s="10">
        <v>5.5</v>
      </c>
      <c r="AQ34" s="20">
        <f t="shared" si="122"/>
        <v>23.809523809523807</v>
      </c>
      <c r="AR34" s="10">
        <v>7.2</v>
      </c>
      <c r="AS34" s="20">
        <f t="shared" si="123"/>
        <v>29.75206611570248</v>
      </c>
      <c r="AT34" s="88">
        <v>5</v>
      </c>
      <c r="AU34" s="20">
        <f t="shared" si="124"/>
        <v>21.276595744680851</v>
      </c>
      <c r="AV34" s="88">
        <v>6.2</v>
      </c>
      <c r="AW34" s="20">
        <f t="shared" si="125"/>
        <v>25.203252032520325</v>
      </c>
      <c r="AX34" s="88">
        <v>5.6</v>
      </c>
      <c r="AY34" s="20">
        <f t="shared" si="126"/>
        <v>25</v>
      </c>
      <c r="AZ34" s="88">
        <v>4.5</v>
      </c>
      <c r="BA34" s="20">
        <f t="shared" si="127"/>
        <v>18.907563025210084</v>
      </c>
      <c r="BB34" s="10">
        <v>6.5</v>
      </c>
      <c r="BC34" s="20">
        <f t="shared" si="128"/>
        <v>28.384279475982531</v>
      </c>
      <c r="BD34" s="10">
        <v>6</v>
      </c>
      <c r="BE34" s="20">
        <f t="shared" si="129"/>
        <v>25.10460251046025</v>
      </c>
      <c r="BF34" s="10">
        <v>5.7</v>
      </c>
      <c r="BG34" s="20">
        <f t="shared" si="130"/>
        <v>23.84937238493724</v>
      </c>
      <c r="BH34" s="10">
        <v>6.1</v>
      </c>
      <c r="BI34" s="20">
        <f t="shared" si="131"/>
        <v>24.796747967479671</v>
      </c>
      <c r="BK34" s="11" t="str">
        <f t="shared" si="0"/>
        <v xml:space="preserve">     External secondary branch</v>
      </c>
      <c r="BL34" s="12">
        <f t="shared" si="2"/>
        <v>26</v>
      </c>
      <c r="BM34" s="53">
        <f t="shared" si="1"/>
        <v>4.0999999999999996</v>
      </c>
      <c r="BN34" s="13" t="str">
        <f t="shared" si="3"/>
        <v>–</v>
      </c>
      <c r="BO34" s="54">
        <f t="shared" si="4"/>
        <v>7.2</v>
      </c>
      <c r="BP34" s="55">
        <f t="shared" si="5"/>
        <v>18.907563025210084</v>
      </c>
      <c r="BQ34" s="14" t="str">
        <f t="shared" si="10"/>
        <v>–</v>
      </c>
      <c r="BR34" s="56">
        <f t="shared" si="6"/>
        <v>29.75206611570248</v>
      </c>
      <c r="BS34" s="57">
        <f t="shared" si="7"/>
        <v>5.884615384615385</v>
      </c>
      <c r="BT34" s="58">
        <f t="shared" si="11"/>
        <v>24.7081282030559</v>
      </c>
      <c r="BU34" s="13">
        <f t="shared" si="8"/>
        <v>0.76717263125964963</v>
      </c>
      <c r="BV34" s="59">
        <f t="shared" si="12"/>
        <v>2.6152479053094493</v>
      </c>
      <c r="BW34" s="13">
        <f t="shared" si="9"/>
        <v>5.5</v>
      </c>
      <c r="BX34" s="14">
        <f t="shared" si="13"/>
        <v>24.336283185840706</v>
      </c>
    </row>
    <row r="35" spans="1:76" x14ac:dyDescent="0.2">
      <c r="A35" s="9" t="s">
        <v>25</v>
      </c>
      <c r="B35" s="93">
        <v>3.3</v>
      </c>
      <c r="C35" s="94">
        <f t="shared" si="103"/>
        <v>14.601769911504423</v>
      </c>
      <c r="D35" s="10"/>
      <c r="E35" s="20" t="str">
        <f t="shared" si="104"/>
        <v/>
      </c>
      <c r="F35" s="10">
        <v>5.2</v>
      </c>
      <c r="G35" s="20">
        <f t="shared" si="132"/>
        <v>22.033898305084744</v>
      </c>
      <c r="H35" s="10">
        <v>2.7</v>
      </c>
      <c r="I35" s="20">
        <f t="shared" si="105"/>
        <v>13.432835820895523</v>
      </c>
      <c r="J35" s="10"/>
      <c r="K35" s="20" t="str">
        <f t="shared" si="106"/>
        <v/>
      </c>
      <c r="L35" s="88">
        <v>4.9000000000000004</v>
      </c>
      <c r="M35" s="20">
        <f t="shared" si="107"/>
        <v>21.120689655172416</v>
      </c>
      <c r="N35" s="10"/>
      <c r="O35" s="20" t="str">
        <f t="shared" si="108"/>
        <v/>
      </c>
      <c r="P35" s="88">
        <v>4.7</v>
      </c>
      <c r="Q35" s="20">
        <f t="shared" si="109"/>
        <v>19.34156378600823</v>
      </c>
      <c r="R35" s="88">
        <v>5.4</v>
      </c>
      <c r="S35" s="20">
        <f t="shared" si="110"/>
        <v>21.6</v>
      </c>
      <c r="T35" s="88">
        <v>4</v>
      </c>
      <c r="U35" s="20">
        <f t="shared" si="111"/>
        <v>16.73640167364017</v>
      </c>
      <c r="V35" s="88">
        <v>4.8</v>
      </c>
      <c r="W35" s="20">
        <f t="shared" si="112"/>
        <v>20.338983050847457</v>
      </c>
      <c r="X35" s="88">
        <v>5.2</v>
      </c>
      <c r="Y35" s="20">
        <f t="shared" si="113"/>
        <v>20.07722007722008</v>
      </c>
      <c r="Z35" s="10"/>
      <c r="AA35" s="20" t="str">
        <f t="shared" si="114"/>
        <v/>
      </c>
      <c r="AB35" s="10">
        <v>4.3</v>
      </c>
      <c r="AC35" s="20">
        <f t="shared" si="115"/>
        <v>16.929133858267718</v>
      </c>
      <c r="AD35" s="10"/>
      <c r="AE35" s="20" t="str">
        <f t="shared" si="116"/>
        <v/>
      </c>
      <c r="AF35" s="10">
        <v>3.9</v>
      </c>
      <c r="AG35" s="20">
        <f t="shared" si="117"/>
        <v>16.525423728813557</v>
      </c>
      <c r="AH35" s="10">
        <v>3.1</v>
      </c>
      <c r="AI35" s="20">
        <f t="shared" si="118"/>
        <v>15.656565656565657</v>
      </c>
      <c r="AJ35" s="10">
        <v>3.8</v>
      </c>
      <c r="AK35" s="20">
        <f t="shared" si="119"/>
        <v>16.964285714285715</v>
      </c>
      <c r="AL35" s="10">
        <v>4.2</v>
      </c>
      <c r="AM35" s="20">
        <f t="shared" si="120"/>
        <v>18.340611353711793</v>
      </c>
      <c r="AN35" s="10">
        <v>3.3</v>
      </c>
      <c r="AO35" s="20">
        <f t="shared" si="121"/>
        <v>13.306451612903224</v>
      </c>
      <c r="AP35" s="10">
        <v>3</v>
      </c>
      <c r="AQ35" s="20">
        <f t="shared" si="122"/>
        <v>12.987012987012985</v>
      </c>
      <c r="AR35" s="10">
        <v>3.8</v>
      </c>
      <c r="AS35" s="20">
        <f t="shared" si="123"/>
        <v>15.702479338842975</v>
      </c>
      <c r="AT35" s="88">
        <v>4.5999999999999996</v>
      </c>
      <c r="AU35" s="20">
        <f t="shared" si="124"/>
        <v>19.574468085106382</v>
      </c>
      <c r="AV35" s="88">
        <v>2.9</v>
      </c>
      <c r="AW35" s="20">
        <f t="shared" si="125"/>
        <v>11.78861788617886</v>
      </c>
      <c r="AX35" s="88">
        <v>5.2</v>
      </c>
      <c r="AY35" s="20">
        <f t="shared" si="126"/>
        <v>23.214285714285719</v>
      </c>
      <c r="AZ35" s="88">
        <v>4.5</v>
      </c>
      <c r="BA35" s="20">
        <f t="shared" si="127"/>
        <v>18.907563025210084</v>
      </c>
      <c r="BB35" s="10">
        <v>3</v>
      </c>
      <c r="BC35" s="20">
        <f t="shared" si="128"/>
        <v>13.100436681222707</v>
      </c>
      <c r="BD35" s="10"/>
      <c r="BE35" s="20" t="str">
        <f t="shared" si="129"/>
        <v/>
      </c>
      <c r="BF35" s="10"/>
      <c r="BG35" s="20" t="str">
        <f t="shared" si="130"/>
        <v/>
      </c>
      <c r="BH35" s="10"/>
      <c r="BI35" s="20" t="str">
        <f t="shared" si="131"/>
        <v/>
      </c>
      <c r="BK35" s="11" t="str">
        <f t="shared" si="0"/>
        <v xml:space="preserve">     Internal base</v>
      </c>
      <c r="BL35" s="12">
        <f t="shared" si="2"/>
        <v>22</v>
      </c>
      <c r="BM35" s="53">
        <f t="shared" si="1"/>
        <v>2.7</v>
      </c>
      <c r="BN35" s="13" t="str">
        <f t="shared" si="3"/>
        <v>–</v>
      </c>
      <c r="BO35" s="54">
        <f t="shared" si="4"/>
        <v>5.4</v>
      </c>
      <c r="BP35" s="55">
        <f t="shared" si="5"/>
        <v>11.78861788617886</v>
      </c>
      <c r="BQ35" s="14" t="str">
        <f t="shared" si="10"/>
        <v>–</v>
      </c>
      <c r="BR35" s="56">
        <f t="shared" si="6"/>
        <v>23.214285714285719</v>
      </c>
      <c r="BS35" s="57">
        <f t="shared" si="7"/>
        <v>4.081818181818182</v>
      </c>
      <c r="BT35" s="58">
        <f t="shared" si="11"/>
        <v>17.376395360126384</v>
      </c>
      <c r="BU35" s="13">
        <f t="shared" si="8"/>
        <v>0.86169067681554345</v>
      </c>
      <c r="BV35" s="59">
        <f t="shared" si="12"/>
        <v>3.3203749751220215</v>
      </c>
      <c r="BW35" s="13">
        <f t="shared" si="9"/>
        <v>3.3</v>
      </c>
      <c r="BX35" s="14">
        <f t="shared" si="13"/>
        <v>14.601769911504423</v>
      </c>
    </row>
    <row r="36" spans="1:76" x14ac:dyDescent="0.2">
      <c r="A36" s="9" t="s">
        <v>26</v>
      </c>
      <c r="B36" s="93"/>
      <c r="C36" s="94" t="str">
        <f t="shared" si="103"/>
        <v/>
      </c>
      <c r="D36" s="10"/>
      <c r="E36" s="20" t="str">
        <f t="shared" si="104"/>
        <v/>
      </c>
      <c r="F36" s="10">
        <v>4.7</v>
      </c>
      <c r="G36" s="20">
        <f t="shared" si="132"/>
        <v>19.915254237288135</v>
      </c>
      <c r="H36" s="10">
        <v>4.3</v>
      </c>
      <c r="I36" s="20">
        <f t="shared" si="105"/>
        <v>21.393034825870643</v>
      </c>
      <c r="J36" s="10"/>
      <c r="K36" s="20" t="str">
        <f t="shared" si="106"/>
        <v/>
      </c>
      <c r="L36" s="88"/>
      <c r="M36" s="20" t="str">
        <f t="shared" si="107"/>
        <v/>
      </c>
      <c r="N36" s="10"/>
      <c r="O36" s="20" t="str">
        <f t="shared" si="108"/>
        <v/>
      </c>
      <c r="P36" s="88"/>
      <c r="Q36" s="20" t="str">
        <f t="shared" si="109"/>
        <v/>
      </c>
      <c r="R36" s="88">
        <v>9.6</v>
      </c>
      <c r="S36" s="20">
        <f t="shared" si="110"/>
        <v>38.4</v>
      </c>
      <c r="T36" s="88">
        <v>6.7</v>
      </c>
      <c r="U36" s="20">
        <f t="shared" si="111"/>
        <v>28.03347280334728</v>
      </c>
      <c r="V36" s="88">
        <v>7.7</v>
      </c>
      <c r="W36" s="20">
        <f t="shared" si="112"/>
        <v>32.627118644067792</v>
      </c>
      <c r="X36" s="88">
        <v>8.4</v>
      </c>
      <c r="Y36" s="20">
        <f t="shared" si="113"/>
        <v>32.432432432432435</v>
      </c>
      <c r="Z36" s="10"/>
      <c r="AA36" s="20" t="str">
        <f t="shared" si="114"/>
        <v/>
      </c>
      <c r="AB36" s="10">
        <v>8</v>
      </c>
      <c r="AC36" s="20">
        <f t="shared" si="115"/>
        <v>31.496062992125985</v>
      </c>
      <c r="AD36" s="10"/>
      <c r="AE36" s="20" t="str">
        <f t="shared" si="116"/>
        <v/>
      </c>
      <c r="AF36" s="10">
        <v>7.2</v>
      </c>
      <c r="AG36" s="20">
        <f t="shared" si="117"/>
        <v>30.508474576271183</v>
      </c>
      <c r="AH36" s="10">
        <v>5.6</v>
      </c>
      <c r="AI36" s="20">
        <f t="shared" si="118"/>
        <v>28.28282828282828</v>
      </c>
      <c r="AJ36" s="10">
        <v>6.9</v>
      </c>
      <c r="AK36" s="20">
        <f t="shared" si="119"/>
        <v>30.803571428571431</v>
      </c>
      <c r="AL36" s="10">
        <v>7.5</v>
      </c>
      <c r="AM36" s="20">
        <f t="shared" si="120"/>
        <v>32.751091703056773</v>
      </c>
      <c r="AN36" s="10"/>
      <c r="AO36" s="20" t="str">
        <f t="shared" si="121"/>
        <v/>
      </c>
      <c r="AP36" s="10">
        <v>6.3</v>
      </c>
      <c r="AQ36" s="20">
        <f t="shared" si="122"/>
        <v>27.27272727272727</v>
      </c>
      <c r="AR36" s="10">
        <v>8.1999999999999993</v>
      </c>
      <c r="AS36" s="20">
        <f t="shared" si="123"/>
        <v>33.884297520661157</v>
      </c>
      <c r="AT36" s="88">
        <v>6.4</v>
      </c>
      <c r="AU36" s="20">
        <f t="shared" si="124"/>
        <v>27.23404255319149</v>
      </c>
      <c r="AV36" s="88">
        <v>6.3</v>
      </c>
      <c r="AW36" s="20">
        <f t="shared" si="125"/>
        <v>25.609756097560975</v>
      </c>
      <c r="AX36" s="88">
        <v>4.8</v>
      </c>
      <c r="AY36" s="20">
        <f t="shared" si="126"/>
        <v>21.428571428571431</v>
      </c>
      <c r="AZ36" s="88">
        <v>5.3</v>
      </c>
      <c r="BA36" s="20">
        <f t="shared" si="127"/>
        <v>22.268907563025209</v>
      </c>
      <c r="BB36" s="10">
        <v>7.3</v>
      </c>
      <c r="BC36" s="20">
        <f t="shared" si="128"/>
        <v>31.877729257641924</v>
      </c>
      <c r="BD36" s="10"/>
      <c r="BE36" s="20" t="str">
        <f t="shared" si="129"/>
        <v/>
      </c>
      <c r="BF36" s="10"/>
      <c r="BG36" s="20" t="str">
        <f t="shared" si="130"/>
        <v/>
      </c>
      <c r="BH36" s="10"/>
      <c r="BI36" s="20" t="str">
        <f t="shared" si="131"/>
        <v/>
      </c>
      <c r="BK36" s="11" t="str">
        <f t="shared" si="0"/>
        <v xml:space="preserve">     Internal primary branch</v>
      </c>
      <c r="BL36" s="12">
        <f t="shared" si="2"/>
        <v>18</v>
      </c>
      <c r="BM36" s="53">
        <f t="shared" si="1"/>
        <v>4.3</v>
      </c>
      <c r="BN36" s="13" t="str">
        <f t="shared" si="3"/>
        <v>–</v>
      </c>
      <c r="BO36" s="54">
        <f t="shared" si="4"/>
        <v>9.6</v>
      </c>
      <c r="BP36" s="55">
        <f t="shared" si="5"/>
        <v>19.915254237288135</v>
      </c>
      <c r="BQ36" s="14" t="str">
        <f t="shared" si="10"/>
        <v>–</v>
      </c>
      <c r="BR36" s="56">
        <f t="shared" si="6"/>
        <v>38.4</v>
      </c>
      <c r="BS36" s="57">
        <f t="shared" si="7"/>
        <v>6.7333333333333334</v>
      </c>
      <c r="BT36" s="58">
        <f t="shared" si="11"/>
        <v>28.678854089957742</v>
      </c>
      <c r="BU36" s="13">
        <f t="shared" si="8"/>
        <v>1.4237481601496149</v>
      </c>
      <c r="BV36" s="59">
        <f t="shared" si="12"/>
        <v>5.0380039913928565</v>
      </c>
      <c r="BW36" s="13" t="str">
        <f t="shared" si="9"/>
        <v>?</v>
      </c>
      <c r="BX36" s="14" t="str">
        <f t="shared" si="13"/>
        <v>?</v>
      </c>
    </row>
    <row r="37" spans="1:76" x14ac:dyDescent="0.2">
      <c r="A37" s="9" t="s">
        <v>27</v>
      </c>
      <c r="B37" s="93">
        <v>5.2</v>
      </c>
      <c r="C37" s="94">
        <f t="shared" si="103"/>
        <v>23.008849557522122</v>
      </c>
      <c r="D37" s="10"/>
      <c r="E37" s="20" t="str">
        <f t="shared" si="104"/>
        <v/>
      </c>
      <c r="F37" s="10">
        <v>4.4000000000000004</v>
      </c>
      <c r="G37" s="20">
        <f t="shared" si="132"/>
        <v>18.64406779661017</v>
      </c>
      <c r="H37" s="10">
        <v>3.8</v>
      </c>
      <c r="I37" s="20">
        <f t="shared" si="105"/>
        <v>18.905472636815919</v>
      </c>
      <c r="J37" s="10"/>
      <c r="K37" s="20" t="str">
        <f t="shared" si="106"/>
        <v/>
      </c>
      <c r="L37" s="88">
        <v>5.0999999999999996</v>
      </c>
      <c r="M37" s="20">
        <f t="shared" si="107"/>
        <v>21.982758620689655</v>
      </c>
      <c r="N37" s="10"/>
      <c r="O37" s="20" t="str">
        <f t="shared" si="108"/>
        <v/>
      </c>
      <c r="P37" s="88">
        <v>4.9000000000000004</v>
      </c>
      <c r="Q37" s="20">
        <f t="shared" si="109"/>
        <v>20.164609053497941</v>
      </c>
      <c r="R37" s="88">
        <v>5.2</v>
      </c>
      <c r="S37" s="20">
        <f t="shared" si="110"/>
        <v>20.8</v>
      </c>
      <c r="T37" s="88">
        <v>4.2</v>
      </c>
      <c r="U37" s="20">
        <f t="shared" si="111"/>
        <v>17.573221757322177</v>
      </c>
      <c r="V37" s="88">
        <v>4.9000000000000004</v>
      </c>
      <c r="W37" s="20">
        <f t="shared" si="112"/>
        <v>20.762711864406779</v>
      </c>
      <c r="X37" s="88">
        <v>5.5</v>
      </c>
      <c r="Y37" s="20">
        <f t="shared" si="113"/>
        <v>21.235521235521237</v>
      </c>
      <c r="Z37" s="10"/>
      <c r="AA37" s="20" t="str">
        <f t="shared" si="114"/>
        <v/>
      </c>
      <c r="AB37" s="10">
        <v>5.8</v>
      </c>
      <c r="AC37" s="20">
        <f t="shared" si="115"/>
        <v>22.834645669291341</v>
      </c>
      <c r="AD37" s="10"/>
      <c r="AE37" s="20" t="str">
        <f t="shared" si="116"/>
        <v/>
      </c>
      <c r="AF37" s="10">
        <v>4.5999999999999996</v>
      </c>
      <c r="AG37" s="20">
        <f t="shared" si="117"/>
        <v>19.491525423728813</v>
      </c>
      <c r="AH37" s="10">
        <v>3.7</v>
      </c>
      <c r="AI37" s="20">
        <f t="shared" si="118"/>
        <v>18.686868686868689</v>
      </c>
      <c r="AJ37" s="10">
        <v>5.0999999999999996</v>
      </c>
      <c r="AK37" s="20">
        <f t="shared" si="119"/>
        <v>22.767857142857142</v>
      </c>
      <c r="AL37" s="10">
        <v>5</v>
      </c>
      <c r="AM37" s="20">
        <f t="shared" si="120"/>
        <v>21.834061135371179</v>
      </c>
      <c r="AN37" s="10"/>
      <c r="AO37" s="20" t="str">
        <f t="shared" si="121"/>
        <v/>
      </c>
      <c r="AP37" s="10"/>
      <c r="AQ37" s="20" t="str">
        <f t="shared" si="122"/>
        <v/>
      </c>
      <c r="AR37" s="10">
        <v>4.5</v>
      </c>
      <c r="AS37" s="20">
        <f t="shared" si="123"/>
        <v>18.595041322314053</v>
      </c>
      <c r="AT37" s="88">
        <v>4.3</v>
      </c>
      <c r="AU37" s="20">
        <f t="shared" si="124"/>
        <v>18.297872340425531</v>
      </c>
      <c r="AV37" s="88">
        <v>4.7</v>
      </c>
      <c r="AW37" s="20">
        <f t="shared" si="125"/>
        <v>19.105691056910569</v>
      </c>
      <c r="AX37" s="88">
        <v>3.5</v>
      </c>
      <c r="AY37" s="20">
        <f t="shared" si="126"/>
        <v>15.625</v>
      </c>
      <c r="AZ37" s="88">
        <v>4.5999999999999996</v>
      </c>
      <c r="BA37" s="20">
        <f t="shared" si="127"/>
        <v>19.327731092436974</v>
      </c>
      <c r="BB37" s="10">
        <v>5.4</v>
      </c>
      <c r="BC37" s="20">
        <f t="shared" si="128"/>
        <v>23.580786026200876</v>
      </c>
      <c r="BD37" s="10"/>
      <c r="BE37" s="20" t="str">
        <f t="shared" si="129"/>
        <v/>
      </c>
      <c r="BF37" s="10"/>
      <c r="BG37" s="20" t="str">
        <f t="shared" si="130"/>
        <v/>
      </c>
      <c r="BH37" s="10"/>
      <c r="BI37" s="20" t="str">
        <f t="shared" si="131"/>
        <v/>
      </c>
      <c r="BK37" s="11" t="str">
        <f t="shared" si="0"/>
        <v xml:space="preserve">     Internal secondary branch</v>
      </c>
      <c r="BL37" s="12">
        <f t="shared" si="2"/>
        <v>20</v>
      </c>
      <c r="BM37" s="53">
        <f t="shared" si="1"/>
        <v>3.5</v>
      </c>
      <c r="BN37" s="13" t="str">
        <f t="shared" si="3"/>
        <v>–</v>
      </c>
      <c r="BO37" s="54">
        <f t="shared" si="4"/>
        <v>5.8</v>
      </c>
      <c r="BP37" s="55">
        <f t="shared" si="5"/>
        <v>15.625</v>
      </c>
      <c r="BQ37" s="14" t="str">
        <f t="shared" si="10"/>
        <v>–</v>
      </c>
      <c r="BR37" s="56">
        <f t="shared" si="6"/>
        <v>23.580786026200876</v>
      </c>
      <c r="BS37" s="57">
        <f t="shared" si="7"/>
        <v>4.7200000000000006</v>
      </c>
      <c r="BT37" s="58">
        <f t="shared" si="11"/>
        <v>20.161214620939564</v>
      </c>
      <c r="BU37" s="13">
        <f t="shared" si="8"/>
        <v>0.6126731763776091</v>
      </c>
      <c r="BV37" s="59">
        <f t="shared" si="12"/>
        <v>2.0937785312511989</v>
      </c>
      <c r="BW37" s="13">
        <f t="shared" si="9"/>
        <v>5.2</v>
      </c>
      <c r="BX37" s="14">
        <f t="shared" si="13"/>
        <v>23.008849557522122</v>
      </c>
    </row>
    <row r="38" spans="1:76" x14ac:dyDescent="0.2">
      <c r="A38" s="21" t="s">
        <v>30</v>
      </c>
      <c r="B38" s="91"/>
      <c r="C38" s="92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69"/>
      <c r="AF38" s="25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69"/>
      <c r="BK38" s="11" t="str">
        <f t="shared" si="0"/>
        <v>Claw 4 lengths</v>
      </c>
      <c r="BL38" s="12"/>
      <c r="BM38" s="53"/>
      <c r="BN38" s="13"/>
      <c r="BO38" s="54"/>
      <c r="BP38" s="55"/>
      <c r="BQ38" s="14"/>
      <c r="BR38" s="56"/>
      <c r="BS38" s="57"/>
      <c r="BT38" s="58"/>
      <c r="BU38" s="13"/>
      <c r="BV38" s="59"/>
      <c r="BW38" s="13"/>
      <c r="BX38" s="14"/>
    </row>
    <row r="39" spans="1:76" x14ac:dyDescent="0.2">
      <c r="A39" s="9" t="s">
        <v>31</v>
      </c>
      <c r="B39" s="93">
        <v>3.6</v>
      </c>
      <c r="C39" s="94">
        <f t="shared" ref="C39:C44" si="133">IF(AND((B39&gt;0),(B$5&gt;0)),(B39/B$5*100),"")</f>
        <v>15.929203539823009</v>
      </c>
      <c r="D39" s="10">
        <v>4.5999999999999996</v>
      </c>
      <c r="E39" s="20">
        <f t="shared" ref="E39:E44" si="134">IF(AND((D39&gt;0),(D$5&gt;0)),(D39/D$5*100),"")</f>
        <v>17.898832684824903</v>
      </c>
      <c r="F39" s="10"/>
      <c r="G39" s="20" t="s">
        <v>83</v>
      </c>
      <c r="H39" s="10">
        <v>2.6</v>
      </c>
      <c r="I39" s="20">
        <f t="shared" ref="I39:I44" si="135">IF(AND((H39&gt;0),(H$5&gt;0)),(H39/H$5*100),"")</f>
        <v>12.935323383084576</v>
      </c>
      <c r="J39" s="10"/>
      <c r="K39" s="20" t="str">
        <f t="shared" ref="K39:K44" si="136">IF(AND((J39&gt;0),(J$5&gt;0)),(J39/J$5*100),"")</f>
        <v/>
      </c>
      <c r="L39" s="10">
        <v>4.9000000000000004</v>
      </c>
      <c r="M39" s="20">
        <f t="shared" ref="M39:M44" si="137">IF(AND((L39&gt;0),(L$5&gt;0)),(L39/L$5*100),"")</f>
        <v>21.120689655172416</v>
      </c>
      <c r="N39" s="10">
        <v>3.3</v>
      </c>
      <c r="O39" s="20">
        <f t="shared" ref="O39:O44" si="138">IF(AND((N39&gt;0),(N$5&gt;0)),(N39/N$5*100),"")</f>
        <v>16.582914572864322</v>
      </c>
      <c r="P39" s="10">
        <v>4.5999999999999996</v>
      </c>
      <c r="Q39" s="20">
        <f t="shared" ref="Q39:Q44" si="139">IF(AND((P39&gt;0),(P$5&gt;0)),(P39/P$5*100),"")</f>
        <v>18.930041152263371</v>
      </c>
      <c r="R39" s="10">
        <v>5</v>
      </c>
      <c r="S39" s="20">
        <f t="shared" ref="S39:S44" si="140">IF(AND((R39&gt;0),(R$5&gt;0)),(R39/R$5*100),"")</f>
        <v>20</v>
      </c>
      <c r="T39" s="10">
        <v>4.7</v>
      </c>
      <c r="U39" s="20">
        <f t="shared" ref="U39:U44" si="141">IF(AND((T39&gt;0),(T$5&gt;0)),(T39/T$5*100),"")</f>
        <v>19.665271966527197</v>
      </c>
      <c r="V39" s="10"/>
      <c r="W39" s="20" t="str">
        <f t="shared" ref="W39:W44" si="142">IF(AND((V39&gt;0),(V$5&gt;0)),(V39/V$5*100),"")</f>
        <v/>
      </c>
      <c r="X39" s="10">
        <v>5.4</v>
      </c>
      <c r="Y39" s="20">
        <f t="shared" ref="Y39:Y44" si="143">IF(AND((X39&gt;0),(X$5&gt;0)),(X39/X$5*100),"")</f>
        <v>20.849420849420852</v>
      </c>
      <c r="Z39" s="10">
        <v>3.2</v>
      </c>
      <c r="AA39" s="20">
        <f t="shared" ref="AA39:AA44" si="144">IF(AND((Z39&gt;0),(Z$5&gt;0)),(Z39/Z$5*100),"")</f>
        <v>15.458937198067634</v>
      </c>
      <c r="AB39" s="10">
        <v>5.3</v>
      </c>
      <c r="AC39" s="20">
        <f t="shared" ref="AC39:AC44" si="145">IF(AND((AB39&gt;0),(AB$5&gt;0)),(AB39/AB$5*100),"")</f>
        <v>20.866141732283467</v>
      </c>
      <c r="AD39" s="10"/>
      <c r="AE39" s="20" t="str">
        <f t="shared" ref="AE39:AE44" si="146">IF(AND((AD39&gt;0),(AD$5&gt;0)),(AD39/AD$5*100),"")</f>
        <v/>
      </c>
      <c r="AF39" s="10">
        <v>4.7</v>
      </c>
      <c r="AG39" s="20">
        <f t="shared" ref="AG39:AG44" si="147">IF(AND((AF39&gt;0),(AF$5&gt;0)),(AF39/AF$5*100),"")</f>
        <v>19.915254237288135</v>
      </c>
      <c r="AH39" s="10">
        <v>3</v>
      </c>
      <c r="AI39" s="20">
        <f t="shared" ref="AI39:AI44" si="148">IF(AND((AH39&gt;0),(AH$5&gt;0)),(AH39/AH$5*100),"")</f>
        <v>15.151515151515152</v>
      </c>
      <c r="AJ39" s="10">
        <v>4.5</v>
      </c>
      <c r="AK39" s="20">
        <f t="shared" ref="AK39:AK44" si="149">IF(AND((AJ39&gt;0),(AJ$5&gt;0)),(AJ39/AJ$5*100),"")</f>
        <v>20.089285714285715</v>
      </c>
      <c r="AL39" s="10">
        <v>4.4000000000000004</v>
      </c>
      <c r="AM39" s="20">
        <f t="shared" ref="AM39:AM44" si="150">IF(AND((AL39&gt;0),(AL$5&gt;0)),(AL39/AL$5*100),"")</f>
        <v>19.213973799126641</v>
      </c>
      <c r="AN39" s="10"/>
      <c r="AO39" s="20" t="str">
        <f t="shared" ref="AO39:AO44" si="151">IF(AND((AN39&gt;0),(AN$5&gt;0)),(AN39/AN$5*100),"")</f>
        <v/>
      </c>
      <c r="AP39" s="10">
        <v>4.8</v>
      </c>
      <c r="AQ39" s="20">
        <f t="shared" ref="AQ39:AQ44" si="152">IF(AND((AP39&gt;0),(AP$5&gt;0)),(AP39/AP$5*100),"")</f>
        <v>20.779220779220779</v>
      </c>
      <c r="AR39" s="10">
        <v>4.9000000000000004</v>
      </c>
      <c r="AS39" s="20">
        <f t="shared" ref="AS39:AS44" si="153">IF(AND((AR39&gt;0),(AR$5&gt;0)),(AR39/AR$5*100),"")</f>
        <v>20.247933884297524</v>
      </c>
      <c r="AT39" s="10"/>
      <c r="AU39" s="20" t="str">
        <f t="shared" ref="AU39:AU44" si="154">IF(AND((AT39&gt;0),(AT$5&gt;0)),(AT39/AT$5*100),"")</f>
        <v/>
      </c>
      <c r="AV39" s="10">
        <v>4.3</v>
      </c>
      <c r="AW39" s="20">
        <f t="shared" ref="AW39:AW44" si="155">IF(AND((AV39&gt;0),(AV$5&gt;0)),(AV39/AV$5*100),"")</f>
        <v>17.479674796747965</v>
      </c>
      <c r="AX39" s="10">
        <v>4.7</v>
      </c>
      <c r="AY39" s="20">
        <f t="shared" ref="AY39:AY44" si="156">IF(AND((AX39&gt;0),(AX$5&gt;0)),(AX39/AX$5*100),"")</f>
        <v>20.982142857142861</v>
      </c>
      <c r="AZ39" s="10">
        <v>4.8</v>
      </c>
      <c r="BA39" s="20">
        <f t="shared" ref="BA39:BA44" si="157">IF(AND((AZ39&gt;0),(AZ$5&gt;0)),(AZ39/AZ$5*100),"")</f>
        <v>20.168067226890756</v>
      </c>
      <c r="BB39" s="10"/>
      <c r="BC39" s="20" t="str">
        <f t="shared" ref="BC39:BC44" si="158">IF(AND((BB39&gt;0),(BB$5&gt;0)),(BB39/BB$5*100),"")</f>
        <v/>
      </c>
      <c r="BD39" s="10"/>
      <c r="BE39" s="20" t="str">
        <f t="shared" ref="BE39:BE44" si="159">IF(AND((BD39&gt;0),(BD$5&gt;0)),(BD39/BD$5*100),"")</f>
        <v/>
      </c>
      <c r="BF39" s="10">
        <v>3.5</v>
      </c>
      <c r="BG39" s="20">
        <f t="shared" ref="BG39:BG44" si="160">IF(AND((BF39&gt;0),(BF$5&gt;0)),(BF39/BF$5*100),"")</f>
        <v>14.644351464435148</v>
      </c>
      <c r="BH39" s="10"/>
      <c r="BI39" s="20" t="str">
        <f t="shared" ref="BI39:BI44" si="161">IF(AND((BH39&gt;0),(BH$5&gt;0)),(BH39/BH$5*100),"")</f>
        <v/>
      </c>
      <c r="BK39" s="11" t="str">
        <f t="shared" si="0"/>
        <v xml:space="preserve">     Anterior base</v>
      </c>
      <c r="BL39" s="12">
        <f t="shared" si="2"/>
        <v>21</v>
      </c>
      <c r="BM39" s="53">
        <f t="shared" si="1"/>
        <v>2.6</v>
      </c>
      <c r="BN39" s="13" t="str">
        <f t="shared" si="3"/>
        <v>–</v>
      </c>
      <c r="BO39" s="54">
        <f t="shared" si="4"/>
        <v>5.4</v>
      </c>
      <c r="BP39" s="55">
        <f t="shared" si="5"/>
        <v>12.935323383084576</v>
      </c>
      <c r="BQ39" s="14" t="str">
        <f t="shared" si="10"/>
        <v>–</v>
      </c>
      <c r="BR39" s="56">
        <f t="shared" si="6"/>
        <v>21.120689655172416</v>
      </c>
      <c r="BS39" s="57">
        <f t="shared" si="7"/>
        <v>4.3238095238095244</v>
      </c>
      <c r="BT39" s="58">
        <f t="shared" si="11"/>
        <v>18.519437935489641</v>
      </c>
      <c r="BU39" s="13">
        <f t="shared" si="8"/>
        <v>0.79177317579263806</v>
      </c>
      <c r="BV39" s="59">
        <f t="shared" si="12"/>
        <v>2.4696371665607155</v>
      </c>
      <c r="BW39" s="13">
        <f t="shared" si="9"/>
        <v>3.6</v>
      </c>
      <c r="BX39" s="14">
        <f t="shared" si="13"/>
        <v>15.929203539823009</v>
      </c>
    </row>
    <row r="40" spans="1:76" x14ac:dyDescent="0.2">
      <c r="A40" s="9" t="s">
        <v>32</v>
      </c>
      <c r="B40" s="93">
        <v>6.7</v>
      </c>
      <c r="C40" s="94">
        <f t="shared" si="133"/>
        <v>29.646017699115045</v>
      </c>
      <c r="D40" s="10">
        <v>7.2</v>
      </c>
      <c r="E40" s="20">
        <f t="shared" si="134"/>
        <v>28.01556420233463</v>
      </c>
      <c r="F40" s="10"/>
      <c r="G40" s="20" t="s">
        <v>83</v>
      </c>
      <c r="H40" s="10">
        <v>4.4000000000000004</v>
      </c>
      <c r="I40" s="20">
        <f t="shared" si="135"/>
        <v>21.890547263681594</v>
      </c>
      <c r="J40" s="10"/>
      <c r="K40" s="20" t="str">
        <f t="shared" si="136"/>
        <v/>
      </c>
      <c r="L40" s="10">
        <v>7.4</v>
      </c>
      <c r="M40" s="20">
        <f t="shared" si="137"/>
        <v>31.896551724137932</v>
      </c>
      <c r="N40" s="10">
        <v>4.8</v>
      </c>
      <c r="O40" s="20">
        <f t="shared" si="138"/>
        <v>24.120603015075378</v>
      </c>
      <c r="P40" s="10">
        <v>8.4</v>
      </c>
      <c r="Q40" s="20">
        <f t="shared" si="139"/>
        <v>34.567901234567898</v>
      </c>
      <c r="R40" s="10">
        <v>9.1</v>
      </c>
      <c r="S40" s="20">
        <f t="shared" si="140"/>
        <v>36.4</v>
      </c>
      <c r="T40" s="10">
        <v>6.7</v>
      </c>
      <c r="U40" s="20">
        <f t="shared" si="141"/>
        <v>28.03347280334728</v>
      </c>
      <c r="V40" s="10"/>
      <c r="W40" s="20" t="str">
        <f t="shared" si="142"/>
        <v/>
      </c>
      <c r="X40" s="10">
        <v>8.1</v>
      </c>
      <c r="Y40" s="20">
        <f t="shared" si="143"/>
        <v>31.274131274131271</v>
      </c>
      <c r="Z40" s="10">
        <v>4.5</v>
      </c>
      <c r="AA40" s="20">
        <f t="shared" si="144"/>
        <v>21.739130434782609</v>
      </c>
      <c r="AB40" s="10">
        <v>7.8</v>
      </c>
      <c r="AC40" s="20">
        <f t="shared" si="145"/>
        <v>30.708661417322837</v>
      </c>
      <c r="AD40" s="10"/>
      <c r="AE40" s="20" t="str">
        <f t="shared" si="146"/>
        <v/>
      </c>
      <c r="AF40" s="10">
        <v>6.1</v>
      </c>
      <c r="AG40" s="20">
        <f t="shared" si="147"/>
        <v>25.847457627118644</v>
      </c>
      <c r="AH40" s="10">
        <v>5</v>
      </c>
      <c r="AI40" s="20">
        <f t="shared" si="148"/>
        <v>25.252525252525253</v>
      </c>
      <c r="AJ40" s="10">
        <v>6.3</v>
      </c>
      <c r="AK40" s="20">
        <f t="shared" si="149"/>
        <v>28.125</v>
      </c>
      <c r="AL40" s="10">
        <v>7.1</v>
      </c>
      <c r="AM40" s="20">
        <f t="shared" si="150"/>
        <v>31.004366812227076</v>
      </c>
      <c r="AN40" s="10"/>
      <c r="AO40" s="20" t="str">
        <f t="shared" si="151"/>
        <v/>
      </c>
      <c r="AP40" s="10">
        <v>6.4</v>
      </c>
      <c r="AQ40" s="20">
        <f t="shared" si="152"/>
        <v>27.705627705627705</v>
      </c>
      <c r="AR40" s="10">
        <v>6.9</v>
      </c>
      <c r="AS40" s="20">
        <f t="shared" si="153"/>
        <v>28.512396694214882</v>
      </c>
      <c r="AT40" s="10"/>
      <c r="AU40" s="20" t="str">
        <f t="shared" si="154"/>
        <v/>
      </c>
      <c r="AV40" s="10">
        <v>7.1</v>
      </c>
      <c r="AW40" s="20">
        <f t="shared" si="155"/>
        <v>28.861788617886177</v>
      </c>
      <c r="AX40" s="10">
        <v>6.3</v>
      </c>
      <c r="AY40" s="20">
        <f t="shared" si="156"/>
        <v>28.125</v>
      </c>
      <c r="AZ40" s="10">
        <v>6</v>
      </c>
      <c r="BA40" s="20">
        <f t="shared" si="157"/>
        <v>25.210084033613445</v>
      </c>
      <c r="BB40" s="10"/>
      <c r="BC40" s="20" t="str">
        <f t="shared" si="158"/>
        <v/>
      </c>
      <c r="BD40" s="10"/>
      <c r="BE40" s="20" t="str">
        <f t="shared" si="159"/>
        <v/>
      </c>
      <c r="BF40" s="10"/>
      <c r="BG40" s="20" t="str">
        <f t="shared" si="160"/>
        <v/>
      </c>
      <c r="BH40" s="10"/>
      <c r="BI40" s="20" t="str">
        <f t="shared" si="161"/>
        <v/>
      </c>
      <c r="BK40" s="11" t="str">
        <f t="shared" si="0"/>
        <v xml:space="preserve">     Anterior primary branch</v>
      </c>
      <c r="BL40" s="12">
        <f t="shared" si="2"/>
        <v>20</v>
      </c>
      <c r="BM40" s="53">
        <f t="shared" si="1"/>
        <v>4.4000000000000004</v>
      </c>
      <c r="BN40" s="13" t="str">
        <f t="shared" si="3"/>
        <v>–</v>
      </c>
      <c r="BO40" s="54">
        <f t="shared" si="4"/>
        <v>9.1</v>
      </c>
      <c r="BP40" s="55">
        <f t="shared" si="5"/>
        <v>21.739130434782609</v>
      </c>
      <c r="BQ40" s="14" t="str">
        <f t="shared" si="10"/>
        <v>–</v>
      </c>
      <c r="BR40" s="56">
        <f t="shared" si="6"/>
        <v>36.4</v>
      </c>
      <c r="BS40" s="57">
        <f t="shared" si="7"/>
        <v>6.6150000000000002</v>
      </c>
      <c r="BT40" s="58">
        <f t="shared" si="11"/>
        <v>28.346841390585489</v>
      </c>
      <c r="BU40" s="13">
        <f t="shared" si="8"/>
        <v>1.2704226399944674</v>
      </c>
      <c r="BV40" s="59">
        <f t="shared" si="12"/>
        <v>3.7622127155899334</v>
      </c>
      <c r="BW40" s="13">
        <f t="shared" si="9"/>
        <v>6.7</v>
      </c>
      <c r="BX40" s="14">
        <f t="shared" si="13"/>
        <v>29.646017699115045</v>
      </c>
    </row>
    <row r="41" spans="1:76" x14ac:dyDescent="0.2">
      <c r="A41" s="9" t="s">
        <v>33</v>
      </c>
      <c r="B41" s="93">
        <v>5.6</v>
      </c>
      <c r="C41" s="94">
        <f t="shared" si="133"/>
        <v>24.778761061946899</v>
      </c>
      <c r="D41" s="10">
        <v>5.5</v>
      </c>
      <c r="E41" s="20">
        <f t="shared" si="134"/>
        <v>21.400778210116734</v>
      </c>
      <c r="F41" s="10"/>
      <c r="G41" s="20" t="s">
        <v>83</v>
      </c>
      <c r="H41" s="10">
        <v>3.3</v>
      </c>
      <c r="I41" s="20">
        <f t="shared" si="135"/>
        <v>16.417910447761191</v>
      </c>
      <c r="J41" s="10"/>
      <c r="K41" s="20" t="str">
        <f t="shared" si="136"/>
        <v/>
      </c>
      <c r="L41" s="10">
        <v>5.0999999999999996</v>
      </c>
      <c r="M41" s="20">
        <f t="shared" si="137"/>
        <v>21.982758620689655</v>
      </c>
      <c r="N41" s="10">
        <v>3.3</v>
      </c>
      <c r="O41" s="20">
        <f t="shared" si="138"/>
        <v>16.582914572864322</v>
      </c>
      <c r="P41" s="10">
        <v>4.9000000000000004</v>
      </c>
      <c r="Q41" s="20">
        <f t="shared" si="139"/>
        <v>20.164609053497941</v>
      </c>
      <c r="R41" s="10">
        <v>5</v>
      </c>
      <c r="S41" s="20">
        <f t="shared" si="140"/>
        <v>20</v>
      </c>
      <c r="T41" s="10">
        <v>5</v>
      </c>
      <c r="U41" s="20">
        <f t="shared" si="141"/>
        <v>20.92050209205021</v>
      </c>
      <c r="V41" s="10"/>
      <c r="W41" s="20" t="str">
        <f t="shared" si="142"/>
        <v/>
      </c>
      <c r="X41" s="10">
        <v>5</v>
      </c>
      <c r="Y41" s="20">
        <f t="shared" si="143"/>
        <v>19.305019305019304</v>
      </c>
      <c r="Z41" s="10">
        <v>3.3</v>
      </c>
      <c r="AA41" s="20">
        <f t="shared" si="144"/>
        <v>15.942028985507244</v>
      </c>
      <c r="AB41" s="10">
        <v>4.9000000000000004</v>
      </c>
      <c r="AC41" s="20">
        <f t="shared" si="145"/>
        <v>19.291338582677167</v>
      </c>
      <c r="AD41" s="10"/>
      <c r="AE41" s="20" t="str">
        <f t="shared" si="146"/>
        <v/>
      </c>
      <c r="AF41" s="10">
        <v>4.2</v>
      </c>
      <c r="AG41" s="20">
        <f t="shared" si="147"/>
        <v>17.796610169491526</v>
      </c>
      <c r="AH41" s="10">
        <v>3.5</v>
      </c>
      <c r="AI41" s="20">
        <f t="shared" si="148"/>
        <v>17.676767676767678</v>
      </c>
      <c r="AJ41" s="10">
        <v>4</v>
      </c>
      <c r="AK41" s="20">
        <f t="shared" si="149"/>
        <v>17.857142857142858</v>
      </c>
      <c r="AL41" s="10">
        <v>4.4000000000000004</v>
      </c>
      <c r="AM41" s="20">
        <f t="shared" si="150"/>
        <v>19.213973799126641</v>
      </c>
      <c r="AN41" s="10"/>
      <c r="AO41" s="20" t="str">
        <f t="shared" si="151"/>
        <v/>
      </c>
      <c r="AP41" s="10">
        <v>3.6</v>
      </c>
      <c r="AQ41" s="20">
        <f t="shared" si="152"/>
        <v>15.584415584415584</v>
      </c>
      <c r="AR41" s="10">
        <v>4.8</v>
      </c>
      <c r="AS41" s="20">
        <f t="shared" si="153"/>
        <v>19.834710743801654</v>
      </c>
      <c r="AT41" s="10"/>
      <c r="AU41" s="20" t="str">
        <f t="shared" si="154"/>
        <v/>
      </c>
      <c r="AV41" s="10">
        <v>4.3</v>
      </c>
      <c r="AW41" s="20">
        <f t="shared" si="155"/>
        <v>17.479674796747965</v>
      </c>
      <c r="AX41" s="10">
        <v>4</v>
      </c>
      <c r="AY41" s="20">
        <f t="shared" si="156"/>
        <v>17.857142857142858</v>
      </c>
      <c r="AZ41" s="10">
        <v>4.9000000000000004</v>
      </c>
      <c r="BA41" s="20">
        <f t="shared" si="157"/>
        <v>20.588235294117649</v>
      </c>
      <c r="BB41" s="10"/>
      <c r="BC41" s="20" t="str">
        <f t="shared" si="158"/>
        <v/>
      </c>
      <c r="BD41" s="10"/>
      <c r="BE41" s="20" t="str">
        <f t="shared" si="159"/>
        <v/>
      </c>
      <c r="BF41" s="10">
        <v>5.0999999999999996</v>
      </c>
      <c r="BG41" s="20">
        <f t="shared" si="160"/>
        <v>21.338912133891213</v>
      </c>
      <c r="BH41" s="10"/>
      <c r="BI41" s="20" t="str">
        <f t="shared" si="161"/>
        <v/>
      </c>
      <c r="BK41" s="11" t="str">
        <f t="shared" si="0"/>
        <v xml:space="preserve">     Anterior secondary branch</v>
      </c>
      <c r="BL41" s="12">
        <f t="shared" si="2"/>
        <v>21</v>
      </c>
      <c r="BM41" s="53">
        <f t="shared" si="1"/>
        <v>3.3</v>
      </c>
      <c r="BN41" s="13" t="str">
        <f t="shared" si="3"/>
        <v>–</v>
      </c>
      <c r="BO41" s="54">
        <f t="shared" si="4"/>
        <v>5.6</v>
      </c>
      <c r="BP41" s="55">
        <f t="shared" si="5"/>
        <v>15.584415584415584</v>
      </c>
      <c r="BQ41" s="14" t="str">
        <f t="shared" si="10"/>
        <v>–</v>
      </c>
      <c r="BR41" s="56">
        <f t="shared" si="6"/>
        <v>24.778761061946899</v>
      </c>
      <c r="BS41" s="57">
        <f t="shared" si="7"/>
        <v>4.4619047619047612</v>
      </c>
      <c r="BT41" s="58">
        <f t="shared" si="11"/>
        <v>19.143533659275057</v>
      </c>
      <c r="BU41" s="13">
        <f t="shared" si="8"/>
        <v>0.74126661227671187</v>
      </c>
      <c r="BV41" s="59">
        <f t="shared" si="12"/>
        <v>2.2828680033891939</v>
      </c>
      <c r="BW41" s="13">
        <f t="shared" si="9"/>
        <v>5.6</v>
      </c>
      <c r="BX41" s="14">
        <f t="shared" si="13"/>
        <v>24.778761061946899</v>
      </c>
    </row>
    <row r="42" spans="1:76" x14ac:dyDescent="0.2">
      <c r="A42" s="9" t="s">
        <v>34</v>
      </c>
      <c r="B42" s="93">
        <v>4.3</v>
      </c>
      <c r="C42" s="94">
        <f t="shared" si="133"/>
        <v>19.026548672566371</v>
      </c>
      <c r="D42" s="10">
        <v>5.5</v>
      </c>
      <c r="E42" s="20">
        <f t="shared" si="134"/>
        <v>21.400778210116734</v>
      </c>
      <c r="F42" s="10">
        <v>5.3</v>
      </c>
      <c r="G42" s="20">
        <v>22.457627118644066</v>
      </c>
      <c r="H42" s="10">
        <v>2.8</v>
      </c>
      <c r="I42" s="20">
        <f t="shared" si="135"/>
        <v>13.930348258706465</v>
      </c>
      <c r="J42" s="10">
        <v>4.4000000000000004</v>
      </c>
      <c r="K42" s="20">
        <f t="shared" si="136"/>
        <v>17.120622568093388</v>
      </c>
      <c r="L42" s="10">
        <v>5.2</v>
      </c>
      <c r="M42" s="20">
        <f t="shared" si="137"/>
        <v>22.413793103448278</v>
      </c>
      <c r="N42" s="10">
        <v>3.8</v>
      </c>
      <c r="O42" s="20">
        <f t="shared" si="138"/>
        <v>19.095477386934672</v>
      </c>
      <c r="P42" s="10">
        <v>4.8</v>
      </c>
      <c r="Q42" s="20">
        <f t="shared" si="139"/>
        <v>19.753086419753085</v>
      </c>
      <c r="R42" s="10">
        <v>5.8</v>
      </c>
      <c r="S42" s="20">
        <f t="shared" si="140"/>
        <v>23.2</v>
      </c>
      <c r="T42" s="10">
        <v>4.3</v>
      </c>
      <c r="U42" s="20">
        <f t="shared" si="141"/>
        <v>17.99163179916318</v>
      </c>
      <c r="V42" s="10"/>
      <c r="W42" s="20" t="str">
        <f t="shared" si="142"/>
        <v/>
      </c>
      <c r="X42" s="10">
        <v>6</v>
      </c>
      <c r="Y42" s="20">
        <f t="shared" si="143"/>
        <v>23.166023166023166</v>
      </c>
      <c r="Z42" s="10">
        <v>3.7</v>
      </c>
      <c r="AA42" s="20">
        <f t="shared" si="144"/>
        <v>17.874396135265702</v>
      </c>
      <c r="AB42" s="10">
        <v>5.6</v>
      </c>
      <c r="AC42" s="20">
        <f t="shared" si="145"/>
        <v>22.047244094488189</v>
      </c>
      <c r="AD42" s="10">
        <v>5.7</v>
      </c>
      <c r="AE42" s="20">
        <f t="shared" si="146"/>
        <v>20.212765957446809</v>
      </c>
      <c r="AF42" s="10">
        <v>4.9000000000000004</v>
      </c>
      <c r="AG42" s="20">
        <f t="shared" si="147"/>
        <v>20.762711864406779</v>
      </c>
      <c r="AH42" s="10">
        <v>3.1</v>
      </c>
      <c r="AI42" s="20">
        <f t="shared" si="148"/>
        <v>15.656565656565657</v>
      </c>
      <c r="AJ42" s="10">
        <v>5.6</v>
      </c>
      <c r="AK42" s="20">
        <f t="shared" si="149"/>
        <v>25</v>
      </c>
      <c r="AL42" s="10">
        <v>4.5999999999999996</v>
      </c>
      <c r="AM42" s="20">
        <f t="shared" si="150"/>
        <v>20.087336244541483</v>
      </c>
      <c r="AN42" s="10"/>
      <c r="AO42" s="20" t="str">
        <f t="shared" si="151"/>
        <v/>
      </c>
      <c r="AP42" s="10">
        <v>4.5</v>
      </c>
      <c r="AQ42" s="20">
        <f t="shared" si="152"/>
        <v>19.480519480519479</v>
      </c>
      <c r="AR42" s="10">
        <v>5.2</v>
      </c>
      <c r="AS42" s="20">
        <f t="shared" si="153"/>
        <v>21.487603305785125</v>
      </c>
      <c r="AT42" s="10"/>
      <c r="AU42" s="20" t="str">
        <f t="shared" si="154"/>
        <v/>
      </c>
      <c r="AV42" s="10">
        <v>5.7</v>
      </c>
      <c r="AW42" s="20">
        <f t="shared" si="155"/>
        <v>23.170731707317071</v>
      </c>
      <c r="AX42" s="10">
        <v>4.3</v>
      </c>
      <c r="AY42" s="20">
        <f t="shared" si="156"/>
        <v>19.196428571428573</v>
      </c>
      <c r="AZ42" s="10">
        <v>4.9000000000000004</v>
      </c>
      <c r="BA42" s="20">
        <f t="shared" si="157"/>
        <v>20.588235294117649</v>
      </c>
      <c r="BB42" s="10">
        <v>4.2</v>
      </c>
      <c r="BC42" s="20">
        <f t="shared" si="158"/>
        <v>18.340611353711793</v>
      </c>
      <c r="BD42" s="10"/>
      <c r="BE42" s="20" t="str">
        <f t="shared" si="159"/>
        <v/>
      </c>
      <c r="BF42" s="10">
        <v>4.3</v>
      </c>
      <c r="BG42" s="20">
        <f t="shared" si="160"/>
        <v>17.99163179916318</v>
      </c>
      <c r="BH42" s="10"/>
      <c r="BI42" s="20" t="str">
        <f t="shared" si="161"/>
        <v/>
      </c>
      <c r="BK42" s="11" t="str">
        <f t="shared" si="0"/>
        <v xml:space="preserve">     Posterior base</v>
      </c>
      <c r="BL42" s="12">
        <f t="shared" si="2"/>
        <v>25</v>
      </c>
      <c r="BM42" s="53">
        <f t="shared" si="1"/>
        <v>2.8</v>
      </c>
      <c r="BN42" s="13" t="str">
        <f t="shared" si="3"/>
        <v>–</v>
      </c>
      <c r="BO42" s="54">
        <f t="shared" si="4"/>
        <v>6</v>
      </c>
      <c r="BP42" s="55">
        <f t="shared" si="5"/>
        <v>13.930348258706465</v>
      </c>
      <c r="BQ42" s="14" t="str">
        <f t="shared" si="10"/>
        <v>–</v>
      </c>
      <c r="BR42" s="56">
        <f t="shared" si="6"/>
        <v>25</v>
      </c>
      <c r="BS42" s="57">
        <f t="shared" si="7"/>
        <v>4.74</v>
      </c>
      <c r="BT42" s="58">
        <f t="shared" si="11"/>
        <v>20.058108726728275</v>
      </c>
      <c r="BU42" s="13">
        <f t="shared" si="8"/>
        <v>0.84360338232291576</v>
      </c>
      <c r="BV42" s="59">
        <f t="shared" si="12"/>
        <v>2.5700537626596169</v>
      </c>
      <c r="BW42" s="13">
        <f t="shared" si="9"/>
        <v>4.3</v>
      </c>
      <c r="BX42" s="14">
        <f t="shared" si="13"/>
        <v>19.026548672566371</v>
      </c>
    </row>
    <row r="43" spans="1:76" x14ac:dyDescent="0.2">
      <c r="A43" s="9" t="s">
        <v>35</v>
      </c>
      <c r="B43" s="93">
        <v>10.6</v>
      </c>
      <c r="C43" s="94">
        <f t="shared" si="133"/>
        <v>46.902654867256629</v>
      </c>
      <c r="D43" s="10">
        <v>10.8</v>
      </c>
      <c r="E43" s="20">
        <f t="shared" si="134"/>
        <v>42.023346303501953</v>
      </c>
      <c r="F43" s="10">
        <v>10.8</v>
      </c>
      <c r="G43" s="20">
        <v>45.762711864406782</v>
      </c>
      <c r="H43" s="10">
        <v>7.5</v>
      </c>
      <c r="I43" s="20">
        <f t="shared" si="135"/>
        <v>37.31343283582089</v>
      </c>
      <c r="J43" s="10">
        <v>12.4</v>
      </c>
      <c r="K43" s="20">
        <f t="shared" si="136"/>
        <v>48.249027237354085</v>
      </c>
      <c r="L43" s="10">
        <v>11.7</v>
      </c>
      <c r="M43" s="20">
        <f t="shared" si="137"/>
        <v>50.431034482758619</v>
      </c>
      <c r="N43" s="10">
        <v>7.7</v>
      </c>
      <c r="O43" s="20">
        <f t="shared" si="138"/>
        <v>38.693467336683419</v>
      </c>
      <c r="P43" s="10">
        <v>12.1</v>
      </c>
      <c r="Q43" s="20">
        <f t="shared" si="139"/>
        <v>49.794238683127567</v>
      </c>
      <c r="R43" s="10">
        <v>13.6</v>
      </c>
      <c r="S43" s="20">
        <f t="shared" si="140"/>
        <v>54.400000000000006</v>
      </c>
      <c r="T43" s="10">
        <v>11.2</v>
      </c>
      <c r="U43" s="20">
        <f t="shared" si="141"/>
        <v>46.861924686192467</v>
      </c>
      <c r="V43" s="10"/>
      <c r="W43" s="20" t="str">
        <f t="shared" si="142"/>
        <v/>
      </c>
      <c r="X43" s="10">
        <v>12.7</v>
      </c>
      <c r="Y43" s="20">
        <f t="shared" si="143"/>
        <v>49.034749034749034</v>
      </c>
      <c r="Z43" s="10">
        <v>7.1</v>
      </c>
      <c r="AA43" s="20">
        <f t="shared" si="144"/>
        <v>34.29951690821256</v>
      </c>
      <c r="AB43" s="10">
        <v>12.7</v>
      </c>
      <c r="AC43" s="20">
        <f t="shared" si="145"/>
        <v>50</v>
      </c>
      <c r="AD43" s="10">
        <v>12.5</v>
      </c>
      <c r="AE43" s="20">
        <f t="shared" si="146"/>
        <v>44.326241134751776</v>
      </c>
      <c r="AF43" s="10">
        <v>9.6999999999999993</v>
      </c>
      <c r="AG43" s="20">
        <f t="shared" si="147"/>
        <v>41.101694915254235</v>
      </c>
      <c r="AH43" s="10"/>
      <c r="AI43" s="20" t="str">
        <f t="shared" si="148"/>
        <v/>
      </c>
      <c r="AJ43" s="10">
        <v>10.7</v>
      </c>
      <c r="AK43" s="20">
        <f t="shared" si="149"/>
        <v>47.767857142857146</v>
      </c>
      <c r="AL43" s="10">
        <v>10.9</v>
      </c>
      <c r="AM43" s="20">
        <f t="shared" si="150"/>
        <v>47.598253275109172</v>
      </c>
      <c r="AN43" s="10"/>
      <c r="AO43" s="20" t="str">
        <f t="shared" si="151"/>
        <v/>
      </c>
      <c r="AP43" s="10">
        <v>9.8000000000000007</v>
      </c>
      <c r="AQ43" s="20">
        <f t="shared" si="152"/>
        <v>42.424242424242422</v>
      </c>
      <c r="AR43" s="10">
        <v>11</v>
      </c>
      <c r="AS43" s="20">
        <f t="shared" si="153"/>
        <v>45.45454545454546</v>
      </c>
      <c r="AT43" s="10"/>
      <c r="AU43" s="20" t="str">
        <f t="shared" si="154"/>
        <v/>
      </c>
      <c r="AV43" s="10">
        <v>11.4</v>
      </c>
      <c r="AW43" s="20">
        <f t="shared" si="155"/>
        <v>46.341463414634141</v>
      </c>
      <c r="AX43" s="10"/>
      <c r="AY43" s="20" t="str">
        <f t="shared" si="156"/>
        <v/>
      </c>
      <c r="AZ43" s="10">
        <v>8.9</v>
      </c>
      <c r="BA43" s="20">
        <f t="shared" si="157"/>
        <v>37.394957983193279</v>
      </c>
      <c r="BB43" s="10">
        <v>10.1</v>
      </c>
      <c r="BC43" s="20">
        <f t="shared" si="158"/>
        <v>44.104803493449786</v>
      </c>
      <c r="BD43" s="10"/>
      <c r="BE43" s="20" t="str">
        <f t="shared" si="159"/>
        <v/>
      </c>
      <c r="BF43" s="10">
        <v>11.9</v>
      </c>
      <c r="BG43" s="20">
        <f t="shared" si="160"/>
        <v>49.7907949790795</v>
      </c>
      <c r="BH43" s="10"/>
      <c r="BI43" s="20" t="str">
        <f t="shared" si="161"/>
        <v/>
      </c>
      <c r="BK43" s="11" t="str">
        <f t="shared" si="0"/>
        <v xml:space="preserve">     Posterior primary branch</v>
      </c>
      <c r="BL43" s="12">
        <f t="shared" si="2"/>
        <v>23</v>
      </c>
      <c r="BM43" s="53">
        <f t="shared" si="1"/>
        <v>7.1</v>
      </c>
      <c r="BN43" s="13" t="str">
        <f t="shared" si="3"/>
        <v>–</v>
      </c>
      <c r="BO43" s="54">
        <f t="shared" si="4"/>
        <v>13.6</v>
      </c>
      <c r="BP43" s="55">
        <f t="shared" si="5"/>
        <v>34.29951690821256</v>
      </c>
      <c r="BQ43" s="14" t="str">
        <f t="shared" si="10"/>
        <v>–</v>
      </c>
      <c r="BR43" s="56">
        <f t="shared" si="6"/>
        <v>54.400000000000006</v>
      </c>
      <c r="BS43" s="57">
        <f t="shared" si="7"/>
        <v>10.77391304347826</v>
      </c>
      <c r="BT43" s="58">
        <f t="shared" si="11"/>
        <v>45.220476454660044</v>
      </c>
      <c r="BU43" s="13">
        <f t="shared" si="8"/>
        <v>1.7231623654053696</v>
      </c>
      <c r="BV43" s="59">
        <f t="shared" si="12"/>
        <v>4.9622959356067282</v>
      </c>
      <c r="BW43" s="13">
        <f t="shared" si="9"/>
        <v>10.6</v>
      </c>
      <c r="BX43" s="14">
        <f t="shared" si="13"/>
        <v>46.902654867256629</v>
      </c>
    </row>
    <row r="44" spans="1:76" ht="13.5" thickBot="1" x14ac:dyDescent="0.25">
      <c r="A44" s="9" t="s">
        <v>36</v>
      </c>
      <c r="B44" s="93">
        <v>6.3</v>
      </c>
      <c r="C44" s="94">
        <f t="shared" si="133"/>
        <v>27.876106194690266</v>
      </c>
      <c r="D44" s="10">
        <v>5.8</v>
      </c>
      <c r="E44" s="20">
        <f t="shared" si="134"/>
        <v>22.568093385214009</v>
      </c>
      <c r="F44" s="10">
        <v>6.9</v>
      </c>
      <c r="G44" s="20">
        <v>29.237288135593221</v>
      </c>
      <c r="H44" s="10">
        <v>3.9</v>
      </c>
      <c r="I44" s="20">
        <f t="shared" si="135"/>
        <v>19.402985074626862</v>
      </c>
      <c r="J44" s="10">
        <v>7</v>
      </c>
      <c r="K44" s="20">
        <f t="shared" si="136"/>
        <v>27.237354085603116</v>
      </c>
      <c r="L44" s="10">
        <v>6.4</v>
      </c>
      <c r="M44" s="20">
        <f t="shared" si="137"/>
        <v>27.586206896551722</v>
      </c>
      <c r="N44" s="10">
        <v>4.3</v>
      </c>
      <c r="O44" s="20">
        <f t="shared" si="138"/>
        <v>21.608040201005029</v>
      </c>
      <c r="P44" s="10">
        <v>6.6</v>
      </c>
      <c r="Q44" s="20">
        <f t="shared" si="139"/>
        <v>27.160493827160494</v>
      </c>
      <c r="R44" s="10">
        <v>7</v>
      </c>
      <c r="S44" s="20">
        <f t="shared" si="140"/>
        <v>28.000000000000004</v>
      </c>
      <c r="T44" s="10">
        <v>6.9</v>
      </c>
      <c r="U44" s="20">
        <f t="shared" si="141"/>
        <v>28.870292887029294</v>
      </c>
      <c r="V44" s="10"/>
      <c r="W44" s="20" t="str">
        <f t="shared" si="142"/>
        <v/>
      </c>
      <c r="X44" s="10">
        <v>7.3</v>
      </c>
      <c r="Y44" s="20">
        <f t="shared" si="143"/>
        <v>28.185328185328185</v>
      </c>
      <c r="Z44" s="10">
        <v>4.3</v>
      </c>
      <c r="AA44" s="20">
        <f t="shared" si="144"/>
        <v>20.772946859903382</v>
      </c>
      <c r="AB44" s="10">
        <v>7</v>
      </c>
      <c r="AC44" s="20">
        <f t="shared" si="145"/>
        <v>27.559055118110237</v>
      </c>
      <c r="AD44" s="10">
        <v>7.5</v>
      </c>
      <c r="AE44" s="20">
        <f t="shared" si="146"/>
        <v>26.595744680851062</v>
      </c>
      <c r="AF44" s="10">
        <v>5.5</v>
      </c>
      <c r="AG44" s="20">
        <f t="shared" si="147"/>
        <v>23.305084745762709</v>
      </c>
      <c r="AH44" s="10">
        <v>4.3</v>
      </c>
      <c r="AI44" s="20">
        <f t="shared" si="148"/>
        <v>21.717171717171716</v>
      </c>
      <c r="AJ44" s="10">
        <v>6</v>
      </c>
      <c r="AK44" s="20">
        <f t="shared" si="149"/>
        <v>26.785714285714285</v>
      </c>
      <c r="AL44" s="10">
        <v>5.9</v>
      </c>
      <c r="AM44" s="20">
        <f t="shared" si="150"/>
        <v>25.764192139737997</v>
      </c>
      <c r="AN44" s="10"/>
      <c r="AO44" s="20" t="str">
        <f t="shared" si="151"/>
        <v/>
      </c>
      <c r="AP44" s="10">
        <v>5.8</v>
      </c>
      <c r="AQ44" s="20">
        <f t="shared" si="152"/>
        <v>25.108225108225106</v>
      </c>
      <c r="AR44" s="10">
        <v>6.3</v>
      </c>
      <c r="AS44" s="20">
        <f t="shared" si="153"/>
        <v>26.033057851239672</v>
      </c>
      <c r="AT44" s="10"/>
      <c r="AU44" s="20" t="str">
        <f t="shared" si="154"/>
        <v/>
      </c>
      <c r="AV44" s="10">
        <v>5.9</v>
      </c>
      <c r="AW44" s="20">
        <f t="shared" si="155"/>
        <v>23.983739837398375</v>
      </c>
      <c r="AX44" s="10">
        <v>5.4</v>
      </c>
      <c r="AY44" s="20">
        <f t="shared" si="156"/>
        <v>24.107142857142861</v>
      </c>
      <c r="AZ44" s="10">
        <v>5.8</v>
      </c>
      <c r="BA44" s="20">
        <f t="shared" si="157"/>
        <v>24.369747899159663</v>
      </c>
      <c r="BB44" s="10">
        <v>6.2</v>
      </c>
      <c r="BC44" s="20">
        <f t="shared" si="158"/>
        <v>27.074235807860266</v>
      </c>
      <c r="BD44" s="10"/>
      <c r="BE44" s="20" t="str">
        <f t="shared" si="159"/>
        <v/>
      </c>
      <c r="BF44" s="10">
        <v>6.7</v>
      </c>
      <c r="BG44" s="20">
        <f t="shared" si="160"/>
        <v>28.03347280334728</v>
      </c>
      <c r="BH44" s="10"/>
      <c r="BI44" s="20" t="str">
        <f t="shared" si="161"/>
        <v/>
      </c>
      <c r="BK44" s="16" t="str">
        <f t="shared" si="0"/>
        <v xml:space="preserve">     Posterior secondary branch</v>
      </c>
      <c r="BL44" s="17">
        <f t="shared" si="2"/>
        <v>25</v>
      </c>
      <c r="BM44" s="60">
        <f t="shared" si="1"/>
        <v>3.9</v>
      </c>
      <c r="BN44" s="61" t="str">
        <f t="shared" si="3"/>
        <v>–</v>
      </c>
      <c r="BO44" s="62">
        <f t="shared" si="4"/>
        <v>7.5</v>
      </c>
      <c r="BP44" s="63">
        <f t="shared" si="5"/>
        <v>19.402985074626862</v>
      </c>
      <c r="BQ44" s="64" t="str">
        <f t="shared" si="10"/>
        <v>–</v>
      </c>
      <c r="BR44" s="65">
        <f t="shared" si="6"/>
        <v>29.237288135593221</v>
      </c>
      <c r="BS44" s="66">
        <f t="shared" si="7"/>
        <v>6.0399999999999991</v>
      </c>
      <c r="BT44" s="67">
        <f t="shared" si="11"/>
        <v>25.557668823377071</v>
      </c>
      <c r="BU44" s="61">
        <f t="shared" si="8"/>
        <v>0.99121138007995613</v>
      </c>
      <c r="BV44" s="68">
        <f t="shared" si="12"/>
        <v>2.7300903773567047</v>
      </c>
      <c r="BW44" s="61">
        <f t="shared" si="9"/>
        <v>6.3</v>
      </c>
      <c r="BX44" s="64">
        <f t="shared" si="13"/>
        <v>27.876106194690266</v>
      </c>
    </row>
    <row r="45" spans="1:76" x14ac:dyDescent="0.2">
      <c r="A45" s="75"/>
      <c r="B45" s="85"/>
      <c r="C45" s="86"/>
      <c r="D45" s="76"/>
      <c r="E45" s="77"/>
      <c r="F45" s="76"/>
      <c r="G45" s="77"/>
      <c r="H45" s="76"/>
      <c r="I45" s="77"/>
      <c r="J45" s="76"/>
      <c r="K45" s="77"/>
      <c r="L45" s="76"/>
      <c r="M45" s="77"/>
      <c r="N45" s="76"/>
      <c r="O45" s="77"/>
      <c r="P45" s="76"/>
      <c r="Q45" s="77"/>
      <c r="R45" s="76"/>
      <c r="S45" s="77"/>
      <c r="T45" s="76"/>
      <c r="U45" s="77"/>
      <c r="V45" s="76"/>
      <c r="W45" s="77"/>
      <c r="X45" s="76"/>
      <c r="Y45" s="77"/>
      <c r="Z45" s="76"/>
      <c r="AA45" s="77"/>
      <c r="AB45" s="76"/>
      <c r="AC45" s="77"/>
      <c r="AD45" s="76"/>
      <c r="AE45" s="77"/>
      <c r="AF45" s="76"/>
      <c r="AG45" s="77"/>
      <c r="AH45" s="76"/>
      <c r="AI45" s="77"/>
      <c r="AJ45" s="76"/>
      <c r="AK45" s="77"/>
      <c r="AL45" s="76"/>
      <c r="AM45" s="77"/>
      <c r="AN45" s="76"/>
      <c r="AO45" s="77"/>
      <c r="AP45" s="76"/>
      <c r="AQ45" s="77"/>
      <c r="AR45" s="76"/>
      <c r="AS45" s="77"/>
      <c r="AT45" s="76"/>
      <c r="AU45" s="77"/>
      <c r="AV45" s="76"/>
      <c r="AW45" s="77"/>
      <c r="AX45" s="76"/>
      <c r="AY45" s="77"/>
      <c r="AZ45" s="76"/>
      <c r="BA45" s="77"/>
      <c r="BB45" s="76"/>
      <c r="BC45" s="77"/>
      <c r="BD45" s="76"/>
      <c r="BE45" s="77"/>
      <c r="BF45" s="76"/>
      <c r="BG45" s="77"/>
      <c r="BH45" s="76"/>
      <c r="BI45" s="77"/>
      <c r="BK45" s="18"/>
      <c r="BL45" s="15"/>
      <c r="BM45" s="53"/>
      <c r="BN45" s="36"/>
      <c r="BO45" s="54"/>
      <c r="BP45" s="55"/>
      <c r="BQ45" s="14"/>
      <c r="BR45" s="74"/>
      <c r="BS45" s="13"/>
      <c r="BT45" s="14"/>
      <c r="BU45" s="13"/>
      <c r="BV45" s="14"/>
      <c r="BW45" s="13"/>
      <c r="BX45" s="14"/>
    </row>
  </sheetData>
  <mergeCells count="38">
    <mergeCell ref="BW1:BX1"/>
    <mergeCell ref="BK1:BK2"/>
    <mergeCell ref="BM1:BR1"/>
    <mergeCell ref="BU1:BV1"/>
    <mergeCell ref="BP2:BR2"/>
    <mergeCell ref="BS1:BT1"/>
    <mergeCell ref="BM2:BO2"/>
    <mergeCell ref="BL1:BL2"/>
    <mergeCell ref="AB1:AC1"/>
    <mergeCell ref="AX1:AY1"/>
    <mergeCell ref="R1:S1"/>
    <mergeCell ref="AF1:AG1"/>
    <mergeCell ref="AH1:AI1"/>
    <mergeCell ref="AJ1:AK1"/>
    <mergeCell ref="AL1:AM1"/>
    <mergeCell ref="AV1:AW1"/>
    <mergeCell ref="AN1:AO1"/>
    <mergeCell ref="AP1:AQ1"/>
    <mergeCell ref="AR1:AS1"/>
    <mergeCell ref="AT1:AU1"/>
    <mergeCell ref="AD1:AE1"/>
    <mergeCell ref="AZ1:BA1"/>
    <mergeCell ref="BB1:BC1"/>
    <mergeCell ref="BD1:BE1"/>
    <mergeCell ref="BF1:BG1"/>
    <mergeCell ref="BH1:BI1"/>
    <mergeCell ref="B1:C1"/>
    <mergeCell ref="D1:E1"/>
    <mergeCell ref="F1:G1"/>
    <mergeCell ref="H1:I1"/>
    <mergeCell ref="Z1:AA1"/>
    <mergeCell ref="T1:U1"/>
    <mergeCell ref="V1:W1"/>
    <mergeCell ref="X1:Y1"/>
    <mergeCell ref="J1:K1"/>
    <mergeCell ref="L1:M1"/>
    <mergeCell ref="N1:O1"/>
    <mergeCell ref="P1:Q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33"/>
  </sheetPr>
  <dimension ref="A1:AM31"/>
  <sheetViews>
    <sheetView zoomScaleNormal="100" workbookViewId="0">
      <pane xSplit="3" ySplit="1" topLeftCell="D2" activePane="bottomRight" state="frozen"/>
      <selection pane="topRight" activeCell="C1" sqref="C1"/>
      <selection pane="bottomLeft" activeCell="A2" sqref="A2"/>
      <selection pane="bottomRight"/>
    </sheetView>
  </sheetViews>
  <sheetFormatPr defaultColWidth="9.140625" defaultRowHeight="12.75" x14ac:dyDescent="0.2"/>
  <cols>
    <col min="1" max="1" width="18.28515625" style="49" bestFit="1" customWidth="1"/>
    <col min="2" max="2" width="16.85546875" style="72" customWidth="1"/>
    <col min="3" max="3" width="11.42578125" style="50" bestFit="1" customWidth="1"/>
    <col min="4" max="4" width="10.140625" style="51" bestFit="1" customWidth="1"/>
    <col min="5" max="39" width="17" style="51" customWidth="1"/>
    <col min="40" max="16384" width="9.140625" style="48"/>
  </cols>
  <sheetData>
    <row r="1" spans="1:39" s="44" customFormat="1" ht="25.5" x14ac:dyDescent="0.2">
      <c r="A1" s="42" t="s">
        <v>57</v>
      </c>
      <c r="B1" s="70" t="s">
        <v>58</v>
      </c>
      <c r="C1" s="43" t="s">
        <v>39</v>
      </c>
      <c r="D1" s="41" t="s">
        <v>9</v>
      </c>
      <c r="E1" s="41" t="s">
        <v>40</v>
      </c>
      <c r="F1" s="41" t="s">
        <v>42</v>
      </c>
      <c r="G1" s="41" t="s">
        <v>43</v>
      </c>
      <c r="H1" s="41" t="s">
        <v>44</v>
      </c>
      <c r="I1" s="41" t="s">
        <v>41</v>
      </c>
      <c r="J1" s="41" t="s">
        <v>45</v>
      </c>
      <c r="K1" s="41" t="s">
        <v>46</v>
      </c>
      <c r="L1" s="41" t="s">
        <v>47</v>
      </c>
      <c r="M1" s="41" t="s">
        <v>48</v>
      </c>
      <c r="N1" s="41" t="s">
        <v>49</v>
      </c>
      <c r="O1" s="41" t="s">
        <v>50</v>
      </c>
      <c r="P1" s="41" t="s">
        <v>59</v>
      </c>
      <c r="Q1" s="41" t="s">
        <v>60</v>
      </c>
      <c r="R1" s="41" t="s">
        <v>61</v>
      </c>
      <c r="S1" s="41" t="s">
        <v>62</v>
      </c>
      <c r="T1" s="41" t="s">
        <v>63</v>
      </c>
      <c r="U1" s="41" t="s">
        <v>64</v>
      </c>
      <c r="V1" s="41" t="s">
        <v>65</v>
      </c>
      <c r="W1" s="41" t="s">
        <v>66</v>
      </c>
      <c r="X1" s="41" t="s">
        <v>67</v>
      </c>
      <c r="Y1" s="41" t="s">
        <v>68</v>
      </c>
      <c r="Z1" s="41" t="s">
        <v>69</v>
      </c>
      <c r="AA1" s="41" t="s">
        <v>70</v>
      </c>
      <c r="AB1" s="41" t="s">
        <v>71</v>
      </c>
      <c r="AC1" s="41" t="s">
        <v>72</v>
      </c>
      <c r="AD1" s="41" t="s">
        <v>73</v>
      </c>
      <c r="AE1" s="41" t="s">
        <v>74</v>
      </c>
      <c r="AF1" s="41" t="s">
        <v>75</v>
      </c>
      <c r="AG1" s="41" t="s">
        <v>76</v>
      </c>
      <c r="AH1" s="41" t="s">
        <v>51</v>
      </c>
      <c r="AI1" s="41" t="s">
        <v>52</v>
      </c>
      <c r="AJ1" s="41" t="s">
        <v>53</v>
      </c>
      <c r="AK1" s="41" t="s">
        <v>54</v>
      </c>
      <c r="AL1" s="41" t="s">
        <v>55</v>
      </c>
      <c r="AM1" s="41" t="s">
        <v>56</v>
      </c>
    </row>
    <row r="2" spans="1:39" ht="13.9" customHeight="1" x14ac:dyDescent="0.2">
      <c r="A2" s="83" t="s">
        <v>96</v>
      </c>
      <c r="B2" s="84" t="s">
        <v>86</v>
      </c>
      <c r="C2" s="45" t="str">
        <f>animals!B1</f>
        <v>NEO</v>
      </c>
      <c r="D2" s="46">
        <f>IF(animals!B3&gt;0,animals!B3,"")</f>
        <v>322</v>
      </c>
      <c r="E2" s="47">
        <f>IF(animals!B5&gt;0,animals!B5,"")</f>
        <v>22.6</v>
      </c>
      <c r="F2" s="47">
        <f>IF(animals!B6&gt;0,animals!B6,"")</f>
        <v>47.5</v>
      </c>
      <c r="G2" s="78">
        <f>IF(animals!B7&gt;0,animals!B7,"")</f>
        <v>70.099999999999994</v>
      </c>
      <c r="H2" s="78">
        <f>IF(animals!B8&gt;0,animals!B8,"")</f>
        <v>0.47578947368421054</v>
      </c>
      <c r="I2" s="78">
        <f>IF(animals!B9&gt;0,animals!B9,"")</f>
        <v>15.2</v>
      </c>
      <c r="J2" s="78">
        <f>IF(animals!B10&gt;0,animals!B10,"")</f>
        <v>1.8</v>
      </c>
      <c r="K2" s="78">
        <f>IF(animals!B11&gt;0,animals!B11,"")</f>
        <v>0.9</v>
      </c>
      <c r="L2" s="52">
        <f>IF(animals!B13&gt;0,animals!B13,"")</f>
        <v>5.2</v>
      </c>
      <c r="M2" s="78">
        <f>IF(animals!B14&gt;0,animals!B14,"")</f>
        <v>3.6</v>
      </c>
      <c r="N2" s="78">
        <f>IF(animals!B15&gt;0,animals!B15,"")</f>
        <v>2.5</v>
      </c>
      <c r="O2" s="78">
        <f>IF(animals!B16&gt;0,animals!B16,"")</f>
        <v>10</v>
      </c>
      <c r="P2" s="47">
        <f>IF(animals!B18&gt;0,animals!B18,"")</f>
        <v>3.3</v>
      </c>
      <c r="Q2" s="47">
        <f>IF(animals!B19&gt;0,animals!B19,"")</f>
        <v>8.1999999999999993</v>
      </c>
      <c r="R2" s="78">
        <f>IF(animals!B20&gt;0,animals!B20,"")</f>
        <v>5.5</v>
      </c>
      <c r="S2" s="78">
        <f>IF(animals!B21&gt;0,animals!B21,"")</f>
        <v>2.4</v>
      </c>
      <c r="T2" s="78">
        <f>IF(animals!B22&gt;0,animals!B22,"")</f>
        <v>5.8</v>
      </c>
      <c r="U2" s="78" t="str">
        <f>IF(animals!B23&gt;0,animals!B23,"")</f>
        <v/>
      </c>
      <c r="V2" s="47">
        <f>IF(animals!B25&gt;0,animals!B25,"")</f>
        <v>4.2</v>
      </c>
      <c r="W2" s="47">
        <f>IF(animals!B26&gt;0,animals!B26,"")</f>
        <v>9.6999999999999993</v>
      </c>
      <c r="X2" s="47">
        <f>IF(animals!B27&gt;0,animals!B27,"")</f>
        <v>4.8</v>
      </c>
      <c r="Y2" s="47">
        <f>IF(animals!B28&gt;0,animals!B28,"")</f>
        <v>3.5</v>
      </c>
      <c r="Z2" s="78">
        <f>IF(animals!B29&gt;0,animals!B29,"")</f>
        <v>6.9</v>
      </c>
      <c r="AA2" s="78">
        <f>IF(animals!B30&gt;0,animals!B30,"")</f>
        <v>5.4</v>
      </c>
      <c r="AB2" s="47">
        <f>IF(animals!B32&gt;0,animals!B32,"")</f>
        <v>3.9</v>
      </c>
      <c r="AC2" s="47">
        <f>IF(animals!B33&gt;0,animals!B33,"")</f>
        <v>9.9</v>
      </c>
      <c r="AD2" s="47">
        <f>IF(animals!B34&gt;0,animals!B34,"")</f>
        <v>5.5</v>
      </c>
      <c r="AE2" s="47">
        <f>IF(animals!B35&gt;0,animals!B35,"")</f>
        <v>3.3</v>
      </c>
      <c r="AF2" s="47" t="str">
        <f>IF(animals!B36&gt;0,animals!B36,"")</f>
        <v/>
      </c>
      <c r="AG2" s="47">
        <f>IF(animals!B37&gt;0,animals!B37,"")</f>
        <v>5.2</v>
      </c>
      <c r="AH2" s="47">
        <f>IF(animals!B39&gt;0,animals!B39,"")</f>
        <v>3.6</v>
      </c>
      <c r="AI2" s="47">
        <f>IF(animals!B40&gt;0,animals!B40,"")</f>
        <v>6.7</v>
      </c>
      <c r="AJ2" s="47">
        <f>IF(animals!B41&gt;0,animals!B41,"")</f>
        <v>5.6</v>
      </c>
      <c r="AK2" s="47">
        <f>IF(animals!B42&gt;0,animals!B42,"")</f>
        <v>4.3</v>
      </c>
      <c r="AL2" s="47">
        <f>IF(animals!B43&gt;0,animals!B43,"")</f>
        <v>10.6</v>
      </c>
      <c r="AM2" s="47">
        <f>IF(animals!B44&gt;0,animals!B44,"")</f>
        <v>6.3</v>
      </c>
    </row>
    <row r="3" spans="1:39" x14ac:dyDescent="0.2">
      <c r="A3" s="42" t="str">
        <f>A$2</f>
        <v>Pilatobius recamieri</v>
      </c>
      <c r="B3" s="71" t="str">
        <f t="shared" ref="A3:B19" si="0">B$2</f>
        <v>NO.022</v>
      </c>
      <c r="C3" s="45" t="str">
        <f>animals!D1</f>
        <v>NO.022.03.1</v>
      </c>
      <c r="D3" s="46">
        <f>IF(animals!D3&gt;0,animals!D3,"")</f>
        <v>290</v>
      </c>
      <c r="E3" s="47">
        <f>IF(animals!D5&gt;0,animals!D5,"")</f>
        <v>25.7</v>
      </c>
      <c r="F3" s="47">
        <f>IF(animals!D6&gt;0,animals!D6,"")</f>
        <v>52.2</v>
      </c>
      <c r="G3" s="78">
        <f>IF(animals!D7&gt;0,animals!D7,"")</f>
        <v>77.900000000000006</v>
      </c>
      <c r="H3" s="78">
        <f>IF(animals!D8&gt;0,animals!D8,"")</f>
        <v>0.49233716475095779</v>
      </c>
      <c r="I3" s="78">
        <f>IF(animals!D9&gt;0,animals!D9,"")</f>
        <v>16.7</v>
      </c>
      <c r="J3" s="78">
        <f>IF(animals!D10&gt;0,animals!D10,"")</f>
        <v>1.7</v>
      </c>
      <c r="K3" s="78">
        <f>IF(animals!D11&gt;0,animals!D11,"")</f>
        <v>0.8</v>
      </c>
      <c r="L3" s="52">
        <f>IF(animals!D13&gt;0,animals!D13,"")</f>
        <v>5.5</v>
      </c>
      <c r="M3" s="78">
        <f>IF(animals!D14&gt;0,animals!D14,"")</f>
        <v>3.8</v>
      </c>
      <c r="N3" s="78">
        <f>IF(animals!D15&gt;0,animals!D15,"")</f>
        <v>2.8</v>
      </c>
      <c r="O3" s="78">
        <f>IF(animals!D16&gt;0,animals!D16,"")</f>
        <v>9.6</v>
      </c>
      <c r="P3" s="47">
        <f>IF(animals!D18&gt;0,animals!D18,"")</f>
        <v>3.6</v>
      </c>
      <c r="Q3" s="47">
        <f>IF(animals!D19&gt;0,animals!D19,"")</f>
        <v>8.6</v>
      </c>
      <c r="R3" s="78">
        <f>IF(animals!D20&gt;0,animals!D20,"")</f>
        <v>5.4</v>
      </c>
      <c r="S3" s="78" t="str">
        <f>IF(animals!D21&gt;0,animals!D21,"")</f>
        <v/>
      </c>
      <c r="T3" s="78" t="str">
        <f>IF(animals!D22&gt;0,animals!D22,"")</f>
        <v/>
      </c>
      <c r="U3" s="78" t="str">
        <f>IF(animals!D23&gt;0,animals!D23,"")</f>
        <v/>
      </c>
      <c r="V3" s="47">
        <f>IF(animals!D25&gt;0,animals!D25,"")</f>
        <v>3.8</v>
      </c>
      <c r="W3" s="47">
        <f>IF(animals!D26&gt;0,animals!D26,"")</f>
        <v>10.8</v>
      </c>
      <c r="X3" s="47">
        <f>IF(animals!D27&gt;0,animals!D27,"")</f>
        <v>6.9</v>
      </c>
      <c r="Y3" s="47" t="str">
        <f>IF(animals!D28&gt;0,animals!D28,"")</f>
        <v/>
      </c>
      <c r="Z3" s="78" t="str">
        <f>IF(animals!D29&gt;0,animals!D29,"")</f>
        <v/>
      </c>
      <c r="AA3" s="78" t="str">
        <f>IF(animals!D30&gt;0,animals!D30,"")</f>
        <v/>
      </c>
      <c r="AB3" s="47">
        <f>IF(animals!D32&gt;0,animals!D32,"")</f>
        <v>4.5</v>
      </c>
      <c r="AC3" s="47">
        <f>IF(animals!D33&gt;0,animals!D33,"")</f>
        <v>10</v>
      </c>
      <c r="AD3" s="47">
        <f>IF(animals!D34&gt;0,animals!D34,"")</f>
        <v>5.8</v>
      </c>
      <c r="AE3" s="47" t="str">
        <f>IF(animals!D35&gt;0,animals!D35,"")</f>
        <v/>
      </c>
      <c r="AF3" s="47" t="str">
        <f>IF(animals!D36&gt;0,animals!D36,"")</f>
        <v/>
      </c>
      <c r="AG3" s="47" t="str">
        <f>IF(animals!D37&gt;0,animals!D37,"")</f>
        <v/>
      </c>
      <c r="AH3" s="47">
        <f>IF(animals!D39&gt;0,animals!D39,"")</f>
        <v>4.5999999999999996</v>
      </c>
      <c r="AI3" s="47">
        <f>IF(animals!D40&gt;0,animals!D40,"")</f>
        <v>7.2</v>
      </c>
      <c r="AJ3" s="47">
        <f>IF(animals!D41&gt;0,animals!D41,"")</f>
        <v>5.5</v>
      </c>
      <c r="AK3" s="47">
        <f>IF(animals!D42&gt;0,animals!D42,"")</f>
        <v>5.5</v>
      </c>
      <c r="AL3" s="47">
        <f>IF(animals!D43&gt;0,animals!D43,"")</f>
        <v>10.8</v>
      </c>
      <c r="AM3" s="47">
        <f>IF(animals!D44&gt;0,animals!D44,"")</f>
        <v>5.8</v>
      </c>
    </row>
    <row r="4" spans="1:39" x14ac:dyDescent="0.2">
      <c r="A4" s="42" t="str">
        <f t="shared" si="0"/>
        <v>Pilatobius recamieri</v>
      </c>
      <c r="B4" s="71" t="str">
        <f t="shared" si="0"/>
        <v>NO.022</v>
      </c>
      <c r="C4" s="45" t="str">
        <f>animals!F1</f>
        <v>00.02/1</v>
      </c>
      <c r="D4" s="46">
        <f>IF(animals!F3&gt;0,animals!F3,"")</f>
        <v>333.8</v>
      </c>
      <c r="E4" s="47">
        <f>IF(animals!F5&gt;0,animals!F5,"")</f>
        <v>23.6</v>
      </c>
      <c r="F4" s="47">
        <f>IF(animals!F6&gt;0,animals!F6,"")</f>
        <v>51.1</v>
      </c>
      <c r="G4" s="78">
        <f>IF(animals!F7&gt;0,animals!F7,"")</f>
        <v>74.7</v>
      </c>
      <c r="H4" s="78">
        <f>IF(animals!F8&gt;0,animals!F8,"")</f>
        <v>0.46183953033268105</v>
      </c>
      <c r="I4" s="78">
        <f>IF(animals!F9&gt;0,animals!F9,"")</f>
        <v>15.6</v>
      </c>
      <c r="J4" s="78">
        <f>IF(animals!F10&gt;0,animals!F10,"")</f>
        <v>2</v>
      </c>
      <c r="K4" s="78">
        <f>IF(animals!F11&gt;0,animals!F11,"")</f>
        <v>0.9</v>
      </c>
      <c r="L4" s="52">
        <f>IF(animals!F13&gt;0,animals!F13,"")</f>
        <v>5.8</v>
      </c>
      <c r="M4" s="78">
        <f>IF(animals!F14&gt;0,animals!F14,"")</f>
        <v>4.0999999999999996</v>
      </c>
      <c r="N4" s="78">
        <f>IF(animals!F15&gt;0,animals!F15,"")</f>
        <v>2.9</v>
      </c>
      <c r="O4" s="78">
        <f>IF(animals!F16&gt;0,animals!F16,"")</f>
        <v>10.5</v>
      </c>
      <c r="P4" s="47">
        <f>IF(animals!F18&gt;0,animals!F18,"")</f>
        <v>4</v>
      </c>
      <c r="Q4" s="47">
        <f>IF(animals!F19&gt;0,animals!F19,"")</f>
        <v>5.4</v>
      </c>
      <c r="R4" s="78">
        <f>IF(animals!F20&gt;0,animals!F20,"")</f>
        <v>3.7</v>
      </c>
      <c r="S4" s="78">
        <f>IF(animals!F21&gt;0,animals!F21,"")</f>
        <v>4.5999999999999996</v>
      </c>
      <c r="T4" s="78">
        <f>IF(animals!F22&gt;0,animals!F22,"")</f>
        <v>6.6</v>
      </c>
      <c r="U4" s="78">
        <f>IF(animals!F23&gt;0,animals!F23,"")</f>
        <v>4.9000000000000004</v>
      </c>
      <c r="V4" s="47">
        <f>IF(animals!F25&gt;0,animals!F25,"")</f>
        <v>5</v>
      </c>
      <c r="W4" s="47">
        <f>IF(animals!F26&gt;0,animals!F26,"")</f>
        <v>8.4</v>
      </c>
      <c r="X4" s="47">
        <f>IF(animals!F27&gt;0,animals!F27,"")</f>
        <v>6.1</v>
      </c>
      <c r="Y4" s="47" t="str">
        <f>IF(animals!F28&gt;0,animals!F28,"")</f>
        <v/>
      </c>
      <c r="Z4" s="78" t="str">
        <f>IF(animals!F29&gt;0,animals!F29,"")</f>
        <v/>
      </c>
      <c r="AA4" s="78" t="str">
        <f>IF(animals!F30&gt;0,animals!F30,"")</f>
        <v/>
      </c>
      <c r="AB4" s="47">
        <f>IF(animals!F32&gt;0,animals!F32,"")</f>
        <v>4.5</v>
      </c>
      <c r="AC4" s="47">
        <f>IF(animals!F33&gt;0,animals!F33,"")</f>
        <v>9.6999999999999993</v>
      </c>
      <c r="AD4" s="47">
        <f>IF(animals!F34&gt;0,animals!F34,"")</f>
        <v>6.4</v>
      </c>
      <c r="AE4" s="47">
        <f>IF(animals!F35&gt;0,animals!F35,"")</f>
        <v>5.2</v>
      </c>
      <c r="AF4" s="47">
        <f>IF(animals!F36&gt;0,animals!F36,"")</f>
        <v>4.7</v>
      </c>
      <c r="AG4" s="47">
        <f>IF(animals!F37&gt;0,animals!F37,"")</f>
        <v>4.4000000000000004</v>
      </c>
      <c r="AH4" s="47" t="str">
        <f>IF(animals!F39&gt;0,animals!F39,"")</f>
        <v/>
      </c>
      <c r="AI4" s="47" t="str">
        <f>IF(animals!F40&gt;0,animals!F40,"")</f>
        <v/>
      </c>
      <c r="AJ4" s="47" t="str">
        <f>IF(animals!F41&gt;0,animals!F41,"")</f>
        <v/>
      </c>
      <c r="AK4" s="47">
        <f>IF(animals!F42&gt;0,animals!F42,"")</f>
        <v>5.3</v>
      </c>
      <c r="AL4" s="47">
        <f>IF(animals!F43&gt;0,animals!F43,"")</f>
        <v>10.8</v>
      </c>
      <c r="AM4" s="47">
        <f>IF(animals!F44&gt;0,animals!F44,"")</f>
        <v>6.9</v>
      </c>
    </row>
    <row r="5" spans="1:39" x14ac:dyDescent="0.2">
      <c r="A5" s="42" t="str">
        <f t="shared" si="0"/>
        <v>Pilatobius recamieri</v>
      </c>
      <c r="B5" s="71" t="str">
        <f t="shared" si="0"/>
        <v>NO.022</v>
      </c>
      <c r="C5" s="45" t="str">
        <f>animals!H1</f>
        <v>NO.022.01.1</v>
      </c>
      <c r="D5" s="46">
        <f>IF(animals!H3&gt;0,animals!H3,"")</f>
        <v>222</v>
      </c>
      <c r="E5" s="47">
        <f>IF(animals!H5&gt;0,animals!H5,"")</f>
        <v>20.100000000000001</v>
      </c>
      <c r="F5" s="47">
        <f>IF(animals!H6&gt;0,animals!H6,"")</f>
        <v>35.299999999999997</v>
      </c>
      <c r="G5" s="78">
        <f>IF(animals!H7&gt;0,animals!H7,"")</f>
        <v>55.4</v>
      </c>
      <c r="H5" s="78">
        <f>IF(animals!H8&gt;0,animals!H8,"")</f>
        <v>0.5694050991501417</v>
      </c>
      <c r="I5" s="78">
        <f>IF(animals!H9&gt;0,animals!H9,"")</f>
        <v>13.2</v>
      </c>
      <c r="J5" s="78">
        <f>IF(animals!H10&gt;0,animals!H10,"")</f>
        <v>1.6</v>
      </c>
      <c r="K5" s="78">
        <f>IF(animals!H11&gt;0,animals!H11,"")</f>
        <v>0.7</v>
      </c>
      <c r="L5" s="52">
        <f>IF(animals!H13&gt;0,animals!H13,"")</f>
        <v>4.0999999999999996</v>
      </c>
      <c r="M5" s="78">
        <f>IF(animals!H14&gt;0,animals!H14,"")</f>
        <v>3</v>
      </c>
      <c r="N5" s="78">
        <f>IF(animals!H15&gt;0,animals!H15,"")</f>
        <v>2</v>
      </c>
      <c r="O5" s="78">
        <f>IF(animals!H16&gt;0,animals!H16,"")</f>
        <v>7.3</v>
      </c>
      <c r="P5" s="47">
        <f>IF(animals!H18&gt;0,animals!H18,"")</f>
        <v>3.2</v>
      </c>
      <c r="Q5" s="47">
        <f>IF(animals!H19&gt;0,animals!H19,"")</f>
        <v>5.2</v>
      </c>
      <c r="R5" s="78">
        <f>IF(animals!H20&gt;0,animals!H20,"")</f>
        <v>3.6</v>
      </c>
      <c r="S5" s="78" t="str">
        <f>IF(animals!H21&gt;0,animals!H21,"")</f>
        <v/>
      </c>
      <c r="T5" s="78" t="str">
        <f>IF(animals!H22&gt;0,animals!H22,"")</f>
        <v/>
      </c>
      <c r="U5" s="78" t="str">
        <f>IF(animals!H23&gt;0,animals!H23,"")</f>
        <v/>
      </c>
      <c r="V5" s="47">
        <f>IF(animals!H25&gt;0,animals!H25,"")</f>
        <v>3</v>
      </c>
      <c r="W5" s="47">
        <f>IF(animals!H26&gt;0,animals!H26,"")</f>
        <v>6.4</v>
      </c>
      <c r="X5" s="47">
        <f>IF(animals!H27&gt;0,animals!H27,"")</f>
        <v>3.6</v>
      </c>
      <c r="Y5" s="47" t="str">
        <f>IF(animals!H28&gt;0,animals!H28,"")</f>
        <v/>
      </c>
      <c r="Z5" s="78" t="str">
        <f>IF(animals!H29&gt;0,animals!H29,"")</f>
        <v/>
      </c>
      <c r="AA5" s="78" t="str">
        <f>IF(animals!H30&gt;0,animals!H30,"")</f>
        <v/>
      </c>
      <c r="AB5" s="47">
        <f>IF(animals!H32&gt;0,animals!H32,"")</f>
        <v>2.8</v>
      </c>
      <c r="AC5" s="47">
        <f>IF(animals!H33&gt;0,animals!H33,"")</f>
        <v>7.1</v>
      </c>
      <c r="AD5" s="47">
        <f>IF(animals!H34&gt;0,animals!H34,"")</f>
        <v>4.0999999999999996</v>
      </c>
      <c r="AE5" s="47">
        <f>IF(animals!H35&gt;0,animals!H35,"")</f>
        <v>2.7</v>
      </c>
      <c r="AF5" s="47">
        <f>IF(animals!H36&gt;0,animals!H36,"")</f>
        <v>4.3</v>
      </c>
      <c r="AG5" s="47">
        <f>IF(animals!H37&gt;0,animals!H37,"")</f>
        <v>3.8</v>
      </c>
      <c r="AH5" s="47">
        <f>IF(animals!H39&gt;0,animals!H39,"")</f>
        <v>2.6</v>
      </c>
      <c r="AI5" s="47">
        <f>IF(animals!H40&gt;0,animals!H40,"")</f>
        <v>4.4000000000000004</v>
      </c>
      <c r="AJ5" s="47">
        <f>IF(animals!H41&gt;0,animals!H41,"")</f>
        <v>3.3</v>
      </c>
      <c r="AK5" s="47">
        <f>IF(animals!H42&gt;0,animals!H42,"")</f>
        <v>2.8</v>
      </c>
      <c r="AL5" s="47">
        <f>IF(animals!H43&gt;0,animals!H43,"")</f>
        <v>7.5</v>
      </c>
      <c r="AM5" s="47">
        <f>IF(animals!H44&gt;0,animals!H44,"")</f>
        <v>3.9</v>
      </c>
    </row>
    <row r="6" spans="1:39" x14ac:dyDescent="0.2">
      <c r="A6" s="42" t="str">
        <f t="shared" si="0"/>
        <v>Pilatobius recamieri</v>
      </c>
      <c r="B6" s="71" t="str">
        <f t="shared" si="0"/>
        <v>NO.022</v>
      </c>
      <c r="C6" s="45" t="str">
        <f>animals!J1</f>
        <v>00.02/1</v>
      </c>
      <c r="D6" s="46">
        <f>IF(animals!J3&gt;0,animals!J3,"")</f>
        <v>337.7</v>
      </c>
      <c r="E6" s="47">
        <f>IF(animals!J5&gt;0,animals!J5,"")</f>
        <v>25.7</v>
      </c>
      <c r="F6" s="47">
        <f>IF(animals!J6&gt;0,animals!J6,"")</f>
        <v>45.8</v>
      </c>
      <c r="G6" s="78">
        <f>IF(animals!J7&gt;0,animals!J7,"")</f>
        <v>71.5</v>
      </c>
      <c r="H6" s="78">
        <f>IF(animals!J8&gt;0,animals!J8,"")</f>
        <v>0.56113537117903933</v>
      </c>
      <c r="I6" s="78">
        <f>IF(animals!J9&gt;0,animals!J9,"")</f>
        <v>16.899999999999999</v>
      </c>
      <c r="J6" s="78">
        <f>IF(animals!J10&gt;0,animals!J10,"")</f>
        <v>2.5</v>
      </c>
      <c r="K6" s="78">
        <f>IF(animals!J11&gt;0,animals!J11,"")</f>
        <v>1</v>
      </c>
      <c r="L6" s="52">
        <f>IF(animals!J13&gt;0,animals!J13,"")</f>
        <v>6.6</v>
      </c>
      <c r="M6" s="78">
        <f>IF(animals!J14&gt;0,animals!J14,"")</f>
        <v>5.5</v>
      </c>
      <c r="N6" s="78">
        <f>IF(animals!J15&gt;0,animals!J15,"")</f>
        <v>2.5</v>
      </c>
      <c r="O6" s="78">
        <f>IF(animals!J16&gt;0,animals!J16,"")</f>
        <v>13.2</v>
      </c>
      <c r="P6" s="47">
        <f>IF(animals!J18&gt;0,animals!J18,"")</f>
        <v>4.3</v>
      </c>
      <c r="Q6" s="47">
        <f>IF(animals!J19&gt;0,animals!J19,"")</f>
        <v>9.1</v>
      </c>
      <c r="R6" s="78">
        <f>IF(animals!J20&gt;0,animals!J20,"")</f>
        <v>5.4</v>
      </c>
      <c r="S6" s="78" t="str">
        <f>IF(animals!J21&gt;0,animals!J21,"")</f>
        <v/>
      </c>
      <c r="T6" s="78" t="str">
        <f>IF(animals!J22&gt;0,animals!J22,"")</f>
        <v/>
      </c>
      <c r="U6" s="78" t="str">
        <f>IF(animals!J23&gt;0,animals!J23,"")</f>
        <v/>
      </c>
      <c r="V6" s="47">
        <f>IF(animals!J25&gt;0,animals!J25,"")</f>
        <v>4.3</v>
      </c>
      <c r="W6" s="47">
        <f>IF(animals!J26&gt;0,animals!J26,"")</f>
        <v>10</v>
      </c>
      <c r="X6" s="47">
        <f>IF(animals!J27&gt;0,animals!J27,"")</f>
        <v>5.0999999999999996</v>
      </c>
      <c r="Y6" s="47" t="str">
        <f>IF(animals!J28&gt;0,animals!J28,"")</f>
        <v/>
      </c>
      <c r="Z6" s="78" t="str">
        <f>IF(animals!J29&gt;0,animals!J29,"")</f>
        <v/>
      </c>
      <c r="AA6" s="78" t="str">
        <f>IF(animals!J30&gt;0,animals!J30,"")</f>
        <v/>
      </c>
      <c r="AB6" s="47">
        <f>IF(animals!J32&gt;0,animals!J32,"")</f>
        <v>4</v>
      </c>
      <c r="AC6" s="47">
        <f>IF(animals!J33&gt;0,animals!J33,"")</f>
        <v>11.4</v>
      </c>
      <c r="AD6" s="47">
        <f>IF(animals!J34&gt;0,animals!J34,"")</f>
        <v>5.3</v>
      </c>
      <c r="AE6" s="47" t="str">
        <f>IF(animals!J35&gt;0,animals!J35,"")</f>
        <v/>
      </c>
      <c r="AF6" s="47" t="str">
        <f>IF(animals!J36&gt;0,animals!J36,"")</f>
        <v/>
      </c>
      <c r="AG6" s="47" t="str">
        <f>IF(animals!J37&gt;0,animals!J37,"")</f>
        <v/>
      </c>
      <c r="AH6" s="47" t="str">
        <f>IF(animals!J39&gt;0,animals!J39,"")</f>
        <v/>
      </c>
      <c r="AI6" s="47" t="str">
        <f>IF(animals!J40&gt;0,animals!J40,"")</f>
        <v/>
      </c>
      <c r="AJ6" s="47" t="str">
        <f>IF(animals!J41&gt;0,animals!J41,"")</f>
        <v/>
      </c>
      <c r="AK6" s="47">
        <f>IF(animals!J42&gt;0,animals!J42,"")</f>
        <v>4.4000000000000004</v>
      </c>
      <c r="AL6" s="47">
        <f>IF(animals!J43&gt;0,animals!J43,"")</f>
        <v>12.4</v>
      </c>
      <c r="AM6" s="47">
        <f>IF(animals!J44&gt;0,animals!J44,"")</f>
        <v>7</v>
      </c>
    </row>
    <row r="7" spans="1:39" x14ac:dyDescent="0.2">
      <c r="A7" s="42" t="str">
        <f t="shared" si="0"/>
        <v>Pilatobius recamieri</v>
      </c>
      <c r="B7" s="71" t="str">
        <f t="shared" si="0"/>
        <v>NO.022</v>
      </c>
      <c r="C7" s="45" t="str">
        <f>animals!L1</f>
        <v>00.02/2</v>
      </c>
      <c r="D7" s="46">
        <f>IF(animals!L3&gt;0,animals!L3,"")</f>
        <v>357</v>
      </c>
      <c r="E7" s="47">
        <f>IF(animals!L5&gt;0,animals!L5,"")</f>
        <v>23.2</v>
      </c>
      <c r="F7" s="47">
        <f>IF(animals!L6&gt;0,animals!L6,"")</f>
        <v>50.1</v>
      </c>
      <c r="G7" s="78">
        <f>IF(animals!L7&gt;0,animals!L7,"")</f>
        <v>73.3</v>
      </c>
      <c r="H7" s="78">
        <f>IF(animals!L8&gt;0,animals!L8,"")</f>
        <v>0.46307385229540915</v>
      </c>
      <c r="I7" s="78">
        <f>IF(animals!L9&gt;0,animals!L9,"")</f>
        <v>15.6</v>
      </c>
      <c r="J7" s="78">
        <f>IF(animals!L10&gt;0,animals!L10,"")</f>
        <v>2.1</v>
      </c>
      <c r="K7" s="78">
        <f>IF(animals!L11&gt;0,animals!L11,"")</f>
        <v>0.9</v>
      </c>
      <c r="L7" s="52">
        <f>IF(animals!L13&gt;0,animals!L13,"")</f>
        <v>6</v>
      </c>
      <c r="M7" s="78">
        <f>IF(animals!L14&gt;0,animals!L14,"")</f>
        <v>4.5999999999999996</v>
      </c>
      <c r="N7" s="78">
        <f>IF(animals!L15&gt;0,animals!L15,"")</f>
        <v>2.4</v>
      </c>
      <c r="O7" s="78">
        <f>IF(animals!L16&gt;0,animals!L16,"")</f>
        <v>11.2</v>
      </c>
      <c r="P7" s="47">
        <f>IF(animals!L18&gt;0,animals!L18,"")</f>
        <v>3.8</v>
      </c>
      <c r="Q7" s="47">
        <f>IF(animals!L19&gt;0,animals!L19,"")</f>
        <v>8</v>
      </c>
      <c r="R7" s="78">
        <f>IF(animals!L20&gt;0,animals!L20,"")</f>
        <v>5.8</v>
      </c>
      <c r="S7" s="78">
        <f>IF(animals!L21&gt;0,animals!L21,"")</f>
        <v>3.1</v>
      </c>
      <c r="T7" s="78">
        <f>IF(animals!L22&gt;0,animals!L22,"")</f>
        <v>6</v>
      </c>
      <c r="U7" s="78">
        <f>IF(animals!L23&gt;0,animals!L23,"")</f>
        <v>4</v>
      </c>
      <c r="V7" s="47">
        <f>IF(animals!L25&gt;0,animals!L25,"")</f>
        <v>6</v>
      </c>
      <c r="W7" s="47">
        <f>IF(animals!L26&gt;0,animals!L26,"")</f>
        <v>9</v>
      </c>
      <c r="X7" s="47">
        <f>IF(animals!L27&gt;0,animals!L27,"")</f>
        <v>5.4</v>
      </c>
      <c r="Y7" s="47">
        <f>IF(animals!L28&gt;0,animals!L28,"")</f>
        <v>4.7</v>
      </c>
      <c r="Z7" s="78" t="str">
        <f>IF(animals!L29&gt;0,animals!L29,"")</f>
        <v/>
      </c>
      <c r="AA7" s="78">
        <f>IF(animals!L30&gt;0,animals!L30,"")</f>
        <v>5</v>
      </c>
      <c r="AB7" s="47">
        <f>IF(animals!L32&gt;0,animals!L32,"")</f>
        <v>6</v>
      </c>
      <c r="AC7" s="47">
        <f>IF(animals!L33&gt;0,animals!L33,"")</f>
        <v>9.3000000000000007</v>
      </c>
      <c r="AD7" s="47">
        <f>IF(animals!L34&gt;0,animals!L34,"")</f>
        <v>5.5</v>
      </c>
      <c r="AE7" s="47">
        <f>IF(animals!L35&gt;0,animals!L35,"")</f>
        <v>4.9000000000000004</v>
      </c>
      <c r="AF7" s="47" t="str">
        <f>IF(animals!L36&gt;0,animals!L36,"")</f>
        <v/>
      </c>
      <c r="AG7" s="47">
        <f>IF(animals!L37&gt;0,animals!L37,"")</f>
        <v>5.0999999999999996</v>
      </c>
      <c r="AH7" s="47">
        <f>IF(animals!L39&gt;0,animals!L39,"")</f>
        <v>4.9000000000000004</v>
      </c>
      <c r="AI7" s="47">
        <f>IF(animals!L40&gt;0,animals!L40,"")</f>
        <v>7.4</v>
      </c>
      <c r="AJ7" s="47">
        <f>IF(animals!L41&gt;0,animals!L41,"")</f>
        <v>5.0999999999999996</v>
      </c>
      <c r="AK7" s="47">
        <f>IF(animals!L42&gt;0,animals!L42,"")</f>
        <v>5.2</v>
      </c>
      <c r="AL7" s="47">
        <f>IF(animals!L43&gt;0,animals!L43,"")</f>
        <v>11.7</v>
      </c>
      <c r="AM7" s="47">
        <f>IF(animals!L44&gt;0,animals!L44,"")</f>
        <v>6.4</v>
      </c>
    </row>
    <row r="8" spans="1:39" x14ac:dyDescent="0.2">
      <c r="A8" s="42" t="str">
        <f t="shared" si="0"/>
        <v>Pilatobius recamieri</v>
      </c>
      <c r="B8" s="71" t="str">
        <f t="shared" si="0"/>
        <v>NO.022</v>
      </c>
      <c r="C8" s="45" t="str">
        <f>animals!N1</f>
        <v>00.02/6</v>
      </c>
      <c r="D8" s="46">
        <f>IF(animals!N3&gt;0,animals!N3,"")</f>
        <v>205</v>
      </c>
      <c r="E8" s="47">
        <f>IF(animals!N5&gt;0,animals!N5,"")</f>
        <v>19.899999999999999</v>
      </c>
      <c r="F8" s="47">
        <f>IF(animals!N6&gt;0,animals!N6,"")</f>
        <v>39.4</v>
      </c>
      <c r="G8" s="78">
        <f>IF(animals!N7&gt;0,animals!N7,"")</f>
        <v>59.3</v>
      </c>
      <c r="H8" s="78">
        <f>IF(animals!N8&gt;0,animals!N8,"")</f>
        <v>0.50507614213197971</v>
      </c>
      <c r="I8" s="78">
        <f>IF(animals!N9&gt;0,animals!N9,"")</f>
        <v>13.1</v>
      </c>
      <c r="J8" s="78">
        <f>IF(animals!N10&gt;0,animals!N10,"")</f>
        <v>1.7</v>
      </c>
      <c r="K8" s="78">
        <f>IF(animals!N11&gt;0,animals!N11,"")</f>
        <v>0.7</v>
      </c>
      <c r="L8" s="52">
        <f>IF(animals!N13&gt;0,animals!N13,"")</f>
        <v>3.9</v>
      </c>
      <c r="M8" s="78">
        <f>IF(animals!N14&gt;0,animals!N14,"")</f>
        <v>2.7</v>
      </c>
      <c r="N8" s="78">
        <f>IF(animals!N15&gt;0,animals!N15,"")</f>
        <v>2.2999999999999998</v>
      </c>
      <c r="O8" s="78">
        <f>IF(animals!N16&gt;0,animals!N16,"")</f>
        <v>7.3</v>
      </c>
      <c r="P8" s="47" t="str">
        <f>IF(animals!N18&gt;0,animals!N18,"")</f>
        <v/>
      </c>
      <c r="Q8" s="47" t="str">
        <f>IF(animals!N19&gt;0,animals!N19,"")</f>
        <v/>
      </c>
      <c r="R8" s="78" t="str">
        <f>IF(animals!N20&gt;0,animals!N20,"")</f>
        <v/>
      </c>
      <c r="S8" s="78">
        <f>IF(animals!N21&gt;0,animals!N21,"")</f>
        <v>3.5</v>
      </c>
      <c r="T8" s="78" t="str">
        <f>IF(animals!N22&gt;0,animals!N22,"")</f>
        <v/>
      </c>
      <c r="U8" s="78">
        <f>IF(animals!N23&gt;0,animals!N23,"")</f>
        <v>3</v>
      </c>
      <c r="V8" s="47">
        <f>IF(animals!N25&gt;0,animals!N25,"")</f>
        <v>3.7</v>
      </c>
      <c r="W8" s="47">
        <f>IF(animals!N26&gt;0,animals!N26,"")</f>
        <v>6</v>
      </c>
      <c r="X8" s="47">
        <f>IF(animals!N27&gt;0,animals!N27,"")</f>
        <v>4.0999999999999996</v>
      </c>
      <c r="Y8" s="47">
        <f>IF(animals!N28&gt;0,animals!N28,"")</f>
        <v>3.5</v>
      </c>
      <c r="Z8" s="78">
        <f>IF(animals!N29&gt;0,animals!N29,"")</f>
        <v>5.0999999999999996</v>
      </c>
      <c r="AA8" s="78">
        <f>IF(animals!N30&gt;0,animals!N30,"")</f>
        <v>3.6</v>
      </c>
      <c r="AB8" s="47" t="str">
        <f>IF(animals!N32&gt;0,animals!N32,"")</f>
        <v/>
      </c>
      <c r="AC8" s="47" t="str">
        <f>IF(animals!N33&gt;0,animals!N33,"")</f>
        <v/>
      </c>
      <c r="AD8" s="47" t="str">
        <f>IF(animals!N34&gt;0,animals!N34,"")</f>
        <v/>
      </c>
      <c r="AE8" s="47" t="str">
        <f>IF(animals!N35&gt;0,animals!N35,"")</f>
        <v/>
      </c>
      <c r="AF8" s="47" t="str">
        <f>IF(animals!N36&gt;0,animals!N36,"")</f>
        <v/>
      </c>
      <c r="AG8" s="47" t="str">
        <f>IF(animals!N37&gt;0,animals!N37,"")</f>
        <v/>
      </c>
      <c r="AH8" s="47">
        <f>IF(animals!N39&gt;0,animals!N39,"")</f>
        <v>3.3</v>
      </c>
      <c r="AI8" s="47">
        <f>IF(animals!N40&gt;0,animals!N40,"")</f>
        <v>4.8</v>
      </c>
      <c r="AJ8" s="47">
        <f>IF(animals!N41&gt;0,animals!N41,"")</f>
        <v>3.3</v>
      </c>
      <c r="AK8" s="47">
        <f>IF(animals!N42&gt;0,animals!N42,"")</f>
        <v>3.8</v>
      </c>
      <c r="AL8" s="47">
        <f>IF(animals!N43&gt;0,animals!N43,"")</f>
        <v>7.7</v>
      </c>
      <c r="AM8" s="47">
        <f>IF(animals!N44&gt;0,animals!N44,"")</f>
        <v>4.3</v>
      </c>
    </row>
    <row r="9" spans="1:39" x14ac:dyDescent="0.2">
      <c r="A9" s="42" t="str">
        <f t="shared" si="0"/>
        <v>Pilatobius recamieri</v>
      </c>
      <c r="B9" s="71" t="str">
        <f t="shared" si="0"/>
        <v>NO.022</v>
      </c>
      <c r="C9" s="45" t="str">
        <f>animals!P1</f>
        <v>00.02/3</v>
      </c>
      <c r="D9" s="46">
        <f>IF(animals!P3&gt;0,animals!P3,"")</f>
        <v>324.89999999999998</v>
      </c>
      <c r="E9" s="47">
        <f>IF(animals!P5&gt;0,animals!P5,"")</f>
        <v>24.3</v>
      </c>
      <c r="F9" s="47">
        <f>IF(animals!P6&gt;0,animals!P6,"")</f>
        <v>49.3</v>
      </c>
      <c r="G9" s="78">
        <f>IF(animals!P7&gt;0,animals!P7,"")</f>
        <v>73.599999999999994</v>
      </c>
      <c r="H9" s="78">
        <f>IF(animals!P8&gt;0,animals!P8,"")</f>
        <v>0.49290060851926981</v>
      </c>
      <c r="I9" s="78">
        <f>IF(animals!P9&gt;0,animals!P9,"")</f>
        <v>16.2</v>
      </c>
      <c r="J9" s="78">
        <f>IF(animals!P10&gt;0,animals!P10,"")</f>
        <v>2.2999999999999998</v>
      </c>
      <c r="K9" s="78">
        <f>IF(animals!P11&gt;0,animals!P11,"")</f>
        <v>1.1000000000000001</v>
      </c>
      <c r="L9" s="52">
        <f>IF(animals!P13&gt;0,animals!P13,"")</f>
        <v>6.3</v>
      </c>
      <c r="M9" s="78">
        <f>IF(animals!P14&gt;0,animals!P14,"")</f>
        <v>4.5999999999999996</v>
      </c>
      <c r="N9" s="78">
        <f>IF(animals!P15&gt;0,animals!P15,"")</f>
        <v>2.7</v>
      </c>
      <c r="O9" s="78">
        <f>IF(animals!P16&gt;0,animals!P16,"")</f>
        <v>12</v>
      </c>
      <c r="P9" s="47">
        <f>IF(animals!P18&gt;0,animals!P18,"")</f>
        <v>4.0999999999999996</v>
      </c>
      <c r="Q9" s="47" t="str">
        <f>IF(animals!P19&gt;0,animals!P19,"")</f>
        <v/>
      </c>
      <c r="R9" s="78">
        <f>IF(animals!P20&gt;0,animals!P20,"")</f>
        <v>5.6</v>
      </c>
      <c r="S9" s="78">
        <f>IF(animals!P21&gt;0,animals!P21,"")</f>
        <v>4.4000000000000004</v>
      </c>
      <c r="T9" s="78" t="str">
        <f>IF(animals!P22&gt;0,animals!P22,"")</f>
        <v/>
      </c>
      <c r="U9" s="78">
        <f>IF(animals!P23&gt;0,animals!P23,"")</f>
        <v>3.5</v>
      </c>
      <c r="V9" s="47">
        <f>IF(animals!P25&gt;0,animals!P25,"")</f>
        <v>5</v>
      </c>
      <c r="W9" s="47">
        <f>IF(animals!P26&gt;0,animals!P26,"")</f>
        <v>10.8</v>
      </c>
      <c r="X9" s="47">
        <f>IF(animals!P27&gt;0,animals!P27,"")</f>
        <v>6</v>
      </c>
      <c r="Y9" s="47">
        <f>IF(animals!P28&gt;0,animals!P28,"")</f>
        <v>4.9000000000000004</v>
      </c>
      <c r="Z9" s="78">
        <f>IF(animals!P29&gt;0,animals!P29,"")</f>
        <v>7.7</v>
      </c>
      <c r="AA9" s="78">
        <f>IF(animals!P30&gt;0,animals!P30,"")</f>
        <v>4.7</v>
      </c>
      <c r="AB9" s="47">
        <f>IF(animals!P32&gt;0,animals!P32,"")</f>
        <v>5</v>
      </c>
      <c r="AC9" s="47">
        <f>IF(animals!P33&gt;0,animals!P33,"")</f>
        <v>10.1</v>
      </c>
      <c r="AD9" s="47">
        <f>IF(animals!P34&gt;0,animals!P34,"")</f>
        <v>5.8</v>
      </c>
      <c r="AE9" s="47">
        <f>IF(animals!P35&gt;0,animals!P35,"")</f>
        <v>4.7</v>
      </c>
      <c r="AF9" s="47" t="str">
        <f>IF(animals!P36&gt;0,animals!P36,"")</f>
        <v/>
      </c>
      <c r="AG9" s="47">
        <f>IF(animals!P37&gt;0,animals!P37,"")</f>
        <v>4.9000000000000004</v>
      </c>
      <c r="AH9" s="47">
        <f>IF(animals!P39&gt;0,animals!P39,"")</f>
        <v>4.5999999999999996</v>
      </c>
      <c r="AI9" s="47">
        <f>IF(animals!P40&gt;0,animals!P40,"")</f>
        <v>8.4</v>
      </c>
      <c r="AJ9" s="47">
        <f>IF(animals!P41&gt;0,animals!P41,"")</f>
        <v>4.9000000000000004</v>
      </c>
      <c r="AK9" s="47">
        <f>IF(animals!P42&gt;0,animals!P42,"")</f>
        <v>4.8</v>
      </c>
      <c r="AL9" s="47">
        <f>IF(animals!P43&gt;0,animals!P43,"")</f>
        <v>12.1</v>
      </c>
      <c r="AM9" s="47">
        <f>IF(animals!P44&gt;0,animals!P44,"")</f>
        <v>6.6</v>
      </c>
    </row>
    <row r="10" spans="1:39" x14ac:dyDescent="0.2">
      <c r="A10" s="42" t="str">
        <f t="shared" si="0"/>
        <v>Pilatobius recamieri</v>
      </c>
      <c r="B10" s="71" t="str">
        <f t="shared" si="0"/>
        <v>NO.022</v>
      </c>
      <c r="C10" s="45" t="str">
        <f>animals!R1</f>
        <v>00.02/3</v>
      </c>
      <c r="D10" s="46">
        <f>IF(animals!R3&gt;0,animals!R3,"")</f>
        <v>406.2</v>
      </c>
      <c r="E10" s="47">
        <f>IF(animals!R5&gt;0,animals!R5,"")</f>
        <v>25</v>
      </c>
      <c r="F10" s="47">
        <f>IF(animals!R6&gt;0,animals!R6,"")</f>
        <v>46.8</v>
      </c>
      <c r="G10" s="78">
        <f>IF(animals!R7&gt;0,animals!R7,"")</f>
        <v>71.8</v>
      </c>
      <c r="H10" s="78">
        <f>IF(animals!R8&gt;0,animals!R8,"")</f>
        <v>0.53418803418803418</v>
      </c>
      <c r="I10" s="78">
        <f>IF(animals!R9&gt;0,animals!R9,"")</f>
        <v>16.899999999999999</v>
      </c>
      <c r="J10" s="78">
        <f>IF(animals!R10&gt;0,animals!R10,"")</f>
        <v>2.5</v>
      </c>
      <c r="K10" s="78">
        <f>IF(animals!R11&gt;0,animals!R11,"")</f>
        <v>0.9</v>
      </c>
      <c r="L10" s="52">
        <f>IF(animals!R13&gt;0,animals!R13,"")</f>
        <v>7.3</v>
      </c>
      <c r="M10" s="78">
        <f>IF(animals!R14&gt;0,animals!R14,"")</f>
        <v>5.4</v>
      </c>
      <c r="N10" s="78">
        <f>IF(animals!R15&gt;0,animals!R15,"")</f>
        <v>3.3</v>
      </c>
      <c r="O10" s="78">
        <f>IF(animals!R16&gt;0,animals!R16,"")</f>
        <v>13.7</v>
      </c>
      <c r="P10" s="47">
        <f>IF(animals!R18&gt;0,animals!R18,"")</f>
        <v>5.2</v>
      </c>
      <c r="Q10" s="47">
        <f>IF(animals!R19&gt;0,animals!R19,"")</f>
        <v>10.1</v>
      </c>
      <c r="R10" s="78">
        <f>IF(animals!R20&gt;0,animals!R20,"")</f>
        <v>6.6</v>
      </c>
      <c r="S10" s="78">
        <f>IF(animals!R21&gt;0,animals!R21,"")</f>
        <v>4.0999999999999996</v>
      </c>
      <c r="T10" s="78">
        <f>IF(animals!R22&gt;0,animals!R22,"")</f>
        <v>5.7</v>
      </c>
      <c r="U10" s="78">
        <f>IF(animals!R23&gt;0,animals!R23,"")</f>
        <v>4.2</v>
      </c>
      <c r="V10" s="47">
        <f>IF(animals!R25&gt;0,animals!R25,"")</f>
        <v>6.3</v>
      </c>
      <c r="W10" s="47">
        <f>IF(animals!R26&gt;0,animals!R26,"")</f>
        <v>9.6</v>
      </c>
      <c r="X10" s="47">
        <f>IF(animals!R27&gt;0,animals!R27,"")</f>
        <v>6.8</v>
      </c>
      <c r="Y10" s="47" t="str">
        <f>IF(animals!R28&gt;0,animals!R28,"")</f>
        <v/>
      </c>
      <c r="Z10" s="78">
        <f>IF(animals!R29&gt;0,animals!R29,"")</f>
        <v>9.1</v>
      </c>
      <c r="AA10" s="78">
        <f>IF(animals!R30&gt;0,animals!R30,"")</f>
        <v>6.2</v>
      </c>
      <c r="AB10" s="47">
        <f>IF(animals!R32&gt;0,animals!R32,"")</f>
        <v>6</v>
      </c>
      <c r="AC10" s="47">
        <f>IF(animals!R33&gt;0,animals!R33,"")</f>
        <v>11.4</v>
      </c>
      <c r="AD10" s="47">
        <f>IF(animals!R34&gt;0,animals!R34,"")</f>
        <v>6.5</v>
      </c>
      <c r="AE10" s="47">
        <f>IF(animals!R35&gt;0,animals!R35,"")</f>
        <v>5.4</v>
      </c>
      <c r="AF10" s="47">
        <f>IF(animals!R36&gt;0,animals!R36,"")</f>
        <v>9.6</v>
      </c>
      <c r="AG10" s="47">
        <f>IF(animals!R37&gt;0,animals!R37,"")</f>
        <v>5.2</v>
      </c>
      <c r="AH10" s="47">
        <f>IF(animals!R39&gt;0,animals!R39,"")</f>
        <v>5</v>
      </c>
      <c r="AI10" s="47">
        <f>IF(animals!R40&gt;0,animals!R40,"")</f>
        <v>9.1</v>
      </c>
      <c r="AJ10" s="47">
        <f>IF(animals!R41&gt;0,animals!R41,"")</f>
        <v>5</v>
      </c>
      <c r="AK10" s="47">
        <f>IF(animals!R42&gt;0,animals!R42,"")</f>
        <v>5.8</v>
      </c>
      <c r="AL10" s="47">
        <f>IF(animals!R43&gt;0,animals!R43,"")</f>
        <v>13.6</v>
      </c>
      <c r="AM10" s="47">
        <f>IF(animals!R44&gt;0,animals!R44,"")</f>
        <v>7</v>
      </c>
    </row>
    <row r="11" spans="1:39" x14ac:dyDescent="0.2">
      <c r="A11" s="42" t="str">
        <f t="shared" si="0"/>
        <v>Pilatobius recamieri</v>
      </c>
      <c r="B11" s="71" t="str">
        <f t="shared" si="0"/>
        <v>NO.022</v>
      </c>
      <c r="C11" s="45" t="str">
        <f>animals!T1</f>
        <v>00.02/3</v>
      </c>
      <c r="D11" s="46">
        <f>IF(animals!T3&gt;0,animals!T3,"")</f>
        <v>334.7</v>
      </c>
      <c r="E11" s="47">
        <f>IF(animals!T5&gt;0,animals!T5,"")</f>
        <v>23.9</v>
      </c>
      <c r="F11" s="47">
        <f>IF(animals!T6&gt;0,animals!T6,"")</f>
        <v>48.8</v>
      </c>
      <c r="G11" s="78">
        <f>IF(animals!T7&gt;0,animals!T7,"")</f>
        <v>72.7</v>
      </c>
      <c r="H11" s="78">
        <f>IF(animals!T8&gt;0,animals!T8,"")</f>
        <v>0.48975409836065575</v>
      </c>
      <c r="I11" s="78">
        <f>IF(animals!T9&gt;0,animals!T9,"")</f>
        <v>15.9</v>
      </c>
      <c r="J11" s="78">
        <f>IF(animals!T10&gt;0,animals!T10,"")</f>
        <v>2.2000000000000002</v>
      </c>
      <c r="K11" s="78" t="str">
        <f>IF(animals!T11&gt;0,animals!T11,"")</f>
        <v/>
      </c>
      <c r="L11" s="52">
        <f>IF(animals!T13&gt;0,animals!T13,"")</f>
        <v>5.4</v>
      </c>
      <c r="M11" s="78">
        <f>IF(animals!T14&gt;0,animals!T14,"")</f>
        <v>4.3</v>
      </c>
      <c r="N11" s="78">
        <f>IF(animals!T15&gt;0,animals!T15,"")</f>
        <v>2.8</v>
      </c>
      <c r="O11" s="78">
        <f>IF(animals!T16&gt;0,animals!T16,"")</f>
        <v>10.7</v>
      </c>
      <c r="P11" s="47">
        <f>IF(animals!T18&gt;0,animals!T18,"")</f>
        <v>4.4000000000000004</v>
      </c>
      <c r="Q11" s="47">
        <f>IF(animals!T19&gt;0,animals!T19,"")</f>
        <v>8.4</v>
      </c>
      <c r="R11" s="78">
        <f>IF(animals!T20&gt;0,animals!T20,"")</f>
        <v>5.6</v>
      </c>
      <c r="S11" s="78">
        <f>IF(animals!T21&gt;0,animals!T21,"")</f>
        <v>4.3</v>
      </c>
      <c r="T11" s="78">
        <f>IF(animals!T22&gt;0,animals!T22,"")</f>
        <v>5.8</v>
      </c>
      <c r="U11" s="78">
        <f>IF(animals!T23&gt;0,animals!T23,"")</f>
        <v>3.1</v>
      </c>
      <c r="V11" s="47">
        <f>IF(animals!T25&gt;0,animals!T25,"")</f>
        <v>6.5</v>
      </c>
      <c r="W11" s="47">
        <f>IF(animals!T26&gt;0,animals!T26,"")</f>
        <v>7.3</v>
      </c>
      <c r="X11" s="47">
        <f>IF(animals!T27&gt;0,animals!T27,"")</f>
        <v>4.2</v>
      </c>
      <c r="Y11" s="47">
        <f>IF(animals!T28&gt;0,animals!T28,"")</f>
        <v>4.4000000000000004</v>
      </c>
      <c r="Z11" s="78">
        <f>IF(animals!T29&gt;0,animals!T29,"")</f>
        <v>5.4</v>
      </c>
      <c r="AA11" s="78">
        <f>IF(animals!T30&gt;0,animals!T30,"")</f>
        <v>4.2</v>
      </c>
      <c r="AB11" s="47">
        <f>IF(animals!T32&gt;0,animals!T32,"")</f>
        <v>4.7</v>
      </c>
      <c r="AC11" s="47">
        <f>IF(animals!T33&gt;0,animals!T33,"")</f>
        <v>9.4</v>
      </c>
      <c r="AD11" s="47">
        <f>IF(animals!T34&gt;0,animals!T34,"")</f>
        <v>6.1</v>
      </c>
      <c r="AE11" s="47">
        <f>IF(animals!T35&gt;0,animals!T35,"")</f>
        <v>4</v>
      </c>
      <c r="AF11" s="47">
        <f>IF(animals!T36&gt;0,animals!T36,"")</f>
        <v>6.7</v>
      </c>
      <c r="AG11" s="47">
        <f>IF(animals!T37&gt;0,animals!T37,"")</f>
        <v>4.2</v>
      </c>
      <c r="AH11" s="47">
        <f>IF(animals!T39&gt;0,animals!T39,"")</f>
        <v>4.7</v>
      </c>
      <c r="AI11" s="47">
        <f>IF(animals!T40&gt;0,animals!T40,"")</f>
        <v>6.7</v>
      </c>
      <c r="AJ11" s="47">
        <f>IF(animals!T41&gt;0,animals!T41,"")</f>
        <v>5</v>
      </c>
      <c r="AK11" s="47">
        <f>IF(animals!T42&gt;0,animals!T42,"")</f>
        <v>4.3</v>
      </c>
      <c r="AL11" s="47">
        <f>IF(animals!T43&gt;0,animals!T43,"")</f>
        <v>11.2</v>
      </c>
      <c r="AM11" s="47">
        <f>IF(animals!T44&gt;0,animals!T44,"")</f>
        <v>6.9</v>
      </c>
    </row>
    <row r="12" spans="1:39" x14ac:dyDescent="0.2">
      <c r="A12" s="42" t="str">
        <f t="shared" si="0"/>
        <v>Pilatobius recamieri</v>
      </c>
      <c r="B12" s="71" t="str">
        <f t="shared" si="0"/>
        <v>NO.022</v>
      </c>
      <c r="C12" s="45" t="str">
        <f>animals!V1</f>
        <v>00.02/3</v>
      </c>
      <c r="D12" s="46" t="str">
        <f>IF(animals!V3&gt;0,animals!V3,"")</f>
        <v/>
      </c>
      <c r="E12" s="47">
        <f>IF(animals!V5&gt;0,animals!V5,"")</f>
        <v>23.6</v>
      </c>
      <c r="F12" s="47">
        <f>IF(animals!V6&gt;0,animals!V6,"")</f>
        <v>49.7</v>
      </c>
      <c r="G12" s="78">
        <f>IF(animals!V7&gt;0,animals!V7,"")</f>
        <v>73.3</v>
      </c>
      <c r="H12" s="78">
        <f>IF(animals!V8&gt;0,animals!V8,"")</f>
        <v>0.47484909456740443</v>
      </c>
      <c r="I12" s="78">
        <f>IF(animals!V9&gt;0,animals!V9,"")</f>
        <v>15.8</v>
      </c>
      <c r="J12" s="78">
        <f>IF(animals!V10&gt;0,animals!V10,"")</f>
        <v>2.2000000000000002</v>
      </c>
      <c r="K12" s="78">
        <f>IF(animals!V11&gt;0,animals!V11,"")</f>
        <v>1.1000000000000001</v>
      </c>
      <c r="L12" s="52">
        <f>IF(animals!V13&gt;0,animals!V13,"")</f>
        <v>5.7</v>
      </c>
      <c r="M12" s="78">
        <f>IF(animals!V14&gt;0,animals!V14,"")</f>
        <v>4.0999999999999996</v>
      </c>
      <c r="N12" s="78">
        <f>IF(animals!V15&gt;0,animals!V15,"")</f>
        <v>2.5</v>
      </c>
      <c r="O12" s="78">
        <f>IF(animals!V16&gt;0,animals!V16,"")</f>
        <v>10.5</v>
      </c>
      <c r="P12" s="47" t="str">
        <f>IF(animals!V18&gt;0,animals!V18,"")</f>
        <v/>
      </c>
      <c r="Q12" s="47" t="str">
        <f>IF(animals!V19&gt;0,animals!V19,"")</f>
        <v/>
      </c>
      <c r="R12" s="78" t="str">
        <f>IF(animals!V20&gt;0,animals!V20,"")</f>
        <v/>
      </c>
      <c r="S12" s="78" t="str">
        <f>IF(animals!V21&gt;0,animals!V21,"")</f>
        <v/>
      </c>
      <c r="T12" s="78" t="str">
        <f>IF(animals!V22&gt;0,animals!V22,"")</f>
        <v/>
      </c>
      <c r="U12" s="78" t="str">
        <f>IF(animals!V23&gt;0,animals!V23,"")</f>
        <v/>
      </c>
      <c r="V12" s="47">
        <f>IF(animals!V25&gt;0,animals!V25,"")</f>
        <v>5</v>
      </c>
      <c r="W12" s="47">
        <f>IF(animals!V26&gt;0,animals!V26,"")</f>
        <v>10.4</v>
      </c>
      <c r="X12" s="47">
        <f>IF(animals!V27&gt;0,animals!V27,"")</f>
        <v>6.4</v>
      </c>
      <c r="Y12" s="47">
        <f>IF(animals!V28&gt;0,animals!V28,"")</f>
        <v>4.8</v>
      </c>
      <c r="Z12" s="78">
        <f>IF(animals!V29&gt;0,animals!V29,"")</f>
        <v>7.5</v>
      </c>
      <c r="AA12" s="78">
        <f>IF(animals!V30&gt;0,animals!V30,"")</f>
        <v>4.2</v>
      </c>
      <c r="AB12" s="47">
        <f>IF(animals!V32&gt;0,animals!V32,"")</f>
        <v>5.2</v>
      </c>
      <c r="AC12" s="47">
        <f>IF(animals!V33&gt;0,animals!V33,"")</f>
        <v>10.5</v>
      </c>
      <c r="AD12" s="47">
        <f>IF(animals!V34&gt;0,animals!V34,"")</f>
        <v>6.4</v>
      </c>
      <c r="AE12" s="47">
        <f>IF(animals!V35&gt;0,animals!V35,"")</f>
        <v>4.8</v>
      </c>
      <c r="AF12" s="47">
        <f>IF(animals!V36&gt;0,animals!V36,"")</f>
        <v>7.7</v>
      </c>
      <c r="AG12" s="47">
        <f>IF(animals!V37&gt;0,animals!V37,"")</f>
        <v>4.9000000000000004</v>
      </c>
      <c r="AH12" s="47" t="str">
        <f>IF(animals!V39&gt;0,animals!V39,"")</f>
        <v/>
      </c>
      <c r="AI12" s="47" t="str">
        <f>IF(animals!V40&gt;0,animals!V40,"")</f>
        <v/>
      </c>
      <c r="AJ12" s="47" t="str">
        <f>IF(animals!V41&gt;0,animals!V41,"")</f>
        <v/>
      </c>
      <c r="AK12" s="47" t="str">
        <f>IF(animals!V42&gt;0,animals!V42,"")</f>
        <v/>
      </c>
      <c r="AL12" s="47" t="str">
        <f>IF(animals!V43&gt;0,animals!V43,"")</f>
        <v/>
      </c>
      <c r="AM12" s="47" t="str">
        <f>IF(animals!V44&gt;0,animals!V44,"")</f>
        <v/>
      </c>
    </row>
    <row r="13" spans="1:39" x14ac:dyDescent="0.2">
      <c r="A13" s="42" t="str">
        <f t="shared" si="0"/>
        <v>Pilatobius recamieri</v>
      </c>
      <c r="B13" s="71" t="str">
        <f t="shared" si="0"/>
        <v>NO.022</v>
      </c>
      <c r="C13" s="45" t="str">
        <f>animals!X1</f>
        <v>00.02/3</v>
      </c>
      <c r="D13" s="46" t="str">
        <f>IF(animals!X3&gt;0,animals!X3,"")</f>
        <v/>
      </c>
      <c r="E13" s="47">
        <f>IF(animals!X5&gt;0,animals!X5,"")</f>
        <v>25.9</v>
      </c>
      <c r="F13" s="47">
        <f>IF(animals!X6&gt;0,animals!X6,"")</f>
        <v>49.7</v>
      </c>
      <c r="G13" s="78">
        <f>IF(animals!X7&gt;0,animals!X7,"")</f>
        <v>75.599999999999994</v>
      </c>
      <c r="H13" s="78">
        <f>IF(animals!X8&gt;0,animals!X8,"")</f>
        <v>0.52112676056338025</v>
      </c>
      <c r="I13" s="78">
        <f>IF(animals!X9&gt;0,animals!X9,"")</f>
        <v>17.2</v>
      </c>
      <c r="J13" s="78">
        <f>IF(animals!X10&gt;0,animals!X10,"")</f>
        <v>2.2000000000000002</v>
      </c>
      <c r="K13" s="78">
        <f>IF(animals!X11&gt;0,animals!X11,"")</f>
        <v>1</v>
      </c>
      <c r="L13" s="52">
        <f>IF(animals!X13&gt;0,animals!X13,"")</f>
        <v>6.9</v>
      </c>
      <c r="M13" s="78">
        <f>IF(animals!X14&gt;0,animals!X14,"")</f>
        <v>4.8</v>
      </c>
      <c r="N13" s="78">
        <f>IF(animals!X15&gt;0,animals!X15,"")</f>
        <v>2.8</v>
      </c>
      <c r="O13" s="78">
        <f>IF(animals!X16&gt;0,animals!X16,"")</f>
        <v>12.3</v>
      </c>
      <c r="P13" s="47">
        <f>IF(animals!X18&gt;0,animals!X18,"")</f>
        <v>5.0999999999999996</v>
      </c>
      <c r="Q13" s="47" t="str">
        <f>IF(animals!X19&gt;0,animals!X19,"")</f>
        <v/>
      </c>
      <c r="R13" s="78">
        <f>IF(animals!X20&gt;0,animals!X20,"")</f>
        <v>6</v>
      </c>
      <c r="S13" s="78">
        <f>IF(animals!X21&gt;0,animals!X21,"")</f>
        <v>4.5</v>
      </c>
      <c r="T13" s="78">
        <f>IF(animals!X22&gt;0,animals!X22,"")</f>
        <v>6.8</v>
      </c>
      <c r="U13" s="78">
        <f>IF(animals!X23&gt;0,animals!X23,"")</f>
        <v>4</v>
      </c>
      <c r="V13" s="47">
        <f>IF(animals!X25&gt;0,animals!X25,"")</f>
        <v>5</v>
      </c>
      <c r="W13" s="47">
        <f>IF(animals!X26&gt;0,animals!X26,"")</f>
        <v>11.8</v>
      </c>
      <c r="X13" s="47">
        <f>IF(animals!X27&gt;0,animals!X27,"")</f>
        <v>6</v>
      </c>
      <c r="Y13" s="47">
        <f>IF(animals!X28&gt;0,animals!X28,"")</f>
        <v>4.4400000000000004</v>
      </c>
      <c r="Z13" s="78">
        <f>IF(animals!X29&gt;0,animals!X29,"")</f>
        <v>7.9</v>
      </c>
      <c r="AA13" s="78">
        <f>IF(animals!X30&gt;0,animals!X30,"")</f>
        <v>4.5</v>
      </c>
      <c r="AB13" s="47">
        <f>IF(animals!X32&gt;0,animals!X32,"")</f>
        <v>5.7</v>
      </c>
      <c r="AC13" s="47">
        <f>IF(animals!X33&gt;0,animals!X33,"")</f>
        <v>10.4</v>
      </c>
      <c r="AD13" s="47" t="str">
        <f>IF(animals!X34&gt;0,animals!X34,"")</f>
        <v/>
      </c>
      <c r="AE13" s="47">
        <f>IF(animals!X35&gt;0,animals!X35,"")</f>
        <v>5.2</v>
      </c>
      <c r="AF13" s="47">
        <f>IF(animals!X36&gt;0,animals!X36,"")</f>
        <v>8.4</v>
      </c>
      <c r="AG13" s="47">
        <f>IF(animals!X37&gt;0,animals!X37,"")</f>
        <v>5.5</v>
      </c>
      <c r="AH13" s="47">
        <f>IF(animals!X39&gt;0,animals!X39,"")</f>
        <v>5.4</v>
      </c>
      <c r="AI13" s="47">
        <f>IF(animals!X40&gt;0,animals!X40,"")</f>
        <v>8.1</v>
      </c>
      <c r="AJ13" s="47">
        <f>IF(animals!X41&gt;0,animals!X41,"")</f>
        <v>5</v>
      </c>
      <c r="AK13" s="47">
        <f>IF(animals!X42&gt;0,animals!X42,"")</f>
        <v>6</v>
      </c>
      <c r="AL13" s="47">
        <f>IF(animals!X43&gt;0,animals!X43,"")</f>
        <v>12.7</v>
      </c>
      <c r="AM13" s="47">
        <f>IF(animals!X44&gt;0,animals!X44,"")</f>
        <v>7.3</v>
      </c>
    </row>
    <row r="14" spans="1:39" x14ac:dyDescent="0.2">
      <c r="A14" s="42" t="str">
        <f t="shared" si="0"/>
        <v>Pilatobius recamieri</v>
      </c>
      <c r="B14" s="71" t="str">
        <f t="shared" si="0"/>
        <v>NO.022</v>
      </c>
      <c r="C14" s="45" t="str">
        <f>animals!Z1</f>
        <v>00.02/4</v>
      </c>
      <c r="D14" s="46">
        <f>IF(animals!Z3&gt;0,animals!Z3,"")</f>
        <v>224.2</v>
      </c>
      <c r="E14" s="47">
        <f>IF(animals!Z5&gt;0,animals!Z5,"")</f>
        <v>20.7</v>
      </c>
      <c r="F14" s="47">
        <f>IF(animals!Z6&gt;0,animals!Z6,"")</f>
        <v>39.700000000000003</v>
      </c>
      <c r="G14" s="78">
        <f>IF(animals!Z7&gt;0,animals!Z7,"")</f>
        <v>60.400000000000006</v>
      </c>
      <c r="H14" s="78">
        <f>IF(animals!Z8&gt;0,animals!Z8,"")</f>
        <v>0.52141057934508805</v>
      </c>
      <c r="I14" s="78">
        <f>IF(animals!Z9&gt;0,animals!Z9,"")</f>
        <v>13</v>
      </c>
      <c r="J14" s="78">
        <f>IF(animals!Z10&gt;0,animals!Z10,"")</f>
        <v>1.7</v>
      </c>
      <c r="K14" s="78">
        <f>IF(animals!Z11&gt;0,animals!Z11,"")</f>
        <v>0.7</v>
      </c>
      <c r="L14" s="52">
        <f>IF(animals!Z13&gt;0,animals!Z13,"")</f>
        <v>3.9</v>
      </c>
      <c r="M14" s="78">
        <f>IF(animals!Z14&gt;0,animals!Z14,"")</f>
        <v>2.5</v>
      </c>
      <c r="N14" s="78">
        <f>IF(animals!Z15&gt;0,animals!Z15,"")</f>
        <v>2.2000000000000002</v>
      </c>
      <c r="O14" s="78">
        <f>IF(animals!Z16&gt;0,animals!Z16,"")</f>
        <v>6.9</v>
      </c>
      <c r="P14" s="47" t="str">
        <f>IF(animals!Z18&gt;0,animals!Z18,"")</f>
        <v/>
      </c>
      <c r="Q14" s="47" t="str">
        <f>IF(animals!Z19&gt;0,animals!Z19,"")</f>
        <v/>
      </c>
      <c r="R14" s="78" t="str">
        <f>IF(animals!Z20&gt;0,animals!Z20,"")</f>
        <v/>
      </c>
      <c r="S14" s="78" t="str">
        <f>IF(animals!Z21&gt;0,animals!Z21,"")</f>
        <v/>
      </c>
      <c r="T14" s="78" t="str">
        <f>IF(animals!Z22&gt;0,animals!Z22,"")</f>
        <v/>
      </c>
      <c r="U14" s="78" t="str">
        <f>IF(animals!Z23&gt;0,animals!Z23,"")</f>
        <v/>
      </c>
      <c r="V14" s="47">
        <f>IF(animals!Z25&gt;0,animals!Z25,"")</f>
        <v>3.1</v>
      </c>
      <c r="W14" s="47">
        <f>IF(animals!Z26&gt;0,animals!Z26,"")</f>
        <v>7</v>
      </c>
      <c r="X14" s="47">
        <f>IF(animals!Z27&gt;0,animals!Z27,"")</f>
        <v>4.5</v>
      </c>
      <c r="Y14" s="47">
        <f>IF(animals!Z28&gt;0,animals!Z28,"")</f>
        <v>2.2000000000000002</v>
      </c>
      <c r="Z14" s="78">
        <f>IF(animals!Z29&gt;0,animals!Z29,"")</f>
        <v>4.8</v>
      </c>
      <c r="AA14" s="78">
        <f>IF(animals!Z30&gt;0,animals!Z30,"")</f>
        <v>3.5</v>
      </c>
      <c r="AB14" s="47" t="str">
        <f>IF(animals!Z32&gt;0,animals!Z32,"")</f>
        <v/>
      </c>
      <c r="AC14" s="47" t="str">
        <f>IF(animals!Z33&gt;0,animals!Z33,"")</f>
        <v/>
      </c>
      <c r="AD14" s="47" t="str">
        <f>IF(animals!Z34&gt;0,animals!Z34,"")</f>
        <v/>
      </c>
      <c r="AE14" s="47" t="str">
        <f>IF(animals!Z35&gt;0,animals!Z35,"")</f>
        <v/>
      </c>
      <c r="AF14" s="47" t="str">
        <f>IF(animals!Z36&gt;0,animals!Z36,"")</f>
        <v/>
      </c>
      <c r="AG14" s="47" t="str">
        <f>IF(animals!Z37&gt;0,animals!Z37,"")</f>
        <v/>
      </c>
      <c r="AH14" s="47">
        <f>IF(animals!Z39&gt;0,animals!Z39,"")</f>
        <v>3.2</v>
      </c>
      <c r="AI14" s="47">
        <f>IF(animals!Z40&gt;0,animals!Z40,"")</f>
        <v>4.5</v>
      </c>
      <c r="AJ14" s="47">
        <f>IF(animals!Z41&gt;0,animals!Z41,"")</f>
        <v>3.3</v>
      </c>
      <c r="AK14" s="47">
        <f>IF(animals!Z42&gt;0,animals!Z42,"")</f>
        <v>3.7</v>
      </c>
      <c r="AL14" s="47">
        <f>IF(animals!Z43&gt;0,animals!Z43,"")</f>
        <v>7.1</v>
      </c>
      <c r="AM14" s="47">
        <f>IF(animals!Z44&gt;0,animals!Z44,"")</f>
        <v>4.3</v>
      </c>
    </row>
    <row r="15" spans="1:39" x14ac:dyDescent="0.2">
      <c r="A15" s="42" t="str">
        <f t="shared" si="0"/>
        <v>Pilatobius recamieri</v>
      </c>
      <c r="B15" s="71" t="str">
        <f t="shared" si="0"/>
        <v>NO.022</v>
      </c>
      <c r="C15" s="45" t="str">
        <f>animals!AB1</f>
        <v>00.02/4</v>
      </c>
      <c r="D15" s="46">
        <f>IF(animals!AB3&gt;0,animals!AB3,"")</f>
        <v>374.7</v>
      </c>
      <c r="E15" s="47">
        <f>IF(animals!AB5&gt;0,animals!AB5,"")</f>
        <v>25.4</v>
      </c>
      <c r="F15" s="47">
        <f>IF(animals!AB6&gt;0,animals!AB6,"")</f>
        <v>55.8</v>
      </c>
      <c r="G15" s="78">
        <f>IF(animals!AB7&gt;0,animals!AB7,"")</f>
        <v>81.199999999999989</v>
      </c>
      <c r="H15" s="78">
        <f>IF(animals!AB8&gt;0,animals!AB8,"")</f>
        <v>0.45519713261648748</v>
      </c>
      <c r="I15" s="78">
        <f>IF(animals!AB9&gt;0,animals!AB9,"")</f>
        <v>16.899999999999999</v>
      </c>
      <c r="J15" s="78">
        <f>IF(animals!AB10&gt;0,animals!AB10,"")</f>
        <v>2.2999999999999998</v>
      </c>
      <c r="K15" s="78">
        <f>IF(animals!AB11&gt;0,animals!AB11,"")</f>
        <v>1</v>
      </c>
      <c r="L15" s="52">
        <f>IF(animals!AB13&gt;0,animals!AB13,"")</f>
        <v>6.3</v>
      </c>
      <c r="M15" s="78">
        <f>IF(animals!AB14&gt;0,animals!AB14,"")</f>
        <v>4.4000000000000004</v>
      </c>
      <c r="N15" s="78">
        <f>IF(animals!AB15&gt;0,animals!AB15,"")</f>
        <v>2.9</v>
      </c>
      <c r="O15" s="78">
        <f>IF(animals!AB16&gt;0,animals!AB16,"")</f>
        <v>12.5</v>
      </c>
      <c r="P15" s="47">
        <f>IF(animals!AB18&gt;0,animals!AB18,"")</f>
        <v>4.5</v>
      </c>
      <c r="Q15" s="47">
        <f>IF(animals!AB19&gt;0,animals!AB19,"")</f>
        <v>8.5</v>
      </c>
      <c r="R15" s="78">
        <f>IF(animals!AB20&gt;0,animals!AB20,"")</f>
        <v>6.6</v>
      </c>
      <c r="S15" s="78">
        <f>IF(animals!AB21&gt;0,animals!AB21,"")</f>
        <v>3.9</v>
      </c>
      <c r="T15" s="78">
        <f>IF(animals!AB22&gt;0,animals!AB22,"")</f>
        <v>5.8</v>
      </c>
      <c r="U15" s="78">
        <f>IF(animals!AB23&gt;0,animals!AB23,"")</f>
        <v>4.8</v>
      </c>
      <c r="V15" s="47">
        <f>IF(animals!AB25&gt;0,animals!AB25,"")</f>
        <v>5.0999999999999996</v>
      </c>
      <c r="W15" s="47">
        <f>IF(animals!AB26&gt;0,animals!AB26,"")</f>
        <v>11.4</v>
      </c>
      <c r="X15" s="47">
        <f>IF(animals!AB27&gt;0,animals!AB27,"")</f>
        <v>7.3</v>
      </c>
      <c r="Y15" s="47">
        <f>IF(animals!AB28&gt;0,animals!AB28,"")</f>
        <v>4.2</v>
      </c>
      <c r="Z15" s="78">
        <f>IF(animals!AB29&gt;0,animals!AB29,"")</f>
        <v>8.1</v>
      </c>
      <c r="AA15" s="78">
        <f>IF(animals!AB30&gt;0,animals!AB30,"")</f>
        <v>5.4</v>
      </c>
      <c r="AB15" s="47">
        <f>IF(animals!AB32&gt;0,animals!AB32,"")</f>
        <v>4.5999999999999996</v>
      </c>
      <c r="AC15" s="47">
        <f>IF(animals!AB33&gt;0,animals!AB33,"")</f>
        <v>11.5</v>
      </c>
      <c r="AD15" s="47">
        <f>IF(animals!AB34&gt;0,animals!AB34,"")</f>
        <v>6.6</v>
      </c>
      <c r="AE15" s="47">
        <f>IF(animals!AB35&gt;0,animals!AB35,"")</f>
        <v>4.3</v>
      </c>
      <c r="AF15" s="47">
        <f>IF(animals!AB36&gt;0,animals!AB36,"")</f>
        <v>8</v>
      </c>
      <c r="AG15" s="47">
        <f>IF(animals!AB37&gt;0,animals!AB37,"")</f>
        <v>5.8</v>
      </c>
      <c r="AH15" s="47">
        <f>IF(animals!AB39&gt;0,animals!AB39,"")</f>
        <v>5.3</v>
      </c>
      <c r="AI15" s="47">
        <f>IF(animals!AB40&gt;0,animals!AB40,"")</f>
        <v>7.8</v>
      </c>
      <c r="AJ15" s="47">
        <f>IF(animals!AB41&gt;0,animals!AB41,"")</f>
        <v>4.9000000000000004</v>
      </c>
      <c r="AK15" s="47">
        <f>IF(animals!AB42&gt;0,animals!AB42,"")</f>
        <v>5.6</v>
      </c>
      <c r="AL15" s="47">
        <f>IF(animals!AB43&gt;0,animals!AB43,"")</f>
        <v>12.7</v>
      </c>
      <c r="AM15" s="47">
        <f>IF(animals!AB44&gt;0,animals!AB44,"")</f>
        <v>7</v>
      </c>
    </row>
    <row r="16" spans="1:39" x14ac:dyDescent="0.2">
      <c r="A16" s="42" t="str">
        <f t="shared" si="0"/>
        <v>Pilatobius recamieri</v>
      </c>
      <c r="B16" s="71" t="str">
        <f t="shared" si="0"/>
        <v>NO.022</v>
      </c>
      <c r="C16" s="45" t="str">
        <f>animals!AD1</f>
        <v>NO.022.01.2</v>
      </c>
      <c r="D16" s="46">
        <f>IF(animals!AD3&gt;0,animals!AD3,"")</f>
        <v>344</v>
      </c>
      <c r="E16" s="47">
        <f>IF(animals!AD5&gt;0,animals!AD5,"")</f>
        <v>28.2</v>
      </c>
      <c r="F16" s="47">
        <f>IF(animals!AD6&gt;0,animals!AD6,"")</f>
        <v>56.8</v>
      </c>
      <c r="G16" s="78">
        <f>IF(animals!AD7&gt;0,animals!AD7,"")</f>
        <v>85</v>
      </c>
      <c r="H16" s="78">
        <f>IF(animals!AD8&gt;0,animals!AD8,"")</f>
        <v>0.49647887323943662</v>
      </c>
      <c r="I16" s="78">
        <f>IF(animals!AD9&gt;0,animals!AD9,"")</f>
        <v>18</v>
      </c>
      <c r="J16" s="78">
        <f>IF(animals!AD10&gt;0,animals!AD10,"")</f>
        <v>2.2000000000000002</v>
      </c>
      <c r="K16" s="78">
        <f>IF(animals!AD11&gt;0,animals!AD11,"")</f>
        <v>1.2</v>
      </c>
      <c r="L16" s="52">
        <f>IF(animals!AD13&gt;0,animals!AD13,"")</f>
        <v>6.2</v>
      </c>
      <c r="M16" s="78">
        <f>IF(animals!AD14&gt;0,animals!AD14,"")</f>
        <v>4.2</v>
      </c>
      <c r="N16" s="78">
        <f>IF(animals!AD15&gt;0,animals!AD15,"")</f>
        <v>3.2</v>
      </c>
      <c r="O16" s="78">
        <f>IF(animals!AD16&gt;0,animals!AD16,"")</f>
        <v>11.6</v>
      </c>
      <c r="P16" s="47">
        <f>IF(animals!AD18&gt;0,animals!AD18,"")</f>
        <v>5.6</v>
      </c>
      <c r="Q16" s="47">
        <f>IF(animals!AD19&gt;0,animals!AD19,"")</f>
        <v>7.6</v>
      </c>
      <c r="R16" s="78">
        <f>IF(animals!AD20&gt;0,animals!AD20,"")</f>
        <v>6.2</v>
      </c>
      <c r="S16" s="78">
        <f>IF(animals!AD21&gt;0,animals!AD21,"")</f>
        <v>4</v>
      </c>
      <c r="T16" s="78">
        <f>IF(animals!AD22&gt;0,animals!AD22,"")</f>
        <v>6.6</v>
      </c>
      <c r="U16" s="78">
        <f>IF(animals!AD23&gt;0,animals!AD23,"")</f>
        <v>4.8</v>
      </c>
      <c r="V16" s="47">
        <f>IF(animals!AD25&gt;0,animals!AD25,"")</f>
        <v>5.7</v>
      </c>
      <c r="W16" s="47">
        <f>IF(animals!AD26&gt;0,animals!AD26,"")</f>
        <v>10.8</v>
      </c>
      <c r="X16" s="47">
        <f>IF(animals!AD27&gt;0,animals!AD27,"")</f>
        <v>7.3</v>
      </c>
      <c r="Y16" s="47">
        <f>IF(animals!AD28&gt;0,animals!AD28,"")</f>
        <v>4.4000000000000004</v>
      </c>
      <c r="Z16" s="78">
        <f>IF(animals!AD29&gt;0,animals!AD29,"")</f>
        <v>7.9</v>
      </c>
      <c r="AA16" s="78">
        <f>IF(animals!AD30&gt;0,animals!AD30,"")</f>
        <v>6.2</v>
      </c>
      <c r="AB16" s="47">
        <f>IF(animals!AD32&gt;0,animals!AD32,"")</f>
        <v>5.0999999999999996</v>
      </c>
      <c r="AC16" s="47">
        <f>IF(animals!AD33&gt;0,animals!AD33,"")</f>
        <v>10.7</v>
      </c>
      <c r="AD16" s="47">
        <f>IF(animals!AD34&gt;0,animals!AD34,"")</f>
        <v>7.2</v>
      </c>
      <c r="AE16" s="47" t="str">
        <f>IF(animals!AD35&gt;0,animals!AD35,"")</f>
        <v/>
      </c>
      <c r="AF16" s="47" t="str">
        <f>IF(animals!AD36&gt;0,animals!AD36,"")</f>
        <v/>
      </c>
      <c r="AG16" s="47" t="str">
        <f>IF(animals!AD37&gt;0,animals!AD37,"")</f>
        <v/>
      </c>
      <c r="AH16" s="47" t="str">
        <f>IF(animals!AD39&gt;0,animals!AD39,"")</f>
        <v/>
      </c>
      <c r="AI16" s="47" t="str">
        <f>IF(animals!AD40&gt;0,animals!AD40,"")</f>
        <v/>
      </c>
      <c r="AJ16" s="47" t="str">
        <f>IF(animals!AD41&gt;0,animals!AD41,"")</f>
        <v/>
      </c>
      <c r="AK16" s="47">
        <f>IF(animals!AD42&gt;0,animals!AD42,"")</f>
        <v>5.7</v>
      </c>
      <c r="AL16" s="47">
        <f>IF(animals!AD43&gt;0,animals!AD43,"")</f>
        <v>12.5</v>
      </c>
      <c r="AM16" s="47">
        <f>IF(animals!AD44&gt;0,animals!AD44,"")</f>
        <v>7.5</v>
      </c>
    </row>
    <row r="17" spans="1:39" x14ac:dyDescent="0.2">
      <c r="A17" s="42" t="str">
        <f t="shared" si="0"/>
        <v>Pilatobius recamieri</v>
      </c>
      <c r="B17" s="71" t="str">
        <f t="shared" si="0"/>
        <v>NO.022</v>
      </c>
      <c r="C17" s="45" t="str">
        <f>animals!AF1</f>
        <v>00.02/4</v>
      </c>
      <c r="D17" s="46">
        <f>IF(animals!AF3&gt;0,animals!AF3,"")</f>
        <v>359</v>
      </c>
      <c r="E17" s="47">
        <f>IF(animals!AF5&gt;0,animals!AF5,"")</f>
        <v>23.6</v>
      </c>
      <c r="F17" s="47">
        <f>IF(animals!AF6&gt;0,animals!AF6,"")</f>
        <v>43</v>
      </c>
      <c r="G17" s="78">
        <f>IF(animals!AF7&gt;0,animals!AF7,"")</f>
        <v>66.599999999999994</v>
      </c>
      <c r="H17" s="78">
        <f>IF(animals!AF8&gt;0,animals!AF8,"")</f>
        <v>0.5488372093023256</v>
      </c>
      <c r="I17" s="78">
        <f>IF(animals!AF9&gt;0,animals!AF9,"")</f>
        <v>15.4</v>
      </c>
      <c r="J17" s="78">
        <f>IF(animals!AF10&gt;0,animals!AF10,"")</f>
        <v>2.1</v>
      </c>
      <c r="K17" s="78">
        <f>IF(animals!AF11&gt;0,animals!AF11,"")</f>
        <v>0.7</v>
      </c>
      <c r="L17" s="52">
        <f>IF(animals!AF13&gt;0,animals!AF13,"")</f>
        <v>5.2</v>
      </c>
      <c r="M17" s="78">
        <f>IF(animals!AF14&gt;0,animals!AF14,"")</f>
        <v>3.6</v>
      </c>
      <c r="N17" s="78">
        <f>IF(animals!AF15&gt;0,animals!AF15,"")</f>
        <v>2.7</v>
      </c>
      <c r="O17" s="78">
        <f>IF(animals!AF16&gt;0,animals!AF16,"")</f>
        <v>10.9</v>
      </c>
      <c r="P17" s="47" t="str">
        <f>IF(animals!AF18&gt;0,animals!AF18,"")</f>
        <v/>
      </c>
      <c r="Q17" s="47" t="str">
        <f>IF(animals!AF19&gt;0,animals!AF19,"")</f>
        <v/>
      </c>
      <c r="R17" s="78" t="str">
        <f>IF(animals!AF20&gt;0,animals!AF20,"")</f>
        <v/>
      </c>
      <c r="S17" s="78" t="str">
        <f>IF(animals!AF21&gt;0,animals!AF21,"")</f>
        <v/>
      </c>
      <c r="T17" s="78" t="str">
        <f>IF(animals!AF22&gt;0,animals!AF22,"")</f>
        <v/>
      </c>
      <c r="U17" s="78" t="str">
        <f>IF(animals!AF23&gt;0,animals!AF23,"")</f>
        <v/>
      </c>
      <c r="V17" s="47" t="str">
        <f>IF(animals!AF25&gt;0,animals!AF25,"")</f>
        <v/>
      </c>
      <c r="W17" s="47" t="str">
        <f>IF(animals!AF26&gt;0,animals!AF26,"")</f>
        <v/>
      </c>
      <c r="X17" s="47" t="str">
        <f>IF(animals!AF27&gt;0,animals!AF27,"")</f>
        <v/>
      </c>
      <c r="Y17" s="47" t="str">
        <f>IF(animals!AF28&gt;0,animals!AF28,"")</f>
        <v/>
      </c>
      <c r="Z17" s="78" t="str">
        <f>IF(animals!AF29&gt;0,animals!AF29,"")</f>
        <v/>
      </c>
      <c r="AA17" s="78" t="str">
        <f>IF(animals!AF30&gt;0,animals!AF30,"")</f>
        <v/>
      </c>
      <c r="AB17" s="47">
        <f>IF(animals!AF32&gt;0,animals!AF32,"")</f>
        <v>4.3</v>
      </c>
      <c r="AC17" s="47">
        <f>IF(animals!AF33&gt;0,animals!AF33,"")</f>
        <v>10</v>
      </c>
      <c r="AD17" s="47">
        <f>IF(animals!AF34&gt;0,animals!AF34,"")</f>
        <v>6.9</v>
      </c>
      <c r="AE17" s="47">
        <f>IF(animals!AF35&gt;0,animals!AF35,"")</f>
        <v>3.9</v>
      </c>
      <c r="AF17" s="47">
        <f>IF(animals!AF36&gt;0,animals!AF36,"")</f>
        <v>7.2</v>
      </c>
      <c r="AG17" s="47">
        <f>IF(animals!AF37&gt;0,animals!AF37,"")</f>
        <v>4.5999999999999996</v>
      </c>
      <c r="AH17" s="47">
        <f>IF(animals!AF39&gt;0,animals!AF39,"")</f>
        <v>4.7</v>
      </c>
      <c r="AI17" s="47">
        <f>IF(animals!AF40&gt;0,animals!AF40,"")</f>
        <v>6.1</v>
      </c>
      <c r="AJ17" s="47">
        <f>IF(animals!AF41&gt;0,animals!AF41,"")</f>
        <v>4.2</v>
      </c>
      <c r="AK17" s="47">
        <f>IF(animals!AF42&gt;0,animals!AF42,"")</f>
        <v>4.9000000000000004</v>
      </c>
      <c r="AL17" s="47">
        <f>IF(animals!AF43&gt;0,animals!AF43,"")</f>
        <v>9.6999999999999993</v>
      </c>
      <c r="AM17" s="47">
        <f>IF(animals!AF44&gt;0,animals!AF44,"")</f>
        <v>5.5</v>
      </c>
    </row>
    <row r="18" spans="1:39" x14ac:dyDescent="0.2">
      <c r="A18" s="42" t="str">
        <f t="shared" si="0"/>
        <v>Pilatobius recamieri</v>
      </c>
      <c r="B18" s="71" t="str">
        <f t="shared" si="0"/>
        <v>NO.022</v>
      </c>
      <c r="C18" s="45" t="str">
        <f>animals!AH1</f>
        <v>00.02/4</v>
      </c>
      <c r="D18" s="46">
        <f>IF(animals!AH3&gt;0,animals!AH3,"")</f>
        <v>211.8</v>
      </c>
      <c r="E18" s="47">
        <f>IF(animals!AH5&gt;0,animals!AH5,"")</f>
        <v>19.8</v>
      </c>
      <c r="F18" s="47">
        <f>IF(animals!AH6&gt;0,animals!AH6,"")</f>
        <v>39</v>
      </c>
      <c r="G18" s="78">
        <f>IF(animals!AH7&gt;0,animals!AH7,"")</f>
        <v>58.8</v>
      </c>
      <c r="H18" s="78">
        <f>IF(animals!AH8&gt;0,animals!AH8,"")</f>
        <v>0.50769230769230766</v>
      </c>
      <c r="I18" s="78">
        <f>IF(animals!AH9&gt;0,animals!AH9,"")</f>
        <v>12.9</v>
      </c>
      <c r="J18" s="78">
        <f>IF(animals!AH10&gt;0,animals!AH10,"")</f>
        <v>1.7</v>
      </c>
      <c r="K18" s="78">
        <f>IF(animals!AH11&gt;0,animals!AH11,"")</f>
        <v>0.5</v>
      </c>
      <c r="L18" s="52">
        <f>IF(animals!AH13&gt;0,animals!AH13,"")</f>
        <v>4.4000000000000004</v>
      </c>
      <c r="M18" s="78">
        <f>IF(animals!AH14&gt;0,animals!AH14,"")</f>
        <v>2.7</v>
      </c>
      <c r="N18" s="78">
        <f>IF(animals!AH15&gt;0,animals!AH15,"")</f>
        <v>2</v>
      </c>
      <c r="O18" s="78">
        <f>IF(animals!AH16&gt;0,animals!AH16,"")</f>
        <v>7.7</v>
      </c>
      <c r="P18" s="47" t="str">
        <f>IF(animals!AH18&gt;0,animals!AH18,"")</f>
        <v/>
      </c>
      <c r="Q18" s="47" t="str">
        <f>IF(animals!AH19&gt;0,animals!AH19,"")</f>
        <v/>
      </c>
      <c r="R18" s="78" t="str">
        <f>IF(animals!AH20&gt;0,animals!AH20,"")</f>
        <v/>
      </c>
      <c r="S18" s="78" t="str">
        <f>IF(animals!AH21&gt;0,animals!AH21,"")</f>
        <v/>
      </c>
      <c r="T18" s="78" t="str">
        <f>IF(animals!AH22&gt;0,animals!AH22,"")</f>
        <v/>
      </c>
      <c r="U18" s="78" t="str">
        <f>IF(animals!AH23&gt;0,animals!AH23,"")</f>
        <v/>
      </c>
      <c r="V18" s="47">
        <f>IF(animals!AH25&gt;0,animals!AH25,"")</f>
        <v>2.9</v>
      </c>
      <c r="W18" s="47">
        <f>IF(animals!AH26&gt;0,animals!AH26,"")</f>
        <v>7.5</v>
      </c>
      <c r="X18" s="47">
        <f>IF(animals!AH27&gt;0,animals!AH27,"")</f>
        <v>5</v>
      </c>
      <c r="Y18" s="47">
        <f>IF(animals!AH28&gt;0,animals!AH28,"")</f>
        <v>2.9</v>
      </c>
      <c r="Z18" s="78" t="str">
        <f>IF(animals!AH29&gt;0,animals!AH29,"")</f>
        <v/>
      </c>
      <c r="AA18" s="78">
        <f>IF(animals!AH30&gt;0,animals!AH30,"")</f>
        <v>3.8</v>
      </c>
      <c r="AB18" s="47">
        <f>IF(animals!AH32&gt;0,animals!AH32,"")</f>
        <v>3.4</v>
      </c>
      <c r="AC18" s="47">
        <f>IF(animals!AH33&gt;0,animals!AH33,"")</f>
        <v>7.8</v>
      </c>
      <c r="AD18" s="47">
        <f>IF(animals!AH34&gt;0,animals!AH34,"")</f>
        <v>4.7</v>
      </c>
      <c r="AE18" s="47">
        <f>IF(animals!AH35&gt;0,animals!AH35,"")</f>
        <v>3.1</v>
      </c>
      <c r="AF18" s="47">
        <f>IF(animals!AH36&gt;0,animals!AH36,"")</f>
        <v>5.6</v>
      </c>
      <c r="AG18" s="47">
        <f>IF(animals!AH37&gt;0,animals!AH37,"")</f>
        <v>3.7</v>
      </c>
      <c r="AH18" s="47">
        <f>IF(animals!AH39&gt;0,animals!AH39,"")</f>
        <v>3</v>
      </c>
      <c r="AI18" s="47">
        <f>IF(animals!AH40&gt;0,animals!AH40,"")</f>
        <v>5</v>
      </c>
      <c r="AJ18" s="47">
        <f>IF(animals!AH41&gt;0,animals!AH41,"")</f>
        <v>3.5</v>
      </c>
      <c r="AK18" s="47">
        <f>IF(animals!AH42&gt;0,animals!AH42,"")</f>
        <v>3.1</v>
      </c>
      <c r="AL18" s="47" t="str">
        <f>IF(animals!AH43&gt;0,animals!AH43,"")</f>
        <v/>
      </c>
      <c r="AM18" s="47">
        <f>IF(animals!AH44&gt;0,animals!AH44,"")</f>
        <v>4.3</v>
      </c>
    </row>
    <row r="19" spans="1:39" x14ac:dyDescent="0.2">
      <c r="A19" s="42" t="str">
        <f t="shared" si="0"/>
        <v>Pilatobius recamieri</v>
      </c>
      <c r="B19" s="71" t="str">
        <f t="shared" si="0"/>
        <v>NO.022</v>
      </c>
      <c r="C19" s="45" t="str">
        <f>animals!AJ1</f>
        <v>00.02/4</v>
      </c>
      <c r="D19" s="46">
        <f>IF(animals!AJ3&gt;0,animals!AJ3,"")</f>
        <v>314</v>
      </c>
      <c r="E19" s="47">
        <f>IF(animals!AJ5&gt;0,animals!AJ5,"")</f>
        <v>22.4</v>
      </c>
      <c r="F19" s="47">
        <f>IF(animals!AJ6&gt;0,animals!AJ6,"")</f>
        <v>46.4</v>
      </c>
      <c r="G19" s="78">
        <f>IF(animals!AJ7&gt;0,animals!AJ7,"")</f>
        <v>68.8</v>
      </c>
      <c r="H19" s="78">
        <f>IF(animals!AJ8&gt;0,animals!AJ8,"")</f>
        <v>0.48275862068965514</v>
      </c>
      <c r="I19" s="78">
        <f>IF(animals!AJ9&gt;0,animals!AJ9,"")</f>
        <v>15.1</v>
      </c>
      <c r="J19" s="78">
        <f>IF(animals!AJ10&gt;0,animals!AJ10,"")</f>
        <v>2</v>
      </c>
      <c r="K19" s="78">
        <f>IF(animals!AJ11&gt;0,animals!AJ11,"")</f>
        <v>0.8</v>
      </c>
      <c r="L19" s="52">
        <f>IF(animals!AJ13&gt;0,animals!AJ13,"")</f>
        <v>5.7</v>
      </c>
      <c r="M19" s="78">
        <f>IF(animals!AJ14&gt;0,animals!AJ14,"")</f>
        <v>4</v>
      </c>
      <c r="N19" s="78">
        <f>IF(animals!AJ15&gt;0,animals!AJ15,"")</f>
        <v>2.4</v>
      </c>
      <c r="O19" s="78">
        <f>IF(animals!AJ16&gt;0,animals!AJ16,"")</f>
        <v>11</v>
      </c>
      <c r="P19" s="47" t="str">
        <f>IF(animals!AJ18&gt;0,animals!AJ18,"")</f>
        <v/>
      </c>
      <c r="Q19" s="47" t="str">
        <f>IF(animals!AJ19&gt;0,animals!AJ19,"")</f>
        <v/>
      </c>
      <c r="R19" s="78" t="str">
        <f>IF(animals!AJ20&gt;0,animals!AJ20,"")</f>
        <v/>
      </c>
      <c r="S19" s="78" t="str">
        <f>IF(animals!AJ21&gt;0,animals!AJ21,"")</f>
        <v/>
      </c>
      <c r="T19" s="78" t="str">
        <f>IF(animals!AJ22&gt;0,animals!AJ22,"")</f>
        <v/>
      </c>
      <c r="U19" s="78" t="str">
        <f>IF(animals!AJ23&gt;0,animals!AJ23,"")</f>
        <v/>
      </c>
      <c r="V19" s="47">
        <f>IF(animals!AJ25&gt;0,animals!AJ25,"")</f>
        <v>4.4000000000000004</v>
      </c>
      <c r="W19" s="47">
        <f>IF(animals!AJ26&gt;0,animals!AJ26,"")</f>
        <v>9.6999999999999993</v>
      </c>
      <c r="X19" s="47">
        <f>IF(animals!AJ27&gt;0,animals!AJ27,"")</f>
        <v>6.2</v>
      </c>
      <c r="Y19" s="47">
        <f>IF(animals!AJ28&gt;0,animals!AJ28,"")</f>
        <v>3.1</v>
      </c>
      <c r="Z19" s="78">
        <f>IF(animals!AJ29&gt;0,animals!AJ29,"")</f>
        <v>7.1</v>
      </c>
      <c r="AA19" s="78">
        <f>IF(animals!AJ30&gt;0,animals!AJ30,"")</f>
        <v>4.4000000000000004</v>
      </c>
      <c r="AB19" s="47">
        <f>IF(animals!AJ32&gt;0,animals!AJ32,"")</f>
        <v>4.8</v>
      </c>
      <c r="AC19" s="47">
        <f>IF(animals!AJ33&gt;0,animals!AJ33,"")</f>
        <v>9.9</v>
      </c>
      <c r="AD19" s="47">
        <f>IF(animals!AJ34&gt;0,animals!AJ34,"")</f>
        <v>6</v>
      </c>
      <c r="AE19" s="47">
        <f>IF(animals!AJ35&gt;0,animals!AJ35,"")</f>
        <v>3.8</v>
      </c>
      <c r="AF19" s="47">
        <f>IF(animals!AJ36&gt;0,animals!AJ36,"")</f>
        <v>6.9</v>
      </c>
      <c r="AG19" s="47">
        <f>IF(animals!AJ37&gt;0,animals!AJ37,"")</f>
        <v>5.0999999999999996</v>
      </c>
      <c r="AH19" s="47">
        <f>IF(animals!AJ39&gt;0,animals!AJ39,"")</f>
        <v>4.5</v>
      </c>
      <c r="AI19" s="47">
        <f>IF(animals!AJ40&gt;0,animals!AJ40,"")</f>
        <v>6.3</v>
      </c>
      <c r="AJ19" s="47">
        <f>IF(animals!AJ41&gt;0,animals!AJ41,"")</f>
        <v>4</v>
      </c>
      <c r="AK19" s="47">
        <f>IF(animals!AJ42&gt;0,animals!AJ42,"")</f>
        <v>5.6</v>
      </c>
      <c r="AL19" s="47">
        <f>IF(animals!AJ43&gt;0,animals!AJ43,"")</f>
        <v>10.7</v>
      </c>
      <c r="AM19" s="47">
        <f>IF(animals!AJ44&gt;0,animals!AJ44,"")</f>
        <v>6</v>
      </c>
    </row>
    <row r="20" spans="1:39" x14ac:dyDescent="0.2">
      <c r="A20" s="42" t="str">
        <f t="shared" ref="A20:B31" si="1">A$2</f>
        <v>Pilatobius recamieri</v>
      </c>
      <c r="B20" s="71" t="str">
        <f t="shared" si="1"/>
        <v>NO.022</v>
      </c>
      <c r="C20" s="45" t="str">
        <f>animals!AL1</f>
        <v>00.02/4</v>
      </c>
      <c r="D20" s="46">
        <f>IF(animals!AL3&gt;0,animals!AL3,"")</f>
        <v>312.39999999999998</v>
      </c>
      <c r="E20" s="47">
        <f>IF(animals!AL5&gt;0,animals!AL5,"")</f>
        <v>22.9</v>
      </c>
      <c r="F20" s="47">
        <f>IF(animals!AL6&gt;0,animals!AL6,"")</f>
        <v>46.8</v>
      </c>
      <c r="G20" s="78">
        <f>IF(animals!AL7&gt;0,animals!AL7,"")</f>
        <v>69.699999999999989</v>
      </c>
      <c r="H20" s="78">
        <f>IF(animals!AL8&gt;0,animals!AL8,"")</f>
        <v>0.4893162393162393</v>
      </c>
      <c r="I20" s="78">
        <f>IF(animals!AL9&gt;0,animals!AL9,"")</f>
        <v>15.4</v>
      </c>
      <c r="J20" s="78">
        <f>IF(animals!AL10&gt;0,animals!AL10,"")</f>
        <v>2.2000000000000002</v>
      </c>
      <c r="K20" s="78">
        <f>IF(animals!AL11&gt;0,animals!AL11,"")</f>
        <v>0.9</v>
      </c>
      <c r="L20" s="52">
        <f>IF(animals!AL13&gt;0,animals!AL13,"")</f>
        <v>5.7</v>
      </c>
      <c r="M20" s="78">
        <f>IF(animals!AL14&gt;0,animals!AL14,"")</f>
        <v>4.3</v>
      </c>
      <c r="N20" s="78">
        <f>IF(animals!AL15&gt;0,animals!AL15,"")</f>
        <v>2.1</v>
      </c>
      <c r="O20" s="78">
        <f>IF(animals!AL16&gt;0,animals!AL16,"")</f>
        <v>11.5</v>
      </c>
      <c r="P20" s="47" t="str">
        <f>IF(animals!AL18&gt;0,animals!AL18,"")</f>
        <v/>
      </c>
      <c r="Q20" s="47" t="str">
        <f>IF(animals!AL19&gt;0,animals!AL19,"")</f>
        <v/>
      </c>
      <c r="R20" s="78" t="str">
        <f>IF(animals!AL20&gt;0,animals!AL20,"")</f>
        <v/>
      </c>
      <c r="S20" s="78" t="str">
        <f>IF(animals!AL21&gt;0,animals!AL21,"")</f>
        <v/>
      </c>
      <c r="T20" s="78" t="str">
        <f>IF(animals!AL22&gt;0,animals!AL22,"")</f>
        <v/>
      </c>
      <c r="U20" s="78" t="str">
        <f>IF(animals!AL23&gt;0,animals!AL23,"")</f>
        <v/>
      </c>
      <c r="V20" s="47">
        <f>IF(animals!AL25&gt;0,animals!AL25,"")</f>
        <v>4.5999999999999996</v>
      </c>
      <c r="W20" s="47">
        <f>IF(animals!AL26&gt;0,animals!AL26,"")</f>
        <v>9.4</v>
      </c>
      <c r="X20" s="47">
        <f>IF(animals!AL27&gt;0,animals!AL27,"")</f>
        <v>5.7</v>
      </c>
      <c r="Y20" s="47" t="str">
        <f>IF(animals!AL28&gt;0,animals!AL28,"")</f>
        <v/>
      </c>
      <c r="Z20" s="78" t="str">
        <f>IF(animals!AL29&gt;0,animals!AL29,"")</f>
        <v/>
      </c>
      <c r="AA20" s="78" t="str">
        <f>IF(animals!AL30&gt;0,animals!AL30,"")</f>
        <v/>
      </c>
      <c r="AB20" s="47" t="str">
        <f>IF(animals!AL32&gt;0,animals!AL32,"")</f>
        <v/>
      </c>
      <c r="AC20" s="47" t="str">
        <f>IF(animals!AL33&gt;0,animals!AL33,"")</f>
        <v/>
      </c>
      <c r="AD20" s="47" t="str">
        <f>IF(animals!AL34&gt;0,animals!AL34,"")</f>
        <v/>
      </c>
      <c r="AE20" s="47">
        <f>IF(animals!AL35&gt;0,animals!AL35,"")</f>
        <v>4.2</v>
      </c>
      <c r="AF20" s="47">
        <f>IF(animals!AL36&gt;0,animals!AL36,"")</f>
        <v>7.5</v>
      </c>
      <c r="AG20" s="47">
        <f>IF(animals!AL37&gt;0,animals!AL37,"")</f>
        <v>5</v>
      </c>
      <c r="AH20" s="47">
        <f>IF(animals!AL39&gt;0,animals!AL39,"")</f>
        <v>4.4000000000000004</v>
      </c>
      <c r="AI20" s="47">
        <f>IF(animals!AL40&gt;0,animals!AL40,"")</f>
        <v>7.1</v>
      </c>
      <c r="AJ20" s="47">
        <f>IF(animals!AL41&gt;0,animals!AL41,"")</f>
        <v>4.4000000000000004</v>
      </c>
      <c r="AK20" s="47">
        <f>IF(animals!AL42&gt;0,animals!AL42,"")</f>
        <v>4.5999999999999996</v>
      </c>
      <c r="AL20" s="47">
        <f>IF(animals!AL43&gt;0,animals!AL43,"")</f>
        <v>10.9</v>
      </c>
      <c r="AM20" s="47">
        <f>IF(animals!AL44&gt;0,animals!AL44,"")</f>
        <v>5.9</v>
      </c>
    </row>
    <row r="21" spans="1:39" x14ac:dyDescent="0.2">
      <c r="A21" s="42" t="str">
        <f t="shared" si="1"/>
        <v>Pilatobius recamieri</v>
      </c>
      <c r="B21" s="71" t="str">
        <f t="shared" si="1"/>
        <v>NO.022</v>
      </c>
      <c r="C21" s="45" t="str">
        <f>animals!AN1</f>
        <v>NO.022.03.2</v>
      </c>
      <c r="D21" s="46">
        <f>IF(animals!AN3&gt;0,animals!AN3,"")</f>
        <v>298</v>
      </c>
      <c r="E21" s="47">
        <f>IF(animals!AN5&gt;0,animals!AN5,"")</f>
        <v>24.8</v>
      </c>
      <c r="F21" s="47">
        <f>IF(animals!AN6&gt;0,animals!AN6,"")</f>
        <v>49.2</v>
      </c>
      <c r="G21" s="78">
        <f>IF(animals!AN7&gt;0,animals!AN7,"")</f>
        <v>74</v>
      </c>
      <c r="H21" s="78">
        <f>IF(animals!AN8&gt;0,animals!AN8,"")</f>
        <v>0.50406504065040647</v>
      </c>
      <c r="I21" s="78">
        <f>IF(animals!AN9&gt;0,animals!AN9,"")</f>
        <v>16.2</v>
      </c>
      <c r="J21" s="78">
        <f>IF(animals!AN10&gt;0,animals!AN10,"")</f>
        <v>2.1</v>
      </c>
      <c r="K21" s="78">
        <f>IF(animals!AN11&gt;0,animals!AN11,"")</f>
        <v>0.9</v>
      </c>
      <c r="L21" s="52">
        <f>IF(animals!AN13&gt;0,animals!AN13,"")</f>
        <v>6</v>
      </c>
      <c r="M21" s="78">
        <f>IF(animals!AN14&gt;0,animals!AN14,"")</f>
        <v>4.0999999999999996</v>
      </c>
      <c r="N21" s="78">
        <f>IF(animals!AN15&gt;0,animals!AN15,"")</f>
        <v>2.6</v>
      </c>
      <c r="O21" s="78">
        <f>IF(animals!AN16&gt;0,animals!AN16,"")</f>
        <v>11.3</v>
      </c>
      <c r="P21" s="47" t="str">
        <f>IF(animals!AN18&gt;0,animals!AN18,"")</f>
        <v/>
      </c>
      <c r="Q21" s="47" t="str">
        <f>IF(animals!AN19&gt;0,animals!AN19,"")</f>
        <v/>
      </c>
      <c r="R21" s="78" t="str">
        <f>IF(animals!AN20&gt;0,animals!AN20,"")</f>
        <v/>
      </c>
      <c r="S21" s="78" t="str">
        <f>IF(animals!AN21&gt;0,animals!AN21,"")</f>
        <v/>
      </c>
      <c r="T21" s="78" t="str">
        <f>IF(animals!AN22&gt;0,animals!AN22,"")</f>
        <v/>
      </c>
      <c r="U21" s="78" t="str">
        <f>IF(animals!AN23&gt;0,animals!AN23,"")</f>
        <v/>
      </c>
      <c r="V21" s="47">
        <f>IF(animals!AN25&gt;0,animals!AN25,"")</f>
        <v>4.7</v>
      </c>
      <c r="W21" s="47">
        <f>IF(animals!AN26&gt;0,animals!AN26,"")</f>
        <v>10.6</v>
      </c>
      <c r="X21" s="47">
        <f>IF(animals!AN27&gt;0,animals!AN27,"")</f>
        <v>6.6</v>
      </c>
      <c r="Y21" s="47" t="str">
        <f>IF(animals!AN28&gt;0,animals!AN28,"")</f>
        <v/>
      </c>
      <c r="Z21" s="78" t="str">
        <f>IF(animals!AN29&gt;0,animals!AN29,"")</f>
        <v/>
      </c>
      <c r="AA21" s="78" t="str">
        <f>IF(animals!AN30&gt;0,animals!AN30,"")</f>
        <v/>
      </c>
      <c r="AB21" s="47">
        <f>IF(animals!AN32&gt;0,animals!AN32,"")</f>
        <v>4.8</v>
      </c>
      <c r="AC21" s="47">
        <f>IF(animals!AN33&gt;0,animals!AN33,"")</f>
        <v>11.1</v>
      </c>
      <c r="AD21" s="47">
        <f>IF(animals!AN34&gt;0,animals!AN34,"")</f>
        <v>5.9</v>
      </c>
      <c r="AE21" s="47">
        <f>IF(animals!AN35&gt;0,animals!AN35,"")</f>
        <v>3.3</v>
      </c>
      <c r="AF21" s="47" t="str">
        <f>IF(animals!AN36&gt;0,animals!AN36,"")</f>
        <v/>
      </c>
      <c r="AG21" s="47" t="str">
        <f>IF(animals!AN37&gt;0,animals!AN37,"")</f>
        <v/>
      </c>
      <c r="AH21" s="47" t="str">
        <f>IF(animals!AN39&gt;0,animals!AN39,"")</f>
        <v/>
      </c>
      <c r="AI21" s="47" t="str">
        <f>IF(animals!AN40&gt;0,animals!AN40,"")</f>
        <v/>
      </c>
      <c r="AJ21" s="47" t="str">
        <f>IF(animals!AN41&gt;0,animals!AN41,"")</f>
        <v/>
      </c>
      <c r="AK21" s="47" t="str">
        <f>IF(animals!AN42&gt;0,animals!AN42,"")</f>
        <v/>
      </c>
      <c r="AL21" s="47" t="str">
        <f>IF(animals!AN43&gt;0,animals!AN43,"")</f>
        <v/>
      </c>
      <c r="AM21" s="47" t="str">
        <f>IF(animals!AN44&gt;0,animals!AN44,"")</f>
        <v/>
      </c>
    </row>
    <row r="22" spans="1:39" x14ac:dyDescent="0.2">
      <c r="A22" s="42" t="str">
        <f t="shared" si="1"/>
        <v>Pilatobius recamieri</v>
      </c>
      <c r="B22" s="71" t="str">
        <f t="shared" si="1"/>
        <v>NO.022</v>
      </c>
      <c r="C22" s="45" t="str">
        <f>animals!AP1</f>
        <v>00.02/4</v>
      </c>
      <c r="D22" s="46">
        <f>IF(animals!AP3&gt;0,animals!AP3,"")</f>
        <v>272.10000000000002</v>
      </c>
      <c r="E22" s="47">
        <f>IF(animals!AP5&gt;0,animals!AP5,"")</f>
        <v>23.1</v>
      </c>
      <c r="F22" s="47">
        <f>IF(animals!AP6&gt;0,animals!AP6,"")</f>
        <v>42.4</v>
      </c>
      <c r="G22" s="78">
        <f>IF(animals!AP7&gt;0,animals!AP7,"")</f>
        <v>65.5</v>
      </c>
      <c r="H22" s="78">
        <f>IF(animals!AP8&gt;0,animals!AP8,"")</f>
        <v>0.54481132075471705</v>
      </c>
      <c r="I22" s="78">
        <f>IF(animals!AP9&gt;0,animals!AP9,"")</f>
        <v>15.2</v>
      </c>
      <c r="J22" s="78">
        <f>IF(animals!AP10&gt;0,animals!AP10,"")</f>
        <v>1.9</v>
      </c>
      <c r="K22" s="78">
        <f>IF(animals!AP11&gt;0,animals!AP11,"")</f>
        <v>0.8</v>
      </c>
      <c r="L22" s="52">
        <f>IF(animals!AP13&gt;0,animals!AP13,"")</f>
        <v>5.3</v>
      </c>
      <c r="M22" s="78">
        <f>IF(animals!AP14&gt;0,animals!AP14,"")</f>
        <v>3.7</v>
      </c>
      <c r="N22" s="78">
        <f>IF(animals!AP15&gt;0,animals!AP15,"")</f>
        <v>2.6</v>
      </c>
      <c r="O22" s="78">
        <f>IF(animals!AP16&gt;0,animals!AP16,"")</f>
        <v>9.9</v>
      </c>
      <c r="P22" s="47" t="str">
        <f>IF(animals!AP18&gt;0,animals!AP18,"")</f>
        <v/>
      </c>
      <c r="Q22" s="47" t="str">
        <f>IF(animals!AP19&gt;0,animals!AP19,"")</f>
        <v/>
      </c>
      <c r="R22" s="78" t="str">
        <f>IF(animals!AP20&gt;0,animals!AP20,"")</f>
        <v/>
      </c>
      <c r="S22" s="78" t="str">
        <f>IF(animals!AP21&gt;0,animals!AP21,"")</f>
        <v/>
      </c>
      <c r="T22" s="78" t="str">
        <f>IF(animals!AP22&gt;0,animals!AP22,"")</f>
        <v/>
      </c>
      <c r="U22" s="78" t="str">
        <f>IF(animals!AP23&gt;0,animals!AP23,"")</f>
        <v/>
      </c>
      <c r="V22" s="47">
        <f>IF(animals!AP25&gt;0,animals!AP25,"")</f>
        <v>4.4000000000000004</v>
      </c>
      <c r="W22" s="47">
        <f>IF(animals!AP26&gt;0,animals!AP26,"")</f>
        <v>8.1999999999999993</v>
      </c>
      <c r="X22" s="47">
        <f>IF(animals!AP27&gt;0,animals!AP27,"")</f>
        <v>5.5</v>
      </c>
      <c r="Y22" s="47" t="str">
        <f>IF(animals!AP28&gt;0,animals!AP28,"")</f>
        <v/>
      </c>
      <c r="Z22" s="78" t="str">
        <f>IF(animals!AP29&gt;0,animals!AP29,"")</f>
        <v/>
      </c>
      <c r="AA22" s="78" t="str">
        <f>IF(animals!AP30&gt;0,animals!AP30,"")</f>
        <v/>
      </c>
      <c r="AB22" s="47">
        <f>IF(animals!AP32&gt;0,animals!AP32,"")</f>
        <v>3.7</v>
      </c>
      <c r="AC22" s="47" t="str">
        <f>IF(animals!AP33&gt;0,animals!AP33,"")</f>
        <v/>
      </c>
      <c r="AD22" s="47">
        <f>IF(animals!AP34&gt;0,animals!AP34,"")</f>
        <v>5.5</v>
      </c>
      <c r="AE22" s="47">
        <f>IF(animals!AP35&gt;0,animals!AP35,"")</f>
        <v>3</v>
      </c>
      <c r="AF22" s="47">
        <f>IF(animals!AP36&gt;0,animals!AP36,"")</f>
        <v>6.3</v>
      </c>
      <c r="AG22" s="47" t="str">
        <f>IF(animals!AP37&gt;0,animals!AP37,"")</f>
        <v/>
      </c>
      <c r="AH22" s="47">
        <f>IF(animals!AP39&gt;0,animals!AP39,"")</f>
        <v>4.8</v>
      </c>
      <c r="AI22" s="47">
        <f>IF(animals!AP40&gt;0,animals!AP40,"")</f>
        <v>6.4</v>
      </c>
      <c r="AJ22" s="47">
        <f>IF(animals!AP41&gt;0,animals!AP41,"")</f>
        <v>3.6</v>
      </c>
      <c r="AK22" s="47">
        <f>IF(animals!AP42&gt;0,animals!AP42,"")</f>
        <v>4.5</v>
      </c>
      <c r="AL22" s="47">
        <f>IF(animals!AP43&gt;0,animals!AP43,"")</f>
        <v>9.8000000000000007</v>
      </c>
      <c r="AM22" s="47">
        <f>IF(animals!AP44&gt;0,animals!AP44,"")</f>
        <v>5.8</v>
      </c>
    </row>
    <row r="23" spans="1:39" x14ac:dyDescent="0.2">
      <c r="A23" s="42" t="str">
        <f t="shared" si="1"/>
        <v>Pilatobius recamieri</v>
      </c>
      <c r="B23" s="71" t="str">
        <f t="shared" si="1"/>
        <v>NO.022</v>
      </c>
      <c r="C23" s="45" t="str">
        <f>animals!AR1</f>
        <v>00.02/4</v>
      </c>
      <c r="D23" s="46">
        <f>IF(animals!AR3&gt;0,animals!AR3,"")</f>
        <v>348.3</v>
      </c>
      <c r="E23" s="47">
        <f>IF(animals!AR5&gt;0,animals!AR5,"")</f>
        <v>24.2</v>
      </c>
      <c r="F23" s="47">
        <f>IF(animals!AR6&gt;0,animals!AR6,"")</f>
        <v>51.3</v>
      </c>
      <c r="G23" s="78">
        <f>IF(animals!AR7&gt;0,animals!AR7,"")</f>
        <v>75.5</v>
      </c>
      <c r="H23" s="78">
        <f>IF(animals!AR8&gt;0,animals!AR8,"")</f>
        <v>0.4717348927875244</v>
      </c>
      <c r="I23" s="78">
        <f>IF(animals!AR9&gt;0,animals!AR9,"")</f>
        <v>16.100000000000001</v>
      </c>
      <c r="J23" s="78">
        <f>IF(animals!AR10&gt;0,animals!AR10,"")</f>
        <v>2.2000000000000002</v>
      </c>
      <c r="K23" s="78">
        <f>IF(animals!AR11&gt;0,animals!AR11,"")</f>
        <v>0.9</v>
      </c>
      <c r="L23" s="52">
        <f>IF(animals!AR13&gt;0,animals!AR13,"")</f>
        <v>5.5</v>
      </c>
      <c r="M23" s="78">
        <f>IF(animals!AR14&gt;0,animals!AR14,"")</f>
        <v>4.0999999999999996</v>
      </c>
      <c r="N23" s="78">
        <f>IF(animals!AR15&gt;0,animals!AR15,"")</f>
        <v>3</v>
      </c>
      <c r="O23" s="78">
        <f>IF(animals!AR16&gt;0,animals!AR16,"")</f>
        <v>10.8</v>
      </c>
      <c r="P23" s="47" t="str">
        <f>IF(animals!AR18&gt;0,animals!AR18,"")</f>
        <v/>
      </c>
      <c r="Q23" s="47" t="str">
        <f>IF(animals!AR19&gt;0,animals!AR19,"")</f>
        <v/>
      </c>
      <c r="R23" s="78" t="str">
        <f>IF(animals!AR20&gt;0,animals!AR20,"")</f>
        <v/>
      </c>
      <c r="S23" s="78" t="str">
        <f>IF(animals!AR21&gt;0,animals!AR21,"")</f>
        <v/>
      </c>
      <c r="T23" s="78" t="str">
        <f>IF(animals!AR22&gt;0,animals!AR22,"")</f>
        <v/>
      </c>
      <c r="U23" s="78" t="str">
        <f>IF(animals!AR23&gt;0,animals!AR23,"")</f>
        <v/>
      </c>
      <c r="V23" s="47" t="str">
        <f>IF(animals!AR25&gt;0,animals!AR25,"")</f>
        <v/>
      </c>
      <c r="W23" s="47" t="str">
        <f>IF(animals!AR26&gt;0,animals!AR26,"")</f>
        <v/>
      </c>
      <c r="X23" s="47" t="str">
        <f>IF(animals!AR27&gt;0,animals!AR27,"")</f>
        <v/>
      </c>
      <c r="Y23" s="47" t="str">
        <f>IF(animals!AR28&gt;0,animals!AR28,"")</f>
        <v/>
      </c>
      <c r="Z23" s="78" t="str">
        <f>IF(animals!AR29&gt;0,animals!AR29,"")</f>
        <v/>
      </c>
      <c r="AA23" s="78" t="str">
        <f>IF(animals!AR30&gt;0,animals!AR30,"")</f>
        <v/>
      </c>
      <c r="AB23" s="47">
        <f>IF(animals!AR32&gt;0,animals!AR32,"")</f>
        <v>4.4000000000000004</v>
      </c>
      <c r="AC23" s="47">
        <f>IF(animals!AR33&gt;0,animals!AR33,"")</f>
        <v>10.199999999999999</v>
      </c>
      <c r="AD23" s="47">
        <f>IF(animals!AR34&gt;0,animals!AR34,"")</f>
        <v>7.2</v>
      </c>
      <c r="AE23" s="47">
        <f>IF(animals!AR35&gt;0,animals!AR35,"")</f>
        <v>3.8</v>
      </c>
      <c r="AF23" s="47">
        <f>IF(animals!AR36&gt;0,animals!AR36,"")</f>
        <v>8.1999999999999993</v>
      </c>
      <c r="AG23" s="47">
        <f>IF(animals!AR37&gt;0,animals!AR37,"")</f>
        <v>4.5</v>
      </c>
      <c r="AH23" s="47">
        <f>IF(animals!AR39&gt;0,animals!AR39,"")</f>
        <v>4.9000000000000004</v>
      </c>
      <c r="AI23" s="47">
        <f>IF(animals!AR40&gt;0,animals!AR40,"")</f>
        <v>6.9</v>
      </c>
      <c r="AJ23" s="47">
        <f>IF(animals!AR41&gt;0,animals!AR41,"")</f>
        <v>4.8</v>
      </c>
      <c r="AK23" s="47">
        <f>IF(animals!AR42&gt;0,animals!AR42,"")</f>
        <v>5.2</v>
      </c>
      <c r="AL23" s="47">
        <f>IF(animals!AR43&gt;0,animals!AR43,"")</f>
        <v>11</v>
      </c>
      <c r="AM23" s="47">
        <f>IF(animals!AR44&gt;0,animals!AR44,"")</f>
        <v>6.3</v>
      </c>
    </row>
    <row r="24" spans="1:39" x14ac:dyDescent="0.2">
      <c r="A24" s="42" t="str">
        <f t="shared" si="1"/>
        <v>Pilatobius recamieri</v>
      </c>
      <c r="B24" s="71" t="str">
        <f t="shared" si="1"/>
        <v>NO.022</v>
      </c>
      <c r="C24" s="45" t="str">
        <f>animals!AT1</f>
        <v>00.02/5</v>
      </c>
      <c r="D24" s="46">
        <f>IF(animals!AT3&gt;0,animals!AT3,"")</f>
        <v>275.7</v>
      </c>
      <c r="E24" s="47">
        <f>IF(animals!AT5&gt;0,animals!AT5,"")</f>
        <v>23.5</v>
      </c>
      <c r="F24" s="47">
        <f>IF(animals!AT6&gt;0,animals!AT6,"")</f>
        <v>49.8</v>
      </c>
      <c r="G24" s="78">
        <f>IF(animals!AT7&gt;0,animals!AT7,"")</f>
        <v>73.3</v>
      </c>
      <c r="H24" s="78">
        <f>IF(animals!AT8&gt;0,animals!AT8,"")</f>
        <v>0.47188755020080325</v>
      </c>
      <c r="I24" s="78">
        <f>IF(animals!AT9&gt;0,animals!AT9,"")</f>
        <v>15.7</v>
      </c>
      <c r="J24" s="78">
        <f>IF(animals!AT10&gt;0,animals!AT10,"")</f>
        <v>2</v>
      </c>
      <c r="K24" s="78">
        <f>IF(animals!AT11&gt;0,animals!AT11,"")</f>
        <v>1</v>
      </c>
      <c r="L24" s="52">
        <f>IF(animals!AT13&gt;0,animals!AT13,"")</f>
        <v>5.4</v>
      </c>
      <c r="M24" s="78">
        <f>IF(animals!AT14&gt;0,animals!AT14,"")</f>
        <v>3.9</v>
      </c>
      <c r="N24" s="78">
        <f>IF(animals!AT15&gt;0,animals!AT15,"")</f>
        <v>3.3</v>
      </c>
      <c r="O24" s="78">
        <f>IF(animals!AT16&gt;0,animals!AT16,"")</f>
        <v>10.199999999999999</v>
      </c>
      <c r="P24" s="47" t="str">
        <f>IF(animals!AT18&gt;0,animals!AT18,"")</f>
        <v/>
      </c>
      <c r="Q24" s="47" t="str">
        <f>IF(animals!AT19&gt;0,animals!AT19,"")</f>
        <v/>
      </c>
      <c r="R24" s="78" t="str">
        <f>IF(animals!AT20&gt;0,animals!AT20,"")</f>
        <v/>
      </c>
      <c r="S24" s="78" t="str">
        <f>IF(animals!AT21&gt;0,animals!AT21,"")</f>
        <v/>
      </c>
      <c r="T24" s="78" t="str">
        <f>IF(animals!AT22&gt;0,animals!AT22,"")</f>
        <v/>
      </c>
      <c r="U24" s="78" t="str">
        <f>IF(animals!AT23&gt;0,animals!AT23,"")</f>
        <v/>
      </c>
      <c r="V24" s="47" t="str">
        <f>IF(animals!AT25&gt;0,animals!AT25,"")</f>
        <v/>
      </c>
      <c r="W24" s="47" t="str">
        <f>IF(animals!AT26&gt;0,animals!AT26,"")</f>
        <v/>
      </c>
      <c r="X24" s="47" t="str">
        <f>IF(animals!AT27&gt;0,animals!AT27,"")</f>
        <v/>
      </c>
      <c r="Y24" s="47">
        <f>IF(animals!AT28&gt;0,animals!AT28,"")</f>
        <v>4.5</v>
      </c>
      <c r="Z24" s="78">
        <f>IF(animals!AT29&gt;0,animals!AT29,"")</f>
        <v>5.0999999999999996</v>
      </c>
      <c r="AA24" s="78">
        <f>IF(animals!AT30&gt;0,animals!AT30,"")</f>
        <v>4.5</v>
      </c>
      <c r="AB24" s="47">
        <f>IF(animals!AT32&gt;0,animals!AT32,"")</f>
        <v>4.0999999999999996</v>
      </c>
      <c r="AC24" s="47">
        <f>IF(animals!AT33&gt;0,animals!AT33,"")</f>
        <v>9.6999999999999993</v>
      </c>
      <c r="AD24" s="47">
        <f>IF(animals!AT34&gt;0,animals!AT34,"")</f>
        <v>5</v>
      </c>
      <c r="AE24" s="47">
        <f>IF(animals!AT35&gt;0,animals!AT35,"")</f>
        <v>4.5999999999999996</v>
      </c>
      <c r="AF24" s="47">
        <f>IF(animals!AT36&gt;0,animals!AT36,"")</f>
        <v>6.4</v>
      </c>
      <c r="AG24" s="47">
        <f>IF(animals!AT37&gt;0,animals!AT37,"")</f>
        <v>4.3</v>
      </c>
      <c r="AH24" s="47" t="str">
        <f>IF(animals!AT39&gt;0,animals!AT39,"")</f>
        <v/>
      </c>
      <c r="AI24" s="47" t="str">
        <f>IF(animals!AT40&gt;0,animals!AT40,"")</f>
        <v/>
      </c>
      <c r="AJ24" s="47" t="str">
        <f>IF(animals!AT41&gt;0,animals!AT41,"")</f>
        <v/>
      </c>
      <c r="AK24" s="47" t="str">
        <f>IF(animals!AT42&gt;0,animals!AT42,"")</f>
        <v/>
      </c>
      <c r="AL24" s="47" t="str">
        <f>IF(animals!AT43&gt;0,animals!AT43,"")</f>
        <v/>
      </c>
      <c r="AM24" s="47" t="str">
        <f>IF(animals!AT44&gt;0,animals!AT44,"")</f>
        <v/>
      </c>
    </row>
    <row r="25" spans="1:39" x14ac:dyDescent="0.2">
      <c r="A25" s="42" t="str">
        <f t="shared" si="1"/>
        <v>Pilatobius recamieri</v>
      </c>
      <c r="B25" s="71" t="str">
        <f t="shared" si="1"/>
        <v>NO.022</v>
      </c>
      <c r="C25" s="45" t="str">
        <f>animals!AV1</f>
        <v>00.02/5</v>
      </c>
      <c r="D25" s="46" t="str">
        <f>IF(animals!AV3&gt;0,animals!AV3,"")</f>
        <v/>
      </c>
      <c r="E25" s="47">
        <f>IF(animals!AV5&gt;0,animals!AV5,"")</f>
        <v>24.6</v>
      </c>
      <c r="F25" s="47">
        <f>IF(animals!AV6&gt;0,animals!AV6,"")</f>
        <v>56.9</v>
      </c>
      <c r="G25" s="78">
        <f>IF(animals!AV7&gt;0,animals!AV7,"")</f>
        <v>81.5</v>
      </c>
      <c r="H25" s="78">
        <f>IF(animals!AV8&gt;0,animals!AV8,"")</f>
        <v>0.43233743409490338</v>
      </c>
      <c r="I25" s="78">
        <f>IF(animals!AV9&gt;0,animals!AV9,"")</f>
        <v>16.2</v>
      </c>
      <c r="J25" s="78">
        <f>IF(animals!AV10&gt;0,animals!AV10,"")</f>
        <v>2.1</v>
      </c>
      <c r="K25" s="78">
        <f>IF(animals!AV11&gt;0,animals!AV11,"")</f>
        <v>0.8</v>
      </c>
      <c r="L25" s="52">
        <f>IF(animals!AV13&gt;0,animals!AV13,"")</f>
        <v>6.2</v>
      </c>
      <c r="M25" s="78">
        <f>IF(animals!AV14&gt;0,animals!AV14,"")</f>
        <v>4.5999999999999996</v>
      </c>
      <c r="N25" s="78">
        <f>IF(animals!AV15&gt;0,animals!AV15,"")</f>
        <v>2.4</v>
      </c>
      <c r="O25" s="78">
        <f>IF(animals!AV16&gt;0,animals!AV16,"")</f>
        <v>11.5</v>
      </c>
      <c r="P25" s="47">
        <f>IF(animals!AV18&gt;0,animals!AV18,"")</f>
        <v>4.5</v>
      </c>
      <c r="Q25" s="47" t="str">
        <f>IF(animals!AV19&gt;0,animals!AV19,"")</f>
        <v/>
      </c>
      <c r="R25" s="78">
        <f>IF(animals!AV20&gt;0,animals!AV20,"")</f>
        <v>5.6</v>
      </c>
      <c r="S25" s="78">
        <f>IF(animals!AV21&gt;0,animals!AV21,"")</f>
        <v>3.9</v>
      </c>
      <c r="T25" s="78">
        <f>IF(animals!AV22&gt;0,animals!AV22,"")</f>
        <v>6.1</v>
      </c>
      <c r="U25" s="78">
        <f>IF(animals!AV23&gt;0,animals!AV23,"")</f>
        <v>3.8</v>
      </c>
      <c r="V25" s="47">
        <f>IF(animals!AV25&gt;0,animals!AV25,"")</f>
        <v>4</v>
      </c>
      <c r="W25" s="47">
        <f>IF(animals!AV26&gt;0,animals!AV26,"")</f>
        <v>9.6999999999999993</v>
      </c>
      <c r="X25" s="47">
        <f>IF(animals!AV27&gt;0,animals!AV27,"")</f>
        <v>5.2</v>
      </c>
      <c r="Y25" s="47">
        <f>IF(animals!AV28&gt;0,animals!AV28,"")</f>
        <v>3.9</v>
      </c>
      <c r="Z25" s="78">
        <f>IF(animals!AV29&gt;0,animals!AV29,"")</f>
        <v>6.8</v>
      </c>
      <c r="AA25" s="78">
        <f>IF(animals!AV30&gt;0,animals!AV30,"")</f>
        <v>4.3</v>
      </c>
      <c r="AB25" s="47">
        <f>IF(animals!AV32&gt;0,animals!AV32,"")</f>
        <v>5.3</v>
      </c>
      <c r="AC25" s="47">
        <f>IF(animals!AV33&gt;0,animals!AV33,"")</f>
        <v>8.9</v>
      </c>
      <c r="AD25" s="47">
        <f>IF(animals!AV34&gt;0,animals!AV34,"")</f>
        <v>6.2</v>
      </c>
      <c r="AE25" s="47">
        <f>IF(animals!AV35&gt;0,animals!AV35,"")</f>
        <v>2.9</v>
      </c>
      <c r="AF25" s="47">
        <f>IF(animals!AV36&gt;0,animals!AV36,"")</f>
        <v>6.3</v>
      </c>
      <c r="AG25" s="47">
        <f>IF(animals!AV37&gt;0,animals!AV37,"")</f>
        <v>4.7</v>
      </c>
      <c r="AH25" s="47">
        <f>IF(animals!AV39&gt;0,animals!AV39,"")</f>
        <v>4.3</v>
      </c>
      <c r="AI25" s="47">
        <f>IF(animals!AV40&gt;0,animals!AV40,"")</f>
        <v>7.1</v>
      </c>
      <c r="AJ25" s="47">
        <f>IF(animals!AV41&gt;0,animals!AV41,"")</f>
        <v>4.3</v>
      </c>
      <c r="AK25" s="47">
        <f>IF(animals!AV42&gt;0,animals!AV42,"")</f>
        <v>5.7</v>
      </c>
      <c r="AL25" s="47">
        <f>IF(animals!AV43&gt;0,animals!AV43,"")</f>
        <v>11.4</v>
      </c>
      <c r="AM25" s="47">
        <f>IF(animals!AV44&gt;0,animals!AV44,"")</f>
        <v>5.9</v>
      </c>
    </row>
    <row r="26" spans="1:39" x14ac:dyDescent="0.2">
      <c r="A26" s="42" t="str">
        <f t="shared" si="1"/>
        <v>Pilatobius recamieri</v>
      </c>
      <c r="B26" s="71" t="str">
        <f t="shared" si="1"/>
        <v>NO.022</v>
      </c>
      <c r="C26" s="45" t="str">
        <f>animals!AX1</f>
        <v>00.02/5</v>
      </c>
      <c r="D26" s="46">
        <f>IF(animals!AX3&gt;0,animals!AX3,"")</f>
        <v>324.10000000000002</v>
      </c>
      <c r="E26" s="47">
        <f>IF(animals!AX5&gt;0,animals!AX5,"")</f>
        <v>22.4</v>
      </c>
      <c r="F26" s="47">
        <f>IF(animals!AX6&gt;0,animals!AX6,"")</f>
        <v>49</v>
      </c>
      <c r="G26" s="78">
        <f>IF(animals!AX7&gt;0,animals!AX7,"")</f>
        <v>71.400000000000006</v>
      </c>
      <c r="H26" s="78">
        <f>IF(animals!AX8&gt;0,animals!AX8,"")</f>
        <v>0.45714285714285713</v>
      </c>
      <c r="I26" s="78">
        <f>IF(animals!AX9&gt;0,animals!AX9,"")</f>
        <v>15.4</v>
      </c>
      <c r="J26" s="78">
        <f>IF(animals!AX10&gt;0,animals!AX10,"")</f>
        <v>2</v>
      </c>
      <c r="K26" s="78">
        <f>IF(animals!AX11&gt;0,animals!AX11,"")</f>
        <v>0.8</v>
      </c>
      <c r="L26" s="52">
        <f>IF(animals!AX13&gt;0,animals!AX13,"")</f>
        <v>5.5</v>
      </c>
      <c r="M26" s="78">
        <f>IF(animals!AX14&gt;0,animals!AX14,"")</f>
        <v>3.9</v>
      </c>
      <c r="N26" s="78">
        <f>IF(animals!AX15&gt;0,animals!AX15,"")</f>
        <v>2.8</v>
      </c>
      <c r="O26" s="78">
        <f>IF(animals!AX16&gt;0,animals!AX16,"")</f>
        <v>10.3</v>
      </c>
      <c r="P26" s="47" t="str">
        <f>IF(animals!AX18&gt;0,animals!AX18,"")</f>
        <v/>
      </c>
      <c r="Q26" s="47" t="str">
        <f>IF(animals!AX19&gt;0,animals!AX19,"")</f>
        <v/>
      </c>
      <c r="R26" s="78" t="str">
        <f>IF(animals!AX20&gt;0,animals!AX20,"")</f>
        <v/>
      </c>
      <c r="S26" s="78">
        <f>IF(animals!AX21&gt;0,animals!AX21,"")</f>
        <v>4.0999999999999996</v>
      </c>
      <c r="T26" s="78" t="str">
        <f>IF(animals!AX22&gt;0,animals!AX22,"")</f>
        <v/>
      </c>
      <c r="U26" s="78">
        <f>IF(animals!AX23&gt;0,animals!AX23,"")</f>
        <v>3.3</v>
      </c>
      <c r="V26" s="47">
        <f>IF(animals!AX25&gt;0,animals!AX25,"")</f>
        <v>4.7</v>
      </c>
      <c r="W26" s="47">
        <f>IF(animals!AX26&gt;0,animals!AX26,"")</f>
        <v>6.7</v>
      </c>
      <c r="X26" s="47">
        <f>IF(animals!AX27&gt;0,animals!AX27,"")</f>
        <v>5.0999999999999996</v>
      </c>
      <c r="Y26" s="47">
        <f>IF(animals!AX28&gt;0,animals!AX28,"")</f>
        <v>4.8</v>
      </c>
      <c r="Z26" s="78">
        <f>IF(animals!AX29&gt;0,animals!AX29,"")</f>
        <v>4.4000000000000004</v>
      </c>
      <c r="AA26" s="78">
        <f>IF(animals!AX30&gt;0,animals!AX30,"")</f>
        <v>3.6</v>
      </c>
      <c r="AB26" s="47">
        <f>IF(animals!AX32&gt;0,animals!AX32,"")</f>
        <v>4.9000000000000004</v>
      </c>
      <c r="AC26" s="47">
        <f>IF(animals!AX33&gt;0,animals!AX33,"")</f>
        <v>9.3000000000000007</v>
      </c>
      <c r="AD26" s="47">
        <f>IF(animals!AX34&gt;0,animals!AX34,"")</f>
        <v>5.6</v>
      </c>
      <c r="AE26" s="47">
        <f>IF(animals!AX35&gt;0,animals!AX35,"")</f>
        <v>5.2</v>
      </c>
      <c r="AF26" s="47">
        <f>IF(animals!AX36&gt;0,animals!AX36,"")</f>
        <v>4.8</v>
      </c>
      <c r="AG26" s="47">
        <f>IF(animals!AX37&gt;0,animals!AX37,"")</f>
        <v>3.5</v>
      </c>
      <c r="AH26" s="47">
        <f>IF(animals!AX39&gt;0,animals!AX39,"")</f>
        <v>4.7</v>
      </c>
      <c r="AI26" s="47">
        <f>IF(animals!AX40&gt;0,animals!AX40,"")</f>
        <v>6.3</v>
      </c>
      <c r="AJ26" s="47">
        <f>IF(animals!AX41&gt;0,animals!AX41,"")</f>
        <v>4</v>
      </c>
      <c r="AK26" s="47">
        <f>IF(animals!AX42&gt;0,animals!AX42,"")</f>
        <v>4.3</v>
      </c>
      <c r="AL26" s="47" t="str">
        <f>IF(animals!AX43&gt;0,animals!AX43,"")</f>
        <v/>
      </c>
      <c r="AM26" s="47">
        <f>IF(animals!AX44&gt;0,animals!AX44,"")</f>
        <v>5.4</v>
      </c>
    </row>
    <row r="27" spans="1:39" x14ac:dyDescent="0.2">
      <c r="A27" s="42" t="str">
        <f t="shared" si="1"/>
        <v>Pilatobius recamieri</v>
      </c>
      <c r="B27" s="71" t="str">
        <f t="shared" si="1"/>
        <v>NO.022</v>
      </c>
      <c r="C27" s="45" t="str">
        <f>animals!AZ1</f>
        <v>00.02/5</v>
      </c>
      <c r="D27" s="46">
        <f>IF(animals!AZ3&gt;0,animals!AZ3,"")</f>
        <v>307.8</v>
      </c>
      <c r="E27" s="47">
        <f>IF(animals!AZ5&gt;0,animals!AZ5,"")</f>
        <v>23.8</v>
      </c>
      <c r="F27" s="47">
        <f>IF(animals!AZ6&gt;0,animals!AZ6,"")</f>
        <v>49.6</v>
      </c>
      <c r="G27" s="78">
        <f>IF(animals!AZ7&gt;0,animals!AZ7,"")</f>
        <v>73.400000000000006</v>
      </c>
      <c r="H27" s="78">
        <f>IF(animals!AZ8&gt;0,animals!AZ8,"")</f>
        <v>0.47983870967741937</v>
      </c>
      <c r="I27" s="78">
        <f>IF(animals!AZ9&gt;0,animals!AZ9,"")</f>
        <v>15.3</v>
      </c>
      <c r="J27" s="78">
        <f>IF(animals!AZ10&gt;0,animals!AZ10,"")</f>
        <v>2.1</v>
      </c>
      <c r="K27" s="78">
        <f>IF(animals!AZ11&gt;0,animals!AZ11,"")</f>
        <v>0.7</v>
      </c>
      <c r="L27" s="52">
        <f>IF(animals!AZ13&gt;0,animals!AZ13,"")</f>
        <v>5.3</v>
      </c>
      <c r="M27" s="78">
        <f>IF(animals!AZ14&gt;0,animals!AZ14,"")</f>
        <v>4</v>
      </c>
      <c r="N27" s="78">
        <f>IF(animals!AZ15&gt;0,animals!AZ15,"")</f>
        <v>2.5</v>
      </c>
      <c r="O27" s="78">
        <f>IF(animals!AZ16&gt;0,animals!AZ16,"")</f>
        <v>10.5</v>
      </c>
      <c r="P27" s="47">
        <f>IF(animals!AZ18&gt;0,animals!AZ18,"")</f>
        <v>4.4000000000000004</v>
      </c>
      <c r="Q27" s="47">
        <f>IF(animals!AZ19&gt;0,animals!AZ19,"")</f>
        <v>8.1</v>
      </c>
      <c r="R27" s="78">
        <f>IF(animals!AZ20&gt;0,animals!AZ20,"")</f>
        <v>5.0999999999999996</v>
      </c>
      <c r="S27" s="78">
        <f>IF(animals!AZ21&gt;0,animals!AZ21,"")</f>
        <v>4.2</v>
      </c>
      <c r="T27" s="78">
        <f>IF(animals!AZ22&gt;0,animals!AZ22,"")</f>
        <v>4.3</v>
      </c>
      <c r="U27" s="78">
        <f>IF(animals!AZ23&gt;0,animals!AZ23,"")</f>
        <v>3.4</v>
      </c>
      <c r="V27" s="47">
        <f>IF(animals!AZ25&gt;0,animals!AZ25,"")</f>
        <v>5.0999999999999996</v>
      </c>
      <c r="W27" s="47">
        <f>IF(animals!AZ26&gt;0,animals!AZ26,"")</f>
        <v>5</v>
      </c>
      <c r="X27" s="47">
        <f>IF(animals!AZ27&gt;0,animals!AZ27,"")</f>
        <v>8.6</v>
      </c>
      <c r="Y27" s="47">
        <f>IF(animals!AZ28&gt;0,animals!AZ28,"")</f>
        <v>4.8</v>
      </c>
      <c r="Z27" s="78">
        <f>IF(animals!AZ29&gt;0,animals!AZ29,"")</f>
        <v>5.3</v>
      </c>
      <c r="AA27" s="78">
        <f>IF(animals!AZ30&gt;0,animals!AZ30,"")</f>
        <v>4</v>
      </c>
      <c r="AB27" s="47">
        <f>IF(animals!AZ32&gt;0,animals!AZ32,"")</f>
        <v>5.2</v>
      </c>
      <c r="AC27" s="47">
        <f>IF(animals!AZ33&gt;0,animals!AZ33,"")</f>
        <v>9</v>
      </c>
      <c r="AD27" s="47">
        <f>IF(animals!AZ34&gt;0,animals!AZ34,"")</f>
        <v>4.5</v>
      </c>
      <c r="AE27" s="47">
        <f>IF(animals!AZ35&gt;0,animals!AZ35,"")</f>
        <v>4.5</v>
      </c>
      <c r="AF27" s="47">
        <f>IF(animals!AZ36&gt;0,animals!AZ36,"")</f>
        <v>5.3</v>
      </c>
      <c r="AG27" s="47">
        <f>IF(animals!AZ37&gt;0,animals!AZ37,"")</f>
        <v>4.5999999999999996</v>
      </c>
      <c r="AH27" s="47">
        <f>IF(animals!AZ39&gt;0,animals!AZ39,"")</f>
        <v>4.8</v>
      </c>
      <c r="AI27" s="47">
        <f>IF(animals!AZ40&gt;0,animals!AZ40,"")</f>
        <v>6</v>
      </c>
      <c r="AJ27" s="47">
        <f>IF(animals!AZ41&gt;0,animals!AZ41,"")</f>
        <v>4.9000000000000004</v>
      </c>
      <c r="AK27" s="47">
        <f>IF(animals!AZ42&gt;0,animals!AZ42,"")</f>
        <v>4.9000000000000004</v>
      </c>
      <c r="AL27" s="47">
        <f>IF(animals!AZ43&gt;0,animals!AZ43,"")</f>
        <v>8.9</v>
      </c>
      <c r="AM27" s="47">
        <f>IF(animals!AZ44&gt;0,animals!AZ44,"")</f>
        <v>5.8</v>
      </c>
    </row>
    <row r="28" spans="1:39" x14ac:dyDescent="0.2">
      <c r="A28" s="42" t="str">
        <f t="shared" si="1"/>
        <v>Pilatobius recamieri</v>
      </c>
      <c r="B28" s="71" t="str">
        <f t="shared" si="1"/>
        <v>NO.022</v>
      </c>
      <c r="C28" s="45" t="str">
        <f>animals!BB1</f>
        <v>NO.022.01.3</v>
      </c>
      <c r="D28" s="46">
        <f>IF(animals!BB3&gt;0,animals!BB3,"")</f>
        <v>283</v>
      </c>
      <c r="E28" s="47">
        <f>IF(animals!BB5&gt;0,animals!BB5,"")</f>
        <v>22.9</v>
      </c>
      <c r="F28" s="47">
        <f>IF(animals!BB6&gt;0,animals!BB6,"")</f>
        <v>45.4</v>
      </c>
      <c r="G28" s="78">
        <f>IF(animals!BB7&gt;0,animals!BB7,"")</f>
        <v>68.3</v>
      </c>
      <c r="H28" s="78">
        <f>IF(animals!BB8&gt;0,animals!BB8,"")</f>
        <v>0.50440528634361237</v>
      </c>
      <c r="I28" s="78">
        <f>IF(animals!BB9&gt;0,animals!BB9,"")</f>
        <v>15.5</v>
      </c>
      <c r="J28" s="78">
        <f>IF(animals!BB10&gt;0,animals!BB10,"")</f>
        <v>1.9</v>
      </c>
      <c r="K28" s="78">
        <f>IF(animals!BB11&gt;0,animals!BB11,"")</f>
        <v>0.9</v>
      </c>
      <c r="L28" s="52">
        <f>IF(animals!BB13&gt;0,animals!BB13,"")</f>
        <v>4.8</v>
      </c>
      <c r="M28" s="78">
        <f>IF(animals!BB14&gt;0,animals!BB14,"")</f>
        <v>3.4</v>
      </c>
      <c r="N28" s="78">
        <f>IF(animals!BB15&gt;0,animals!BB15,"")</f>
        <v>2.6</v>
      </c>
      <c r="O28" s="78">
        <f>IF(animals!BB16&gt;0,animals!BB16,"")</f>
        <v>9.6999999999999993</v>
      </c>
      <c r="P28" s="47">
        <f>IF(animals!BB18&gt;0,animals!BB18,"")</f>
        <v>3.1</v>
      </c>
      <c r="Q28" s="47">
        <f>IF(animals!BB19&gt;0,animals!BB19,"")</f>
        <v>7.9</v>
      </c>
      <c r="R28" s="78">
        <f>IF(animals!BB20&gt;0,animals!BB20,"")</f>
        <v>5.0999999999999996</v>
      </c>
      <c r="S28" s="78">
        <f>IF(animals!BB21&gt;0,animals!BB21,"")</f>
        <v>2.4</v>
      </c>
      <c r="T28" s="78">
        <f>IF(animals!BB22&gt;0,animals!BB22,"")</f>
        <v>6.1</v>
      </c>
      <c r="U28" s="78">
        <f>IF(animals!BB23&gt;0,animals!BB23,"")</f>
        <v>4.3</v>
      </c>
      <c r="V28" s="47">
        <f>IF(animals!BB25&gt;0,animals!BB25,"")</f>
        <v>3.9</v>
      </c>
      <c r="W28" s="47">
        <f>IF(animals!BB26&gt;0,animals!BB26,"")</f>
        <v>9.3000000000000007</v>
      </c>
      <c r="X28" s="47">
        <f>IF(animals!BB27&gt;0,animals!BB27,"")</f>
        <v>5.8</v>
      </c>
      <c r="Y28" s="47">
        <f>IF(animals!BB28&gt;0,animals!BB28,"")</f>
        <v>2.7</v>
      </c>
      <c r="Z28" s="78">
        <f>IF(animals!BB29&gt;0,animals!BB29,"")</f>
        <v>7.1</v>
      </c>
      <c r="AA28" s="78">
        <f>IF(animals!BB30&gt;0,animals!BB30,"")</f>
        <v>5.0999999999999996</v>
      </c>
      <c r="AB28" s="47">
        <f>IF(animals!BB32&gt;0,animals!BB32,"")</f>
        <v>3.4</v>
      </c>
      <c r="AC28" s="47">
        <f>IF(animals!BB33&gt;0,animals!BB33,"")</f>
        <v>10.3</v>
      </c>
      <c r="AD28" s="47">
        <f>IF(animals!BB34&gt;0,animals!BB34,"")</f>
        <v>6.5</v>
      </c>
      <c r="AE28" s="47">
        <f>IF(animals!BB35&gt;0,animals!BB35,"")</f>
        <v>3</v>
      </c>
      <c r="AF28" s="47">
        <f>IF(animals!BB36&gt;0,animals!BB36,"")</f>
        <v>7.3</v>
      </c>
      <c r="AG28" s="47">
        <f>IF(animals!BB37&gt;0,animals!BB37,"")</f>
        <v>5.4</v>
      </c>
      <c r="AH28" s="47" t="str">
        <f>IF(animals!BB39&gt;0,animals!BB39,"")</f>
        <v/>
      </c>
      <c r="AI28" s="47" t="str">
        <f>IF(animals!BB40&gt;0,animals!BB40,"")</f>
        <v/>
      </c>
      <c r="AJ28" s="47" t="str">
        <f>IF(animals!BB41&gt;0,animals!BB41,"")</f>
        <v/>
      </c>
      <c r="AK28" s="47">
        <f>IF(animals!BB42&gt;0,animals!BB42,"")</f>
        <v>4.2</v>
      </c>
      <c r="AL28" s="47">
        <f>IF(animals!BB43&gt;0,animals!BB43,"")</f>
        <v>10.1</v>
      </c>
      <c r="AM28" s="47">
        <f>IF(animals!BB44&gt;0,animals!BB44,"")</f>
        <v>6.2</v>
      </c>
    </row>
    <row r="29" spans="1:39" x14ac:dyDescent="0.2">
      <c r="A29" s="42" t="str">
        <f t="shared" si="1"/>
        <v>Pilatobius recamieri</v>
      </c>
      <c r="B29" s="71" t="str">
        <f t="shared" si="1"/>
        <v>NO.022</v>
      </c>
      <c r="C29" s="45" t="str">
        <f>animals!BD1</f>
        <v>NO.022.01.4</v>
      </c>
      <c r="D29" s="46">
        <f>IF(animals!BD3&gt;0,animals!BD3,"")</f>
        <v>293</v>
      </c>
      <c r="E29" s="47">
        <f>IF(animals!BD5&gt;0,animals!BD5,"")</f>
        <v>23.9</v>
      </c>
      <c r="F29" s="47">
        <f>IF(animals!BD6&gt;0,animals!BD6,"")</f>
        <v>43.5</v>
      </c>
      <c r="G29" s="78">
        <f>IF(animals!BD7&gt;0,animals!BD7,"")</f>
        <v>67.400000000000006</v>
      </c>
      <c r="H29" s="78">
        <f>IF(animals!BD8&gt;0,animals!BD8,"")</f>
        <v>0.54942528735632179</v>
      </c>
      <c r="I29" s="78">
        <f>IF(animals!BD9&gt;0,animals!BD9,"")</f>
        <v>16.2</v>
      </c>
      <c r="J29" s="78">
        <f>IF(animals!BD10&gt;0,animals!BD10,"")</f>
        <v>2</v>
      </c>
      <c r="K29" s="78">
        <f>IF(animals!BD11&gt;0,animals!BD11,"")</f>
        <v>1</v>
      </c>
      <c r="L29" s="52">
        <f>IF(animals!BD13&gt;0,animals!BD13,"")</f>
        <v>5.6</v>
      </c>
      <c r="M29" s="78">
        <f>IF(animals!BD14&gt;0,animals!BD14,"")</f>
        <v>4</v>
      </c>
      <c r="N29" s="78">
        <f>IF(animals!BD15&gt;0,animals!BD15,"")</f>
        <v>2.7</v>
      </c>
      <c r="O29" s="78">
        <f>IF(animals!BD16&gt;0,animals!BD16,"")</f>
        <v>9.9</v>
      </c>
      <c r="P29" s="47">
        <f>IF(animals!BD18&gt;0,animals!BD18,"")</f>
        <v>2.9</v>
      </c>
      <c r="Q29" s="47">
        <f>IF(animals!BD19&gt;0,animals!BD19,"")</f>
        <v>8.3000000000000007</v>
      </c>
      <c r="R29" s="78">
        <f>IF(animals!BD20&gt;0,animals!BD20,"")</f>
        <v>5.3</v>
      </c>
      <c r="S29" s="78" t="str">
        <f>IF(animals!BD21&gt;0,animals!BD21,"")</f>
        <v/>
      </c>
      <c r="T29" s="78" t="str">
        <f>IF(animals!BD22&gt;0,animals!BD22,"")</f>
        <v/>
      </c>
      <c r="U29" s="78" t="str">
        <f>IF(animals!BD23&gt;0,animals!BD23,"")</f>
        <v/>
      </c>
      <c r="V29" s="47">
        <f>IF(animals!BD25&gt;0,animals!BD25,"")</f>
        <v>3.6</v>
      </c>
      <c r="W29" s="47">
        <f>IF(animals!BD26&gt;0,animals!BD26,"")</f>
        <v>9.6</v>
      </c>
      <c r="X29" s="47">
        <f>IF(animals!BD27&gt;0,animals!BD27,"")</f>
        <v>5.5</v>
      </c>
      <c r="Y29" s="47">
        <f>IF(animals!BD28&gt;0,animals!BD28,"")</f>
        <v>2.6</v>
      </c>
      <c r="Z29" s="78">
        <f>IF(animals!BD29&gt;0,animals!BD29,"")</f>
        <v>6.8</v>
      </c>
      <c r="AA29" s="78" t="str">
        <f>IF(animals!BD30&gt;0,animals!BD30,"")</f>
        <v/>
      </c>
      <c r="AB29" s="47">
        <f>IF(animals!BD32&gt;0,animals!BD32,"")</f>
        <v>3.3</v>
      </c>
      <c r="AC29" s="47">
        <f>IF(animals!BD33&gt;0,animals!BD33,"")</f>
        <v>10</v>
      </c>
      <c r="AD29" s="47">
        <f>IF(animals!BD34&gt;0,animals!BD34,"")</f>
        <v>6</v>
      </c>
      <c r="AE29" s="47" t="str">
        <f>IF(animals!BD35&gt;0,animals!BD35,"")</f>
        <v/>
      </c>
      <c r="AF29" s="47" t="str">
        <f>IF(animals!BD36&gt;0,animals!BD36,"")</f>
        <v/>
      </c>
      <c r="AG29" s="47" t="str">
        <f>IF(animals!BD37&gt;0,animals!BD37,"")</f>
        <v/>
      </c>
      <c r="AH29" s="47" t="str">
        <f>IF(animals!BD39&gt;0,animals!BD39,"")</f>
        <v/>
      </c>
      <c r="AI29" s="47" t="str">
        <f>IF(animals!BD40&gt;0,animals!BD40,"")</f>
        <v/>
      </c>
      <c r="AJ29" s="47" t="str">
        <f>IF(animals!BD41&gt;0,animals!BD41,"")</f>
        <v/>
      </c>
      <c r="AK29" s="47" t="str">
        <f>IF(animals!BD42&gt;0,animals!BD42,"")</f>
        <v/>
      </c>
      <c r="AL29" s="47" t="str">
        <f>IF(animals!BD43&gt;0,animals!BD43,"")</f>
        <v/>
      </c>
      <c r="AM29" s="47" t="str">
        <f>IF(animals!BD44&gt;0,animals!BD44,"")</f>
        <v/>
      </c>
    </row>
    <row r="30" spans="1:39" x14ac:dyDescent="0.2">
      <c r="A30" s="42" t="str">
        <f t="shared" si="1"/>
        <v>Pilatobius recamieri</v>
      </c>
      <c r="B30" s="71" t="str">
        <f t="shared" si="1"/>
        <v>NO.022</v>
      </c>
      <c r="C30" s="45" t="str">
        <f>animals!BF1</f>
        <v>NO.022.02.1</v>
      </c>
      <c r="D30" s="46">
        <f>IF(animals!BF3&gt;0,animals!BF3,"")</f>
        <v>309</v>
      </c>
      <c r="E30" s="47">
        <f>IF(animals!BF5&gt;0,animals!BF5,"")</f>
        <v>23.9</v>
      </c>
      <c r="F30" s="47">
        <f>IF(animals!BF6&gt;0,animals!BF6,"")</f>
        <v>46.5</v>
      </c>
      <c r="G30" s="78">
        <f>IF(animals!BF7&gt;0,animals!BF7,"")</f>
        <v>70.400000000000006</v>
      </c>
      <c r="H30" s="78">
        <f>IF(animals!BF8&gt;0,animals!BF8,"")</f>
        <v>0.51397849462365586</v>
      </c>
      <c r="I30" s="78">
        <f>IF(animals!BF9&gt;0,animals!BF9,"")</f>
        <v>15.6</v>
      </c>
      <c r="J30" s="78">
        <f>IF(animals!BF10&gt;0,animals!BF10,"")</f>
        <v>2.1</v>
      </c>
      <c r="K30" s="78">
        <f>IF(animals!BF11&gt;0,animals!BF11,"")</f>
        <v>1.1000000000000001</v>
      </c>
      <c r="L30" s="52">
        <f>IF(animals!BF13&gt;0,animals!BF13,"")</f>
        <v>6.1</v>
      </c>
      <c r="M30" s="78">
        <f>IF(animals!BF14&gt;0,animals!BF14,"")</f>
        <v>4</v>
      </c>
      <c r="N30" s="78">
        <f>IF(animals!BF15&gt;0,animals!BF15,"")</f>
        <v>2.7</v>
      </c>
      <c r="O30" s="78">
        <f>IF(animals!BF16&gt;0,animals!BF16,"")</f>
        <v>11</v>
      </c>
      <c r="P30" s="47" t="str">
        <f>IF(animals!BF18&gt;0,animals!BF18,"")</f>
        <v/>
      </c>
      <c r="Q30" s="47" t="str">
        <f>IF(animals!BF19&gt;0,animals!BF19,"")</f>
        <v/>
      </c>
      <c r="R30" s="78" t="str">
        <f>IF(animals!BF20&gt;0,animals!BF20,"")</f>
        <v/>
      </c>
      <c r="S30" s="78" t="str">
        <f>IF(animals!BF21&gt;0,animals!BF21,"")</f>
        <v/>
      </c>
      <c r="T30" s="78" t="str">
        <f>IF(animals!BF22&gt;0,animals!BF22,"")</f>
        <v/>
      </c>
      <c r="U30" s="78" t="str">
        <f>IF(animals!BF23&gt;0,animals!BF23,"")</f>
        <v/>
      </c>
      <c r="V30" s="47">
        <f>IF(animals!BF25&gt;0,animals!BF25,"")</f>
        <v>3.5</v>
      </c>
      <c r="W30" s="47">
        <f>IF(animals!BF26&gt;0,animals!BF26,"")</f>
        <v>10.199999999999999</v>
      </c>
      <c r="X30" s="47">
        <f>IF(animals!BF27&gt;0,animals!BF27,"")</f>
        <v>6.8</v>
      </c>
      <c r="Y30" s="47">
        <f>IF(animals!BF28&gt;0,animals!BF28,"")</f>
        <v>3.6</v>
      </c>
      <c r="Z30" s="78">
        <f>IF(animals!BF29&gt;0,animals!BF29,"")</f>
        <v>7</v>
      </c>
      <c r="AA30" s="78">
        <f>IF(animals!BF30&gt;0,animals!BF30,"")</f>
        <v>4.9000000000000004</v>
      </c>
      <c r="AB30" s="47">
        <f>IF(animals!BF32&gt;0,animals!BF32,"")</f>
        <v>4.5999999999999996</v>
      </c>
      <c r="AC30" s="47">
        <f>IF(animals!BF33&gt;0,animals!BF33,"")</f>
        <v>9.8000000000000007</v>
      </c>
      <c r="AD30" s="47">
        <f>IF(animals!BF34&gt;0,animals!BF34,"")</f>
        <v>5.7</v>
      </c>
      <c r="AE30" s="47" t="str">
        <f>IF(animals!BF35&gt;0,animals!BF35,"")</f>
        <v/>
      </c>
      <c r="AF30" s="47" t="str">
        <f>IF(animals!BF36&gt;0,animals!BF36,"")</f>
        <v/>
      </c>
      <c r="AG30" s="47" t="str">
        <f>IF(animals!BF37&gt;0,animals!BF37,"")</f>
        <v/>
      </c>
      <c r="AH30" s="47">
        <f>IF(animals!BF39&gt;0,animals!BF39,"")</f>
        <v>3.5</v>
      </c>
      <c r="AI30" s="47" t="str">
        <f>IF(animals!BF40&gt;0,animals!BF40,"")</f>
        <v/>
      </c>
      <c r="AJ30" s="47">
        <f>IF(animals!BF41&gt;0,animals!BF41,"")</f>
        <v>5.0999999999999996</v>
      </c>
      <c r="AK30" s="47">
        <f>IF(animals!BF42&gt;0,animals!BF42,"")</f>
        <v>4.3</v>
      </c>
      <c r="AL30" s="47">
        <f>IF(animals!BF43&gt;0,animals!BF43,"")</f>
        <v>11.9</v>
      </c>
      <c r="AM30" s="47">
        <f>IF(animals!BF44&gt;0,animals!BF44,"")</f>
        <v>6.7</v>
      </c>
    </row>
    <row r="31" spans="1:39" x14ac:dyDescent="0.2">
      <c r="A31" s="42" t="str">
        <f t="shared" si="1"/>
        <v>Pilatobius recamieri</v>
      </c>
      <c r="B31" s="71" t="str">
        <f t="shared" si="1"/>
        <v>NO.022</v>
      </c>
      <c r="C31" s="45" t="str">
        <f>animals!BH1</f>
        <v>NO.022.02.2</v>
      </c>
      <c r="D31" s="46">
        <f>IF(animals!BH3&gt;0,animals!BH3,"")</f>
        <v>279</v>
      </c>
      <c r="E31" s="47">
        <f>IF(animals!BH5&gt;0,animals!BH5,"")</f>
        <v>24.6</v>
      </c>
      <c r="F31" s="47">
        <f>IF(animals!BH6&gt;0,animals!BH6,"")</f>
        <v>47</v>
      </c>
      <c r="G31" s="78">
        <f>IF(animals!BH7&gt;0,animals!BH7,"")</f>
        <v>71.599999999999994</v>
      </c>
      <c r="H31" s="78">
        <f>IF(animals!BH8&gt;0,animals!BH8,"")</f>
        <v>0.52340425531914891</v>
      </c>
      <c r="I31" s="78">
        <f>IF(animals!BH9&gt;0,animals!BH9,"")</f>
        <v>15.9</v>
      </c>
      <c r="J31" s="78">
        <f>IF(animals!BH10&gt;0,animals!BH10,"")</f>
        <v>1.9</v>
      </c>
      <c r="K31" s="78">
        <f>IF(animals!BH11&gt;0,animals!BH11,"")</f>
        <v>1</v>
      </c>
      <c r="L31" s="52">
        <f>IF(animals!BH13&gt;0,animals!BH13,"")</f>
        <v>5.3</v>
      </c>
      <c r="M31" s="78">
        <f>IF(animals!BH14&gt;0,animals!BH14,"")</f>
        <v>3.9</v>
      </c>
      <c r="N31" s="78">
        <f>IF(animals!BH15&gt;0,animals!BH15,"")</f>
        <v>2.9</v>
      </c>
      <c r="O31" s="78">
        <f>IF(animals!BH16&gt;0,animals!BH16,"")</f>
        <v>10.199999999999999</v>
      </c>
      <c r="P31" s="47">
        <f>IF(animals!BH18&gt;0,animals!BH18,"")</f>
        <v>2.7</v>
      </c>
      <c r="Q31" s="47">
        <f>IF(animals!BH19&gt;0,animals!BH19,"")</f>
        <v>7.9</v>
      </c>
      <c r="R31" s="78">
        <f>IF(animals!BH20&gt;0,animals!BH20,"")</f>
        <v>4.7</v>
      </c>
      <c r="S31" s="78" t="str">
        <f>IF(animals!BH21&gt;0,animals!BH21,"")</f>
        <v/>
      </c>
      <c r="T31" s="78" t="str">
        <f>IF(animals!BH22&gt;0,animals!BH22,"")</f>
        <v/>
      </c>
      <c r="U31" s="78" t="str">
        <f>IF(animals!BH23&gt;0,animals!BH23,"")</f>
        <v/>
      </c>
      <c r="V31" s="47">
        <f>IF(animals!BH25&gt;0,animals!BH25,"")</f>
        <v>3.7</v>
      </c>
      <c r="W31" s="47">
        <f>IF(animals!BH26&gt;0,animals!BH26,"")</f>
        <v>8.8000000000000007</v>
      </c>
      <c r="X31" s="47">
        <f>IF(animals!BH27&gt;0,animals!BH27,"")</f>
        <v>5.5</v>
      </c>
      <c r="Y31" s="47" t="str">
        <f>IF(animals!BH28&gt;0,animals!BH28,"")</f>
        <v/>
      </c>
      <c r="Z31" s="78" t="str">
        <f>IF(animals!BH29&gt;0,animals!BH29,"")</f>
        <v/>
      </c>
      <c r="AA31" s="78" t="str">
        <f>IF(animals!BH30&gt;0,animals!BH30,"")</f>
        <v/>
      </c>
      <c r="AB31" s="47">
        <f>IF(animals!BH32&gt;0,animals!BH32,"")</f>
        <v>3</v>
      </c>
      <c r="AC31" s="47">
        <f>IF(animals!BH33&gt;0,animals!BH33,"")</f>
        <v>9.8000000000000007</v>
      </c>
      <c r="AD31" s="47">
        <f>IF(animals!BH34&gt;0,animals!BH34,"")</f>
        <v>6.1</v>
      </c>
      <c r="AE31" s="47" t="str">
        <f>IF(animals!BH35&gt;0,animals!BH35,"")</f>
        <v/>
      </c>
      <c r="AF31" s="47" t="str">
        <f>IF(animals!BH36&gt;0,animals!BH36,"")</f>
        <v/>
      </c>
      <c r="AG31" s="47" t="str">
        <f>IF(animals!BH37&gt;0,animals!BH37,"")</f>
        <v/>
      </c>
      <c r="AH31" s="47" t="str">
        <f>IF(animals!BH39&gt;0,animals!BH39,"")</f>
        <v/>
      </c>
      <c r="AI31" s="47" t="str">
        <f>IF(animals!BH40&gt;0,animals!BH40,"")</f>
        <v/>
      </c>
      <c r="AJ31" s="47" t="str">
        <f>IF(animals!BH41&gt;0,animals!BH41,"")</f>
        <v/>
      </c>
      <c r="AK31" s="47" t="str">
        <f>IF(animals!BH42&gt;0,animals!BH42,"")</f>
        <v/>
      </c>
      <c r="AL31" s="47" t="str">
        <f>IF(animals!BH43&gt;0,animals!BH43,"")</f>
        <v/>
      </c>
      <c r="AM31" s="47" t="str">
        <f>IF(animals!BH44&gt;0,animals!BH44,"")</f>
        <v/>
      </c>
    </row>
  </sheetData>
  <dataConsolidate>
    <dataRefs count="1">
      <dataRef ref="D3:D4" sheet="general info" r:id="rId1"/>
    </dataRefs>
  </dataConsolidate>
  <pageMargins left="0.7" right="0.7" top="0.75" bottom="0.75" header="0.3" footer="0.3"/>
  <pageSetup paperSize="9" orientation="portrait" horizontalDpi="1200" verticalDpi="12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6FF33"/>
  </sheetPr>
  <dimension ref="A1:AK31"/>
  <sheetViews>
    <sheetView zoomScaleNormal="100" workbookViewId="0">
      <pane xSplit="3" ySplit="1" topLeftCell="D2" activePane="bottomRight" state="frozen"/>
      <selection pane="topRight" activeCell="C1" sqref="C1"/>
      <selection pane="bottomLeft" activeCell="A2" sqref="A2"/>
      <selection pane="bottomRight"/>
    </sheetView>
  </sheetViews>
  <sheetFormatPr defaultColWidth="9.140625" defaultRowHeight="12.75" x14ac:dyDescent="0.2"/>
  <cols>
    <col min="1" max="1" width="18.28515625" style="49" bestFit="1" customWidth="1"/>
    <col min="2" max="2" width="16.85546875" style="72" customWidth="1"/>
    <col min="3" max="3" width="11.42578125" style="50" bestFit="1" customWidth="1"/>
    <col min="4" max="37" width="17" style="51" customWidth="1"/>
    <col min="38" max="16384" width="9.140625" style="48"/>
  </cols>
  <sheetData>
    <row r="1" spans="1:37" s="44" customFormat="1" ht="25.5" x14ac:dyDescent="0.2">
      <c r="A1" s="42" t="s">
        <v>57</v>
      </c>
      <c r="B1" s="70" t="s">
        <v>58</v>
      </c>
      <c r="C1" s="43" t="s">
        <v>39</v>
      </c>
      <c r="D1" s="41" t="s">
        <v>9</v>
      </c>
      <c r="E1" s="41" t="s">
        <v>42</v>
      </c>
      <c r="F1" s="41" t="s">
        <v>43</v>
      </c>
      <c r="G1" s="41" t="s">
        <v>41</v>
      </c>
      <c r="H1" s="41" t="s">
        <v>45</v>
      </c>
      <c r="I1" s="41" t="s">
        <v>46</v>
      </c>
      <c r="J1" s="41" t="s">
        <v>47</v>
      </c>
      <c r="K1" s="41" t="s">
        <v>48</v>
      </c>
      <c r="L1" s="41" t="s">
        <v>49</v>
      </c>
      <c r="M1" s="41" t="s">
        <v>50</v>
      </c>
      <c r="N1" s="41" t="s">
        <v>59</v>
      </c>
      <c r="O1" s="41" t="s">
        <v>60</v>
      </c>
      <c r="P1" s="41" t="s">
        <v>61</v>
      </c>
      <c r="Q1" s="41" t="s">
        <v>62</v>
      </c>
      <c r="R1" s="41" t="s">
        <v>63</v>
      </c>
      <c r="S1" s="41" t="s">
        <v>64</v>
      </c>
      <c r="T1" s="41" t="s">
        <v>65</v>
      </c>
      <c r="U1" s="41" t="s">
        <v>66</v>
      </c>
      <c r="V1" s="41" t="s">
        <v>67</v>
      </c>
      <c r="W1" s="41" t="s">
        <v>68</v>
      </c>
      <c r="X1" s="41" t="s">
        <v>69</v>
      </c>
      <c r="Y1" s="41" t="s">
        <v>70</v>
      </c>
      <c r="Z1" s="41" t="s">
        <v>71</v>
      </c>
      <c r="AA1" s="41" t="s">
        <v>72</v>
      </c>
      <c r="AB1" s="41" t="s">
        <v>73</v>
      </c>
      <c r="AC1" s="41" t="s">
        <v>74</v>
      </c>
      <c r="AD1" s="41" t="s">
        <v>75</v>
      </c>
      <c r="AE1" s="41" t="s">
        <v>76</v>
      </c>
      <c r="AF1" s="41" t="s">
        <v>51</v>
      </c>
      <c r="AG1" s="41" t="s">
        <v>52</v>
      </c>
      <c r="AH1" s="41" t="s">
        <v>53</v>
      </c>
      <c r="AI1" s="41" t="s">
        <v>54</v>
      </c>
      <c r="AJ1" s="41" t="s">
        <v>55</v>
      </c>
      <c r="AK1" s="41" t="s">
        <v>56</v>
      </c>
    </row>
    <row r="2" spans="1:37" ht="12.75" customHeight="1" x14ac:dyDescent="0.2">
      <c r="A2" s="42" t="str">
        <f>'animals_stats (μm)'!A$2</f>
        <v>Pilatobius recamieri</v>
      </c>
      <c r="B2" s="73" t="str">
        <f>'animals_stats (μm)'!B$2</f>
        <v>NO.022</v>
      </c>
      <c r="C2" s="79" t="str">
        <f>animals!B1</f>
        <v>NEO</v>
      </c>
      <c r="D2" s="81">
        <f>IF(animals!C3&gt;0,animals!C3,"")</f>
        <v>1424.7787610619469</v>
      </c>
      <c r="E2" s="80">
        <f>IF(animals!C6&gt;0,animals!C6,"")</f>
        <v>210.17699115044249</v>
      </c>
      <c r="F2" s="80">
        <f>IF(animals!C7&gt;0,animals!C7,"")</f>
        <v>310.17699115044246</v>
      </c>
      <c r="G2" s="80">
        <f>IF(animals!C9&gt;0,animals!C9,"")</f>
        <v>67.25663716814158</v>
      </c>
      <c r="H2" s="80">
        <f>IF(animals!C10&gt;0,animals!C10,"")</f>
        <v>7.9646017699115044</v>
      </c>
      <c r="I2" s="80">
        <f>IF(animals!C11&gt;0,animals!C11,"")</f>
        <v>3.9823008849557522</v>
      </c>
      <c r="J2" s="82">
        <f>IF(animals!C13&gt;0,animals!C13,"")</f>
        <v>23.008849557522122</v>
      </c>
      <c r="K2" s="80">
        <f>IF(animals!C14&gt;0,animals!C14,"")</f>
        <v>15.929203539823009</v>
      </c>
      <c r="L2" s="80">
        <f>IF(animals!C15&gt;0,animals!C15,"")</f>
        <v>11.061946902654867</v>
      </c>
      <c r="M2" s="80">
        <f>IF(animals!C16&gt;0,animals!C16,"")</f>
        <v>44.247787610619469</v>
      </c>
      <c r="N2" s="80">
        <f>IF(animals!C18&gt;0,animals!C18,"")</f>
        <v>14.601769911504423</v>
      </c>
      <c r="O2" s="80">
        <f>IF(animals!C19&gt;0,animals!C19,"")</f>
        <v>36.283185840707958</v>
      </c>
      <c r="P2" s="80">
        <f>IF(animals!C20&gt;0,animals!C20,"")</f>
        <v>24.336283185840706</v>
      </c>
      <c r="Q2" s="80">
        <f>IF(animals!C21&gt;0,animals!C21,"")</f>
        <v>10.619469026548671</v>
      </c>
      <c r="R2" s="80">
        <f>IF(animals!C22&gt;0,animals!C22,"")</f>
        <v>25.663716814159287</v>
      </c>
      <c r="S2" s="80" t="str">
        <f>IF(animals!C23&gt;0,animals!C23,"")</f>
        <v/>
      </c>
      <c r="T2" s="80">
        <f>IF(animals!C25&gt;0,animals!C25,"")</f>
        <v>18.584070796460175</v>
      </c>
      <c r="U2" s="80">
        <f>IF(animals!C26&gt;0,animals!C26,"")</f>
        <v>42.920353982300881</v>
      </c>
      <c r="V2" s="80">
        <f>IF(animals!C27&gt;0,animals!C27,"")</f>
        <v>21.238938053097343</v>
      </c>
      <c r="W2" s="80">
        <f>IF(animals!C28&gt;0,animals!C28,"")</f>
        <v>15.486725663716813</v>
      </c>
      <c r="X2" s="80">
        <f>IF(animals!C29&gt;0,animals!C29,"")</f>
        <v>30.53097345132743</v>
      </c>
      <c r="Y2" s="80">
        <f>IF(animals!C30&gt;0,animals!C30,"")</f>
        <v>23.893805309734514</v>
      </c>
      <c r="Z2" s="80">
        <f>IF(animals!C32&gt;0,animals!C32,"")</f>
        <v>17.256637168141591</v>
      </c>
      <c r="AA2" s="80">
        <f>IF(animals!C33&gt;0,animals!C33,"")</f>
        <v>43.805309734513273</v>
      </c>
      <c r="AB2" s="80">
        <f>IF(animals!C34&gt;0,animals!C34,"")</f>
        <v>24.336283185840706</v>
      </c>
      <c r="AC2" s="80">
        <f>IF(animals!C35&gt;0,animals!C35,"")</f>
        <v>14.601769911504423</v>
      </c>
      <c r="AD2" s="80" t="str">
        <f>IF(animals!C36&gt;0,animals!C36,"")</f>
        <v/>
      </c>
      <c r="AE2" s="80">
        <f>IF(animals!C37&gt;0,animals!C37,"")</f>
        <v>23.008849557522122</v>
      </c>
      <c r="AF2" s="80">
        <f>IF(animals!C39&gt;0,animals!C39,"")</f>
        <v>15.929203539823009</v>
      </c>
      <c r="AG2" s="80">
        <f>IF(animals!C40&gt;0,animals!C40,"")</f>
        <v>29.646017699115045</v>
      </c>
      <c r="AH2" s="80">
        <f>IF(animals!C41&gt;0,animals!C41,"")</f>
        <v>24.778761061946899</v>
      </c>
      <c r="AI2" s="80">
        <f>IF(animals!C42&gt;0,animals!C42,"")</f>
        <v>19.026548672566371</v>
      </c>
      <c r="AJ2" s="80">
        <f>IF(animals!C43&gt;0,animals!C43,"")</f>
        <v>46.902654867256629</v>
      </c>
      <c r="AK2" s="80">
        <f>IF(animals!C44&gt;0,animals!C44,"")</f>
        <v>27.876106194690266</v>
      </c>
    </row>
    <row r="3" spans="1:37" ht="12.75" customHeight="1" x14ac:dyDescent="0.2">
      <c r="A3" s="42" t="str">
        <f>'animals_stats (μm)'!A$2</f>
        <v>Pilatobius recamieri</v>
      </c>
      <c r="B3" s="73" t="str">
        <f>'animals_stats (μm)'!B$2</f>
        <v>NO.022</v>
      </c>
      <c r="C3" s="79" t="str">
        <f>animals!D1</f>
        <v>NO.022.03.1</v>
      </c>
      <c r="D3" s="81">
        <f>IF(animals!E3&gt;0,animals!E3,"")</f>
        <v>1128.4046692607005</v>
      </c>
      <c r="E3" s="80">
        <f>IF(animals!E6&gt;0,animals!E6,"")</f>
        <v>203.11284046692612</v>
      </c>
      <c r="F3" s="80">
        <f>IF(animals!E7&gt;0,animals!E7,"")</f>
        <v>303.11284046692612</v>
      </c>
      <c r="G3" s="80">
        <f>IF(animals!E9&gt;0,animals!E9,"")</f>
        <v>64.980544747081709</v>
      </c>
      <c r="H3" s="80">
        <f>IF(animals!E10&gt;0,animals!E10,"")</f>
        <v>6.6147859922178993</v>
      </c>
      <c r="I3" s="80">
        <f>IF(animals!E11&gt;0,animals!E11,"")</f>
        <v>3.1128404669260705</v>
      </c>
      <c r="J3" s="82">
        <f>IF(animals!E13&gt;0,animals!E13,"")</f>
        <v>21.400778210116734</v>
      </c>
      <c r="K3" s="80">
        <f>IF(animals!E14&gt;0,animals!E14,"")</f>
        <v>14.785992217898833</v>
      </c>
      <c r="L3" s="80">
        <f>IF(animals!E15&gt;0,animals!E15,"")</f>
        <v>10.894941634241246</v>
      </c>
      <c r="M3" s="80">
        <f>IF(animals!E16&gt;0,animals!E16,"")</f>
        <v>37.354085603112843</v>
      </c>
      <c r="N3" s="80">
        <f>IF(animals!E18&gt;0,animals!E18,"")</f>
        <v>14.007782101167315</v>
      </c>
      <c r="O3" s="80">
        <f>IF(animals!E19&gt;0,animals!E19,"")</f>
        <v>33.463035019455248</v>
      </c>
      <c r="P3" s="80">
        <f>IF(animals!E20&gt;0,animals!E20,"")</f>
        <v>21.011673151750976</v>
      </c>
      <c r="Q3" s="80" t="str">
        <f>IF(animals!E21&gt;0,animals!E21,"")</f>
        <v/>
      </c>
      <c r="R3" s="80" t="str">
        <f>IF(animals!E22&gt;0,animals!E22,"")</f>
        <v/>
      </c>
      <c r="S3" s="80" t="str">
        <f>IF(animals!E23&gt;0,animals!E23,"")</f>
        <v/>
      </c>
      <c r="T3" s="80">
        <f>IF(animals!E25&gt;0,animals!E25,"")</f>
        <v>14.785992217898833</v>
      </c>
      <c r="U3" s="80">
        <f>IF(animals!E26&gt;0,animals!E26,"")</f>
        <v>42.023346303501953</v>
      </c>
      <c r="V3" s="80">
        <f>IF(animals!E27&gt;0,animals!E27,"")</f>
        <v>26.848249027237358</v>
      </c>
      <c r="W3" s="80" t="str">
        <f>IF(animals!E28&gt;0,animals!E28,"")</f>
        <v/>
      </c>
      <c r="X3" s="80" t="str">
        <f>IF(animals!E29&gt;0,animals!E29,"")</f>
        <v/>
      </c>
      <c r="Y3" s="80" t="str">
        <f>IF(animals!E30&gt;0,animals!E30,"")</f>
        <v/>
      </c>
      <c r="Z3" s="80">
        <f>IF(animals!E32&gt;0,animals!E32,"")</f>
        <v>17.509727626459146</v>
      </c>
      <c r="AA3" s="80">
        <f>IF(animals!E33&gt;0,animals!E33,"")</f>
        <v>38.910505836575879</v>
      </c>
      <c r="AB3" s="80">
        <f>IF(animals!E34&gt;0,animals!E34,"")</f>
        <v>22.568093385214009</v>
      </c>
      <c r="AC3" s="80" t="str">
        <f>IF(animals!E35&gt;0,animals!E35,"")</f>
        <v/>
      </c>
      <c r="AD3" s="80" t="str">
        <f>IF(animals!E36&gt;0,animals!E36,"")</f>
        <v/>
      </c>
      <c r="AE3" s="80" t="str">
        <f>IF(animals!E37&gt;0,animals!E37,"")</f>
        <v/>
      </c>
      <c r="AF3" s="80">
        <f>IF(animals!E39&gt;0,animals!E39,"")</f>
        <v>17.898832684824903</v>
      </c>
      <c r="AG3" s="80">
        <f>IF(animals!E40&gt;0,animals!E40,"")</f>
        <v>28.01556420233463</v>
      </c>
      <c r="AH3" s="80">
        <f>IF(animals!E41&gt;0,animals!E41,"")</f>
        <v>21.400778210116734</v>
      </c>
      <c r="AI3" s="80">
        <f>IF(animals!E42&gt;0,animals!E42,"")</f>
        <v>21.400778210116734</v>
      </c>
      <c r="AJ3" s="80">
        <f>IF(animals!E43&gt;0,animals!E43,"")</f>
        <v>42.023346303501953</v>
      </c>
      <c r="AK3" s="80">
        <f>IF(animals!E44&gt;0,animals!E44,"")</f>
        <v>22.568093385214009</v>
      </c>
    </row>
    <row r="4" spans="1:37" ht="12.75" customHeight="1" x14ac:dyDescent="0.2">
      <c r="A4" s="42" t="str">
        <f>'animals_stats (μm)'!A$2</f>
        <v>Pilatobius recamieri</v>
      </c>
      <c r="B4" s="73" t="str">
        <f>'animals_stats (μm)'!B$2</f>
        <v>NO.022</v>
      </c>
      <c r="C4" s="79" t="str">
        <f>animals!F1</f>
        <v>00.02/1</v>
      </c>
      <c r="D4" s="81">
        <f>IF(animals!G3&gt;0,animals!G3,"")</f>
        <v>1414.406779661017</v>
      </c>
      <c r="E4" s="80">
        <f>IF(animals!G6&gt;0,animals!G6,"")</f>
        <v>216.52542372881354</v>
      </c>
      <c r="F4" s="80">
        <f>IF(animals!G7&gt;0,animals!G7,"")</f>
        <v>316.52542372881356</v>
      </c>
      <c r="G4" s="80">
        <f>IF(animals!G9&gt;0,animals!G9,"")</f>
        <v>66.101694915254228</v>
      </c>
      <c r="H4" s="80">
        <f>IF(animals!G10&gt;0,animals!G10,"")</f>
        <v>8.4745762711864394</v>
      </c>
      <c r="I4" s="80">
        <f>IF(animals!G11&gt;0,animals!G11,"")</f>
        <v>3.8135593220338979</v>
      </c>
      <c r="J4" s="82">
        <f>IF(animals!G13&gt;0,animals!G13,"")</f>
        <v>24.576271186440675</v>
      </c>
      <c r="K4" s="80">
        <f>IF(animals!G14&gt;0,animals!G14,"")</f>
        <v>17.372881355932201</v>
      </c>
      <c r="L4" s="80">
        <f>IF(animals!G15&gt;0,animals!G15,"")</f>
        <v>12.288135593220337</v>
      </c>
      <c r="M4" s="80">
        <f>IF(animals!G16&gt;0,animals!G16,"")</f>
        <v>44.49152542372881</v>
      </c>
      <c r="N4" s="80">
        <f>IF(animals!G18&gt;0,animals!G18,"")</f>
        <v>16.949152542372879</v>
      </c>
      <c r="O4" s="80">
        <f>IF(animals!G19&gt;0,animals!G19,"")</f>
        <v>22.881355932203391</v>
      </c>
      <c r="P4" s="80">
        <f>IF(animals!G20&gt;0,animals!G20,"")</f>
        <v>15.677966101694915</v>
      </c>
      <c r="Q4" s="80">
        <f>IF(animals!G21&gt;0,animals!G21,"")</f>
        <v>19.491525423728813</v>
      </c>
      <c r="R4" s="80">
        <f>IF(animals!G22&gt;0,animals!G22,"")</f>
        <v>27.966101694915253</v>
      </c>
      <c r="S4" s="80">
        <f>IF(animals!G23&gt;0,animals!G23,"")</f>
        <v>20.762711864406779</v>
      </c>
      <c r="T4" s="80">
        <f>IF(animals!G25&gt;0,animals!G25,"")</f>
        <v>21.1864406779661</v>
      </c>
      <c r="U4" s="80">
        <f>IF(animals!G26&gt;0,animals!G26,"")</f>
        <v>35.593220338983052</v>
      </c>
      <c r="V4" s="80">
        <f>IF(animals!G27&gt;0,animals!G27,"")</f>
        <v>25.847457627118644</v>
      </c>
      <c r="W4" s="80" t="str">
        <f>IF(animals!G28&gt;0,animals!G28,"")</f>
        <v/>
      </c>
      <c r="X4" s="80" t="str">
        <f>IF(animals!G29&gt;0,animals!G29,"")</f>
        <v/>
      </c>
      <c r="Y4" s="80" t="str">
        <f>IF(animals!G30&gt;0,animals!G30,"")</f>
        <v/>
      </c>
      <c r="Z4" s="80">
        <f>IF(animals!G32&gt;0,animals!G32,"")</f>
        <v>19.067796610169491</v>
      </c>
      <c r="AA4" s="80">
        <f>IF(animals!G33&gt;0,animals!G33,"")</f>
        <v>41.101694915254235</v>
      </c>
      <c r="AB4" s="80">
        <f>IF(animals!G34&gt;0,animals!G34,"")</f>
        <v>27.118644067796609</v>
      </c>
      <c r="AC4" s="80">
        <f>IF(animals!G35&gt;0,animals!G35,"")</f>
        <v>22.033898305084744</v>
      </c>
      <c r="AD4" s="80">
        <f>IF(animals!G36&gt;0,animals!G36,"")</f>
        <v>19.915254237288135</v>
      </c>
      <c r="AE4" s="80">
        <f>IF(animals!G37&gt;0,animals!G37,"")</f>
        <v>18.64406779661017</v>
      </c>
      <c r="AF4" s="80" t="str">
        <f>IF(animals!G39&gt;0,animals!G39,"")</f>
        <v/>
      </c>
      <c r="AG4" s="80" t="str">
        <f>IF(animals!G40&gt;0,animals!G40,"")</f>
        <v/>
      </c>
      <c r="AH4" s="80" t="str">
        <f>IF(animals!G41&gt;0,animals!G41,"")</f>
        <v/>
      </c>
      <c r="AI4" s="80">
        <f>IF(animals!G42&gt;0,animals!G42,"")</f>
        <v>22.457627118644066</v>
      </c>
      <c r="AJ4" s="80">
        <f>IF(animals!G43&gt;0,animals!G43,"")</f>
        <v>45.762711864406782</v>
      </c>
      <c r="AK4" s="80">
        <f>IF(animals!G44&gt;0,animals!G44,"")</f>
        <v>29.237288135593221</v>
      </c>
    </row>
    <row r="5" spans="1:37" ht="12.75" customHeight="1" x14ac:dyDescent="0.2">
      <c r="A5" s="42" t="str">
        <f>'animals_stats (μm)'!A$2</f>
        <v>Pilatobius recamieri</v>
      </c>
      <c r="B5" s="73" t="str">
        <f>'animals_stats (μm)'!B$2</f>
        <v>NO.022</v>
      </c>
      <c r="C5" s="79" t="str">
        <f>animals!H1</f>
        <v>NO.022.01.1</v>
      </c>
      <c r="D5" s="81">
        <f>IF(animals!I3&gt;0,animals!I3,"")</f>
        <v>1104.4776119402984</v>
      </c>
      <c r="E5" s="80">
        <f>IF(animals!I6&gt;0,animals!I6,"")</f>
        <v>175.62189054726366</v>
      </c>
      <c r="F5" s="80">
        <f>IF(animals!I7&gt;0,animals!I7,"")</f>
        <v>275.62189054726366</v>
      </c>
      <c r="G5" s="80">
        <f>IF(animals!I9&gt;0,animals!I9,"")</f>
        <v>65.671641791044763</v>
      </c>
      <c r="H5" s="80">
        <f>IF(animals!I10&gt;0,animals!I10,"")</f>
        <v>7.9601990049751246</v>
      </c>
      <c r="I5" s="80">
        <f>IF(animals!I11&gt;0,animals!I11,"")</f>
        <v>3.4825870646766162</v>
      </c>
      <c r="J5" s="82">
        <f>IF(animals!I13&gt;0,animals!I13,"")</f>
        <v>20.398009950248753</v>
      </c>
      <c r="K5" s="80">
        <f>IF(animals!I14&gt;0,animals!I14,"")</f>
        <v>14.925373134328357</v>
      </c>
      <c r="L5" s="80">
        <f>IF(animals!I15&gt;0,animals!I15,"")</f>
        <v>9.9502487562189046</v>
      </c>
      <c r="M5" s="80">
        <f>IF(animals!I16&gt;0,animals!I16,"")</f>
        <v>36.318407960199004</v>
      </c>
      <c r="N5" s="80">
        <f>IF(animals!I18&gt;0,animals!I18,"")</f>
        <v>15.920398009950249</v>
      </c>
      <c r="O5" s="80">
        <f>IF(animals!I19&gt;0,animals!I19,"")</f>
        <v>25.870646766169152</v>
      </c>
      <c r="P5" s="80">
        <f>IF(animals!I20&gt;0,animals!I20,"")</f>
        <v>17.910447761194028</v>
      </c>
      <c r="Q5" s="80" t="str">
        <f>IF(animals!I21&gt;0,animals!I21,"")</f>
        <v/>
      </c>
      <c r="R5" s="80" t="str">
        <f>IF(animals!I22&gt;0,animals!I22,"")</f>
        <v/>
      </c>
      <c r="S5" s="80" t="str">
        <f>IF(animals!I23&gt;0,animals!I23,"")</f>
        <v/>
      </c>
      <c r="T5" s="80">
        <f>IF(animals!I25&gt;0,animals!I25,"")</f>
        <v>14.925373134328357</v>
      </c>
      <c r="U5" s="80">
        <f>IF(animals!I26&gt;0,animals!I26,"")</f>
        <v>31.840796019900498</v>
      </c>
      <c r="V5" s="80">
        <f>IF(animals!I27&gt;0,animals!I27,"")</f>
        <v>17.910447761194028</v>
      </c>
      <c r="W5" s="80" t="str">
        <f>IF(animals!I28&gt;0,animals!I28,"")</f>
        <v/>
      </c>
      <c r="X5" s="80" t="str">
        <f>IF(animals!I29&gt;0,animals!I29,"")</f>
        <v/>
      </c>
      <c r="Y5" s="80" t="str">
        <f>IF(animals!I30&gt;0,animals!I30,"")</f>
        <v/>
      </c>
      <c r="Z5" s="80">
        <f>IF(animals!I32&gt;0,animals!I32,"")</f>
        <v>13.930348258706465</v>
      </c>
      <c r="AA5" s="80">
        <f>IF(animals!I33&gt;0,animals!I33,"")</f>
        <v>35.32338308457711</v>
      </c>
      <c r="AB5" s="80">
        <f>IF(animals!I34&gt;0,animals!I34,"")</f>
        <v>20.398009950248753</v>
      </c>
      <c r="AC5" s="80">
        <f>IF(animals!I35&gt;0,animals!I35,"")</f>
        <v>13.432835820895523</v>
      </c>
      <c r="AD5" s="80">
        <f>IF(animals!I36&gt;0,animals!I36,"")</f>
        <v>21.393034825870643</v>
      </c>
      <c r="AE5" s="80">
        <f>IF(animals!I37&gt;0,animals!I37,"")</f>
        <v>18.905472636815919</v>
      </c>
      <c r="AF5" s="80">
        <f>IF(animals!I39&gt;0,animals!I39,"")</f>
        <v>12.935323383084576</v>
      </c>
      <c r="AG5" s="80">
        <f>IF(animals!I40&gt;0,animals!I40,"")</f>
        <v>21.890547263681594</v>
      </c>
      <c r="AH5" s="80">
        <f>IF(animals!I41&gt;0,animals!I41,"")</f>
        <v>16.417910447761191</v>
      </c>
      <c r="AI5" s="80">
        <f>IF(animals!I42&gt;0,animals!I42,"")</f>
        <v>13.930348258706465</v>
      </c>
      <c r="AJ5" s="80">
        <f>IF(animals!I43&gt;0,animals!I43,"")</f>
        <v>37.31343283582089</v>
      </c>
      <c r="AK5" s="80">
        <f>IF(animals!I44&gt;0,animals!I44,"")</f>
        <v>19.402985074626862</v>
      </c>
    </row>
    <row r="6" spans="1:37" ht="12.75" customHeight="1" x14ac:dyDescent="0.2">
      <c r="A6" s="42" t="str">
        <f>'animals_stats (μm)'!A$2</f>
        <v>Pilatobius recamieri</v>
      </c>
      <c r="B6" s="73" t="str">
        <f>'animals_stats (μm)'!B$2</f>
        <v>NO.022</v>
      </c>
      <c r="C6" s="79" t="str">
        <f>animals!J1</f>
        <v>00.02/1</v>
      </c>
      <c r="D6" s="81">
        <f>IF(animals!K3&gt;0,animals!K3,"")</f>
        <v>1314.0077821011673</v>
      </c>
      <c r="E6" s="80">
        <f>IF(animals!K6&gt;0,animals!K6,"")</f>
        <v>178.2101167315175</v>
      </c>
      <c r="F6" s="80">
        <f>IF(animals!K7&gt;0,animals!K7,"")</f>
        <v>278.21011673151747</v>
      </c>
      <c r="G6" s="80">
        <f>IF(animals!K9&gt;0,animals!K9,"")</f>
        <v>65.758754863813223</v>
      </c>
      <c r="H6" s="80">
        <f>IF(animals!K10&gt;0,animals!K10,"")</f>
        <v>9.7276264591439698</v>
      </c>
      <c r="I6" s="80">
        <f>IF(animals!K11&gt;0,animals!K11,"")</f>
        <v>3.8910505836575875</v>
      </c>
      <c r="J6" s="82">
        <f>IF(animals!K13&gt;0,animals!K13,"")</f>
        <v>25.680933852140075</v>
      </c>
      <c r="K6" s="80">
        <f>IF(animals!K14&gt;0,animals!K14,"")</f>
        <v>21.400778210116734</v>
      </c>
      <c r="L6" s="80">
        <f>IF(animals!K15&gt;0,animals!K15,"")</f>
        <v>9.7276264591439698</v>
      </c>
      <c r="M6" s="80">
        <f>IF(animals!K16&gt;0,animals!K16,"")</f>
        <v>51.361867704280151</v>
      </c>
      <c r="N6" s="80">
        <f>IF(animals!K18&gt;0,animals!K18,"")</f>
        <v>16.731517509727624</v>
      </c>
      <c r="O6" s="80">
        <f>IF(animals!K19&gt;0,animals!K19,"")</f>
        <v>35.408560311284049</v>
      </c>
      <c r="P6" s="80">
        <f>IF(animals!K20&gt;0,animals!K20,"")</f>
        <v>21.011673151750976</v>
      </c>
      <c r="Q6" s="80" t="str">
        <f>IF(animals!K21&gt;0,animals!K21,"")</f>
        <v/>
      </c>
      <c r="R6" s="80" t="str">
        <f>IF(animals!K22&gt;0,animals!K22,"")</f>
        <v/>
      </c>
      <c r="S6" s="80" t="str">
        <f>IF(animals!K23&gt;0,animals!K23,"")</f>
        <v/>
      </c>
      <c r="T6" s="80">
        <f>IF(animals!K25&gt;0,animals!K25,"")</f>
        <v>16.731517509727624</v>
      </c>
      <c r="U6" s="80">
        <f>IF(animals!K26&gt;0,animals!K26,"")</f>
        <v>38.910505836575879</v>
      </c>
      <c r="V6" s="80">
        <f>IF(animals!K27&gt;0,animals!K27,"")</f>
        <v>19.844357976653697</v>
      </c>
      <c r="W6" s="80" t="str">
        <f>IF(animals!K28&gt;0,animals!K28,"")</f>
        <v/>
      </c>
      <c r="X6" s="80" t="str">
        <f>IF(animals!K29&gt;0,animals!K29,"")</f>
        <v/>
      </c>
      <c r="Y6" s="80" t="str">
        <f>IF(animals!K30&gt;0,animals!K30,"")</f>
        <v/>
      </c>
      <c r="Z6" s="80">
        <f>IF(animals!K32&gt;0,animals!K32,"")</f>
        <v>15.56420233463035</v>
      </c>
      <c r="AA6" s="80">
        <f>IF(animals!K33&gt;0,animals!K33,"")</f>
        <v>44.357976653696504</v>
      </c>
      <c r="AB6" s="80">
        <f>IF(animals!K34&gt;0,animals!K34,"")</f>
        <v>20.622568093385212</v>
      </c>
      <c r="AC6" s="80" t="str">
        <f>IF(animals!K35&gt;0,animals!K35,"")</f>
        <v/>
      </c>
      <c r="AD6" s="80" t="str">
        <f>IF(animals!K36&gt;0,animals!K36,"")</f>
        <v/>
      </c>
      <c r="AE6" s="80" t="str">
        <f>IF(animals!K37&gt;0,animals!K37,"")</f>
        <v/>
      </c>
      <c r="AF6" s="80" t="str">
        <f>IF(animals!K39&gt;0,animals!K39,"")</f>
        <v/>
      </c>
      <c r="AG6" s="80" t="str">
        <f>IF(animals!K40&gt;0,animals!K40,"")</f>
        <v/>
      </c>
      <c r="AH6" s="80" t="str">
        <f>IF(animals!K41&gt;0,animals!K41,"")</f>
        <v/>
      </c>
      <c r="AI6" s="80">
        <f>IF(animals!K42&gt;0,animals!K42,"")</f>
        <v>17.120622568093388</v>
      </c>
      <c r="AJ6" s="80">
        <f>IF(animals!K43&gt;0,animals!K43,"")</f>
        <v>48.249027237354085</v>
      </c>
      <c r="AK6" s="80">
        <f>IF(animals!K44&gt;0,animals!K44,"")</f>
        <v>27.237354085603116</v>
      </c>
    </row>
    <row r="7" spans="1:37" ht="12.75" customHeight="1" x14ac:dyDescent="0.2">
      <c r="A7" s="42" t="str">
        <f>'animals_stats (μm)'!A$2</f>
        <v>Pilatobius recamieri</v>
      </c>
      <c r="B7" s="73" t="str">
        <f>'animals_stats (μm)'!B$2</f>
        <v>NO.022</v>
      </c>
      <c r="C7" s="79" t="str">
        <f>animals!L1</f>
        <v>00.02/2</v>
      </c>
      <c r="D7" s="81">
        <f>IF(animals!M3&gt;0,animals!M3,"")</f>
        <v>1538.793103448276</v>
      </c>
      <c r="E7" s="80">
        <f>IF(animals!M6&gt;0,animals!M6,"")</f>
        <v>215.94827586206898</v>
      </c>
      <c r="F7" s="80">
        <f>IF(animals!M7&gt;0,animals!M7,"")</f>
        <v>315.94827586206895</v>
      </c>
      <c r="G7" s="80">
        <f>IF(animals!M9&gt;0,animals!M9,"")</f>
        <v>67.241379310344826</v>
      </c>
      <c r="H7" s="80">
        <f>IF(animals!M10&gt;0,animals!M10,"")</f>
        <v>9.0517241379310338</v>
      </c>
      <c r="I7" s="80">
        <f>IF(animals!M11&gt;0,animals!M11,"")</f>
        <v>3.8793103448275863</v>
      </c>
      <c r="J7" s="82">
        <f>IF(animals!M13&gt;0,animals!M13,"")</f>
        <v>25.862068965517242</v>
      </c>
      <c r="K7" s="80">
        <f>IF(animals!M14&gt;0,animals!M14,"")</f>
        <v>19.827586206896548</v>
      </c>
      <c r="L7" s="80">
        <f>IF(animals!M15&gt;0,animals!M15,"")</f>
        <v>10.344827586206897</v>
      </c>
      <c r="M7" s="80">
        <f>IF(animals!M16&gt;0,animals!M16,"")</f>
        <v>48.275862068965516</v>
      </c>
      <c r="N7" s="80">
        <f>IF(animals!M18&gt;0,animals!M18,"")</f>
        <v>16.379310344827587</v>
      </c>
      <c r="O7" s="80">
        <f>IF(animals!M19&gt;0,animals!M19,"")</f>
        <v>34.482758620689658</v>
      </c>
      <c r="P7" s="80">
        <f>IF(animals!M20&gt;0,animals!M20,"")</f>
        <v>25</v>
      </c>
      <c r="Q7" s="80">
        <f>IF(animals!M21&gt;0,animals!M21,"")</f>
        <v>13.362068965517244</v>
      </c>
      <c r="R7" s="80">
        <f>IF(animals!M22&gt;0,animals!M22,"")</f>
        <v>25.862068965517242</v>
      </c>
      <c r="S7" s="80">
        <f>IF(animals!M23&gt;0,animals!M23,"")</f>
        <v>17.241379310344829</v>
      </c>
      <c r="T7" s="80">
        <f>IF(animals!M25&gt;0,animals!M25,"")</f>
        <v>25.862068965517242</v>
      </c>
      <c r="U7" s="80">
        <f>IF(animals!M26&gt;0,animals!M26,"")</f>
        <v>38.793103448275865</v>
      </c>
      <c r="V7" s="80">
        <f>IF(animals!M27&gt;0,animals!M27,"")</f>
        <v>23.27586206896552</v>
      </c>
      <c r="W7" s="80">
        <f>IF(animals!M28&gt;0,animals!M28,"")</f>
        <v>20.258620689655174</v>
      </c>
      <c r="X7" s="80" t="str">
        <f>IF(animals!M29&gt;0,animals!M29,"")</f>
        <v/>
      </c>
      <c r="Y7" s="80">
        <f>IF(animals!M30&gt;0,animals!M30,"")</f>
        <v>21.551724137931036</v>
      </c>
      <c r="Z7" s="80">
        <f>IF(animals!M32&gt;0,animals!M32,"")</f>
        <v>25.862068965517242</v>
      </c>
      <c r="AA7" s="80">
        <f>IF(animals!M33&gt;0,animals!M33,"")</f>
        <v>40.08620689655173</v>
      </c>
      <c r="AB7" s="80">
        <f>IF(animals!M34&gt;0,animals!M34,"")</f>
        <v>23.706896551724139</v>
      </c>
      <c r="AC7" s="80">
        <f>IF(animals!M35&gt;0,animals!M35,"")</f>
        <v>21.120689655172416</v>
      </c>
      <c r="AD7" s="80" t="str">
        <f>IF(animals!M36&gt;0,animals!M36,"")</f>
        <v/>
      </c>
      <c r="AE7" s="80">
        <f>IF(animals!M37&gt;0,animals!M37,"")</f>
        <v>21.982758620689655</v>
      </c>
      <c r="AF7" s="80">
        <f>IF(animals!M39&gt;0,animals!M39,"")</f>
        <v>21.120689655172416</v>
      </c>
      <c r="AG7" s="80">
        <f>IF(animals!M40&gt;0,animals!M40,"")</f>
        <v>31.896551724137932</v>
      </c>
      <c r="AH7" s="80">
        <f>IF(animals!M41&gt;0,animals!M41,"")</f>
        <v>21.982758620689655</v>
      </c>
      <c r="AI7" s="80">
        <f>IF(animals!M42&gt;0,animals!M42,"")</f>
        <v>22.413793103448278</v>
      </c>
      <c r="AJ7" s="80">
        <f>IF(animals!M43&gt;0,animals!M43,"")</f>
        <v>50.431034482758619</v>
      </c>
      <c r="AK7" s="80">
        <f>IF(animals!M44&gt;0,animals!M44,"")</f>
        <v>27.586206896551722</v>
      </c>
    </row>
    <row r="8" spans="1:37" ht="12.75" customHeight="1" x14ac:dyDescent="0.2">
      <c r="A8" s="42" t="str">
        <f>'animals_stats (μm)'!A$2</f>
        <v>Pilatobius recamieri</v>
      </c>
      <c r="B8" s="73" t="str">
        <f>'animals_stats (μm)'!B$2</f>
        <v>NO.022</v>
      </c>
      <c r="C8" s="79" t="str">
        <f>animals!N1</f>
        <v>00.02/6</v>
      </c>
      <c r="D8" s="81">
        <f>IF(animals!O3&gt;0,animals!O3,"")</f>
        <v>1030.1507537688442</v>
      </c>
      <c r="E8" s="80">
        <f>IF(animals!O6&gt;0,animals!O6,"")</f>
        <v>197.98994974874373</v>
      </c>
      <c r="F8" s="80">
        <f>IF(animals!O7&gt;0,animals!O7,"")</f>
        <v>297.9899497487437</v>
      </c>
      <c r="G8" s="80">
        <f>IF(animals!O9&gt;0,animals!O9,"")</f>
        <v>65.829145728643226</v>
      </c>
      <c r="H8" s="80">
        <f>IF(animals!O10&gt;0,animals!O10,"")</f>
        <v>8.542713567839197</v>
      </c>
      <c r="I8" s="80">
        <f>IF(animals!O11&gt;0,animals!O11,"")</f>
        <v>3.5175879396984926</v>
      </c>
      <c r="J8" s="82">
        <f>IF(animals!O13&gt;0,animals!O13,"")</f>
        <v>19.597989949748744</v>
      </c>
      <c r="K8" s="80">
        <f>IF(animals!O14&gt;0,animals!O14,"")</f>
        <v>13.567839195979904</v>
      </c>
      <c r="L8" s="80">
        <f>IF(animals!O15&gt;0,animals!O15,"")</f>
        <v>11.557788944723619</v>
      </c>
      <c r="M8" s="80">
        <f>IF(animals!O16&gt;0,animals!O16,"")</f>
        <v>36.683417085427138</v>
      </c>
      <c r="N8" s="80" t="str">
        <f>IF(animals!O18&gt;0,animals!O18,"")</f>
        <v/>
      </c>
      <c r="O8" s="80" t="str">
        <f>IF(animals!O19&gt;0,animals!O19,"")</f>
        <v/>
      </c>
      <c r="P8" s="80" t="str">
        <f>IF(animals!O20&gt;0,animals!O20,"")</f>
        <v/>
      </c>
      <c r="Q8" s="80">
        <f>IF(animals!O21&gt;0,animals!O21,"")</f>
        <v>17.587939698492463</v>
      </c>
      <c r="R8" s="80" t="str">
        <f>IF(animals!O22&gt;0,animals!O22,"")</f>
        <v/>
      </c>
      <c r="S8" s="80">
        <f>IF(animals!O23&gt;0,animals!O23,"")</f>
        <v>15.075376884422113</v>
      </c>
      <c r="T8" s="80">
        <f>IF(animals!O25&gt;0,animals!O25,"")</f>
        <v>18.592964824120607</v>
      </c>
      <c r="U8" s="80">
        <f>IF(animals!O26&gt;0,animals!O26,"")</f>
        <v>30.150753768844226</v>
      </c>
      <c r="V8" s="80">
        <f>IF(animals!O27&gt;0,animals!O27,"")</f>
        <v>20.603015075376884</v>
      </c>
      <c r="W8" s="80">
        <f>IF(animals!O28&gt;0,animals!O28,"")</f>
        <v>17.587939698492463</v>
      </c>
      <c r="X8" s="80">
        <f>IF(animals!O29&gt;0,animals!O29,"")</f>
        <v>25.628140703517587</v>
      </c>
      <c r="Y8" s="80">
        <f>IF(animals!O30&gt;0,animals!O30,"")</f>
        <v>18.090452261306535</v>
      </c>
      <c r="Z8" s="80" t="str">
        <f>IF(animals!O32&gt;0,animals!O32,"")</f>
        <v/>
      </c>
      <c r="AA8" s="80" t="str">
        <f>IF(animals!O33&gt;0,animals!O33,"")</f>
        <v/>
      </c>
      <c r="AB8" s="80" t="str">
        <f>IF(animals!O34&gt;0,animals!O34,"")</f>
        <v/>
      </c>
      <c r="AC8" s="80" t="str">
        <f>IF(animals!O35&gt;0,animals!O35,"")</f>
        <v/>
      </c>
      <c r="AD8" s="80" t="str">
        <f>IF(animals!O36&gt;0,animals!O36,"")</f>
        <v/>
      </c>
      <c r="AE8" s="80" t="str">
        <f>IF(animals!O37&gt;0,animals!O37,"")</f>
        <v/>
      </c>
      <c r="AF8" s="80">
        <f>IF(animals!O39&gt;0,animals!O39,"")</f>
        <v>16.582914572864322</v>
      </c>
      <c r="AG8" s="80">
        <f>IF(animals!O40&gt;0,animals!O40,"")</f>
        <v>24.120603015075378</v>
      </c>
      <c r="AH8" s="80">
        <f>IF(animals!O41&gt;0,animals!O41,"")</f>
        <v>16.582914572864322</v>
      </c>
      <c r="AI8" s="80">
        <f>IF(animals!O42&gt;0,animals!O42,"")</f>
        <v>19.095477386934672</v>
      </c>
      <c r="AJ8" s="80">
        <f>IF(animals!O43&gt;0,animals!O43,"")</f>
        <v>38.693467336683419</v>
      </c>
      <c r="AK8" s="80">
        <f>IF(animals!O44&gt;0,animals!O44,"")</f>
        <v>21.608040201005029</v>
      </c>
    </row>
    <row r="9" spans="1:37" ht="12.75" customHeight="1" x14ac:dyDescent="0.2">
      <c r="A9" s="42" t="str">
        <f>'animals_stats (μm)'!A$2</f>
        <v>Pilatobius recamieri</v>
      </c>
      <c r="B9" s="73" t="str">
        <f>'animals_stats (μm)'!B$2</f>
        <v>NO.022</v>
      </c>
      <c r="C9" s="79" t="str">
        <f>animals!P1</f>
        <v>00.02/3</v>
      </c>
      <c r="D9" s="81">
        <f>IF(animals!Q3&gt;0,animals!Q3,"")</f>
        <v>1337.037037037037</v>
      </c>
      <c r="E9" s="80">
        <f>IF(animals!Q6&gt;0,animals!Q6,"")</f>
        <v>202.88065843621399</v>
      </c>
      <c r="F9" s="80">
        <f>IF(animals!Q7&gt;0,animals!Q7,"")</f>
        <v>302.88065843621393</v>
      </c>
      <c r="G9" s="80">
        <f>IF(animals!Q9&gt;0,animals!Q9,"")</f>
        <v>66.666666666666657</v>
      </c>
      <c r="H9" s="80">
        <f>IF(animals!Q10&gt;0,animals!Q10,"")</f>
        <v>9.4650205761316855</v>
      </c>
      <c r="I9" s="80">
        <f>IF(animals!Q11&gt;0,animals!Q11,"")</f>
        <v>4.5267489711934159</v>
      </c>
      <c r="J9" s="82">
        <f>IF(animals!Q13&gt;0,animals!Q13,"")</f>
        <v>25.925925925925924</v>
      </c>
      <c r="K9" s="80">
        <f>IF(animals!Q14&gt;0,animals!Q14,"")</f>
        <v>18.930041152263371</v>
      </c>
      <c r="L9" s="80">
        <f>IF(animals!Q15&gt;0,animals!Q15,"")</f>
        <v>11.111111111111112</v>
      </c>
      <c r="M9" s="80">
        <f>IF(animals!Q16&gt;0,animals!Q16,"")</f>
        <v>49.382716049382715</v>
      </c>
      <c r="N9" s="80">
        <f>IF(animals!Q18&gt;0,animals!Q18,"")</f>
        <v>16.872427983539094</v>
      </c>
      <c r="O9" s="80" t="str">
        <f>IF(animals!Q19&gt;0,animals!Q19,"")</f>
        <v/>
      </c>
      <c r="P9" s="80">
        <f>IF(animals!Q20&gt;0,animals!Q20,"")</f>
        <v>23.045267489711932</v>
      </c>
      <c r="Q9" s="80">
        <f>IF(animals!Q21&gt;0,animals!Q21,"")</f>
        <v>18.106995884773664</v>
      </c>
      <c r="R9" s="80" t="str">
        <f>IF(animals!Q22&gt;0,animals!Q22,"")</f>
        <v/>
      </c>
      <c r="S9" s="80">
        <f>IF(animals!Q23&gt;0,animals!Q23,"")</f>
        <v>14.403292181069958</v>
      </c>
      <c r="T9" s="80">
        <f>IF(animals!Q25&gt;0,animals!Q25,"")</f>
        <v>20.5761316872428</v>
      </c>
      <c r="U9" s="80">
        <f>IF(animals!Q26&gt;0,animals!Q26,"")</f>
        <v>44.44444444444445</v>
      </c>
      <c r="V9" s="80">
        <f>IF(animals!Q27&gt;0,animals!Q27,"")</f>
        <v>24.691358024691358</v>
      </c>
      <c r="W9" s="80">
        <f>IF(animals!Q28&gt;0,animals!Q28,"")</f>
        <v>20.164609053497941</v>
      </c>
      <c r="X9" s="80">
        <f>IF(animals!Q29&gt;0,animals!Q29,"")</f>
        <v>31.68724279835391</v>
      </c>
      <c r="Y9" s="80">
        <f>IF(animals!Q30&gt;0,animals!Q30,"")</f>
        <v>19.34156378600823</v>
      </c>
      <c r="Z9" s="80">
        <f>IF(animals!Q32&gt;0,animals!Q32,"")</f>
        <v>20.5761316872428</v>
      </c>
      <c r="AA9" s="80">
        <f>IF(animals!Q33&gt;0,animals!Q33,"")</f>
        <v>41.563786008230451</v>
      </c>
      <c r="AB9" s="80">
        <f>IF(animals!Q34&gt;0,animals!Q34,"")</f>
        <v>23.868312757201647</v>
      </c>
      <c r="AC9" s="80">
        <f>IF(animals!Q35&gt;0,animals!Q35,"")</f>
        <v>19.34156378600823</v>
      </c>
      <c r="AD9" s="80" t="str">
        <f>IF(animals!Q36&gt;0,animals!Q36,"")</f>
        <v/>
      </c>
      <c r="AE9" s="80">
        <f>IF(animals!Q37&gt;0,animals!Q37,"")</f>
        <v>20.164609053497941</v>
      </c>
      <c r="AF9" s="80">
        <f>IF(animals!Q39&gt;0,animals!Q39,"")</f>
        <v>18.930041152263371</v>
      </c>
      <c r="AG9" s="80">
        <f>IF(animals!Q40&gt;0,animals!Q40,"")</f>
        <v>34.567901234567898</v>
      </c>
      <c r="AH9" s="80">
        <f>IF(animals!Q41&gt;0,animals!Q41,"")</f>
        <v>20.164609053497941</v>
      </c>
      <c r="AI9" s="80">
        <f>IF(animals!Q42&gt;0,animals!Q42,"")</f>
        <v>19.753086419753085</v>
      </c>
      <c r="AJ9" s="80">
        <f>IF(animals!Q43&gt;0,animals!Q43,"")</f>
        <v>49.794238683127567</v>
      </c>
      <c r="AK9" s="80">
        <f>IF(animals!Q44&gt;0,animals!Q44,"")</f>
        <v>27.160493827160494</v>
      </c>
    </row>
    <row r="10" spans="1:37" ht="12.75" customHeight="1" x14ac:dyDescent="0.2">
      <c r="A10" s="42" t="str">
        <f>'animals_stats (μm)'!A$2</f>
        <v>Pilatobius recamieri</v>
      </c>
      <c r="B10" s="73" t="str">
        <f>'animals_stats (μm)'!B$2</f>
        <v>NO.022</v>
      </c>
      <c r="C10" s="79" t="str">
        <f>animals!R1</f>
        <v>00.02/3</v>
      </c>
      <c r="D10" s="81">
        <f>IF(animals!S3&gt;0,animals!S3,"")</f>
        <v>1624.8000000000002</v>
      </c>
      <c r="E10" s="80">
        <f>IF(animals!S6&gt;0,animals!S6,"")</f>
        <v>187.2</v>
      </c>
      <c r="F10" s="80">
        <f>IF(animals!S7&gt;0,animals!S7,"")</f>
        <v>287.2</v>
      </c>
      <c r="G10" s="80">
        <f>IF(animals!S9&gt;0,animals!S9,"")</f>
        <v>67.599999999999994</v>
      </c>
      <c r="H10" s="80">
        <f>IF(animals!S10&gt;0,animals!S10,"")</f>
        <v>10</v>
      </c>
      <c r="I10" s="80">
        <f>IF(animals!S11&gt;0,animals!S11,"")</f>
        <v>3.6000000000000005</v>
      </c>
      <c r="J10" s="82">
        <f>IF(animals!S13&gt;0,animals!S13,"")</f>
        <v>29.2</v>
      </c>
      <c r="K10" s="80">
        <f>IF(animals!S14&gt;0,animals!S14,"")</f>
        <v>21.6</v>
      </c>
      <c r="L10" s="80">
        <f>IF(animals!S15&gt;0,animals!S15,"")</f>
        <v>13.200000000000001</v>
      </c>
      <c r="M10" s="80">
        <f>IF(animals!S16&gt;0,animals!S16,"")</f>
        <v>54.79999999999999</v>
      </c>
      <c r="N10" s="80">
        <f>IF(animals!S18&gt;0,animals!S18,"")</f>
        <v>20.8</v>
      </c>
      <c r="O10" s="80">
        <f>IF(animals!S19&gt;0,animals!S19,"")</f>
        <v>40.4</v>
      </c>
      <c r="P10" s="80">
        <f>IF(animals!S20&gt;0,animals!S20,"")</f>
        <v>26.400000000000002</v>
      </c>
      <c r="Q10" s="80">
        <f>IF(animals!S21&gt;0,animals!S21,"")</f>
        <v>16.399999999999999</v>
      </c>
      <c r="R10" s="80">
        <f>IF(animals!S22&gt;0,animals!S22,"")</f>
        <v>22.8</v>
      </c>
      <c r="S10" s="80">
        <f>IF(animals!S23&gt;0,animals!S23,"")</f>
        <v>16.8</v>
      </c>
      <c r="T10" s="80">
        <f>IF(animals!S25&gt;0,animals!S25,"")</f>
        <v>25.2</v>
      </c>
      <c r="U10" s="80">
        <f>IF(animals!S26&gt;0,animals!S26,"")</f>
        <v>38.4</v>
      </c>
      <c r="V10" s="80">
        <f>IF(animals!S27&gt;0,animals!S27,"")</f>
        <v>27.200000000000003</v>
      </c>
      <c r="W10" s="80" t="str">
        <f>IF(animals!S28&gt;0,animals!S28,"")</f>
        <v/>
      </c>
      <c r="X10" s="80">
        <f>IF(animals!S29&gt;0,animals!S29,"")</f>
        <v>36.4</v>
      </c>
      <c r="Y10" s="80">
        <f>IF(animals!S30&gt;0,animals!S30,"")</f>
        <v>24.8</v>
      </c>
      <c r="Z10" s="80">
        <f>IF(animals!S32&gt;0,animals!S32,"")</f>
        <v>24</v>
      </c>
      <c r="AA10" s="80">
        <f>IF(animals!S33&gt;0,animals!S33,"")</f>
        <v>45.6</v>
      </c>
      <c r="AB10" s="80">
        <f>IF(animals!S34&gt;0,animals!S34,"")</f>
        <v>26</v>
      </c>
      <c r="AC10" s="80">
        <f>IF(animals!S35&gt;0,animals!S35,"")</f>
        <v>21.6</v>
      </c>
      <c r="AD10" s="80">
        <f>IF(animals!S36&gt;0,animals!S36,"")</f>
        <v>38.4</v>
      </c>
      <c r="AE10" s="80">
        <f>IF(animals!S37&gt;0,animals!S37,"")</f>
        <v>20.8</v>
      </c>
      <c r="AF10" s="80">
        <f>IF(animals!S39&gt;0,animals!S39,"")</f>
        <v>20</v>
      </c>
      <c r="AG10" s="80">
        <f>IF(animals!S40&gt;0,animals!S40,"")</f>
        <v>36.4</v>
      </c>
      <c r="AH10" s="80">
        <f>IF(animals!S41&gt;0,animals!S41,"")</f>
        <v>20</v>
      </c>
      <c r="AI10" s="80">
        <f>IF(animals!S42&gt;0,animals!S42,"")</f>
        <v>23.2</v>
      </c>
      <c r="AJ10" s="80">
        <f>IF(animals!S43&gt;0,animals!S43,"")</f>
        <v>54.400000000000006</v>
      </c>
      <c r="AK10" s="80">
        <f>IF(animals!S44&gt;0,animals!S44,"")</f>
        <v>28.000000000000004</v>
      </c>
    </row>
    <row r="11" spans="1:37" ht="12.75" customHeight="1" x14ac:dyDescent="0.2">
      <c r="A11" s="42" t="str">
        <f>'animals_stats (μm)'!A$2</f>
        <v>Pilatobius recamieri</v>
      </c>
      <c r="B11" s="73" t="str">
        <f>'animals_stats (μm)'!B$2</f>
        <v>NO.022</v>
      </c>
      <c r="C11" s="79" t="str">
        <f>animals!T1</f>
        <v>00.02/3</v>
      </c>
      <c r="D11" s="81">
        <f>IF(animals!U3&gt;0,animals!U3,"")</f>
        <v>1400.4184100418411</v>
      </c>
      <c r="E11" s="80">
        <f>IF(animals!U6&gt;0,animals!U6,"")</f>
        <v>204.18410041841005</v>
      </c>
      <c r="F11" s="80">
        <f>IF(animals!U7&gt;0,animals!U7,"")</f>
        <v>304.18410041841008</v>
      </c>
      <c r="G11" s="80">
        <f>IF(animals!U9&gt;0,animals!U9,"")</f>
        <v>66.527196652719667</v>
      </c>
      <c r="H11" s="80">
        <f>IF(animals!U10&gt;0,animals!U10,"")</f>
        <v>9.2050209205020934</v>
      </c>
      <c r="I11" s="80" t="str">
        <f>IF(animals!U11&gt;0,animals!U11,"")</f>
        <v/>
      </c>
      <c r="J11" s="82">
        <f>IF(animals!U13&gt;0,animals!U13,"")</f>
        <v>22.59414225941423</v>
      </c>
      <c r="K11" s="80">
        <f>IF(animals!U14&gt;0,animals!U14,"")</f>
        <v>17.99163179916318</v>
      </c>
      <c r="L11" s="80">
        <f>IF(animals!U15&gt;0,animals!U15,"")</f>
        <v>11.715481171548117</v>
      </c>
      <c r="M11" s="80">
        <f>IF(animals!U16&gt;0,animals!U16,"")</f>
        <v>44.769874476987447</v>
      </c>
      <c r="N11" s="80">
        <f>IF(animals!U18&gt;0,animals!U18,"")</f>
        <v>18.410041841004187</v>
      </c>
      <c r="O11" s="80">
        <f>IF(animals!U19&gt;0,animals!U19,"")</f>
        <v>35.146443514644353</v>
      </c>
      <c r="P11" s="80">
        <f>IF(animals!U20&gt;0,animals!U20,"")</f>
        <v>23.430962343096233</v>
      </c>
      <c r="Q11" s="80">
        <f>IF(animals!U21&gt;0,animals!U21,"")</f>
        <v>17.99163179916318</v>
      </c>
      <c r="R11" s="80">
        <f>IF(animals!U22&gt;0,animals!U22,"")</f>
        <v>24.267782426778243</v>
      </c>
      <c r="S11" s="80">
        <f>IF(animals!U23&gt;0,animals!U23,"")</f>
        <v>12.97071129707113</v>
      </c>
      <c r="T11" s="80">
        <f>IF(animals!U25&gt;0,animals!U25,"")</f>
        <v>27.196652719665277</v>
      </c>
      <c r="U11" s="80">
        <f>IF(animals!U26&gt;0,animals!U26,"")</f>
        <v>30.543933054393307</v>
      </c>
      <c r="V11" s="80">
        <f>IF(animals!U27&gt;0,animals!U27,"")</f>
        <v>17.573221757322177</v>
      </c>
      <c r="W11" s="80">
        <f>IF(animals!U28&gt;0,animals!U28,"")</f>
        <v>18.410041841004187</v>
      </c>
      <c r="X11" s="80">
        <f>IF(animals!U29&gt;0,animals!U29,"")</f>
        <v>22.59414225941423</v>
      </c>
      <c r="Y11" s="80">
        <f>IF(animals!U30&gt;0,animals!U30,"")</f>
        <v>17.573221757322177</v>
      </c>
      <c r="Z11" s="80">
        <f>IF(animals!U32&gt;0,animals!U32,"")</f>
        <v>19.665271966527197</v>
      </c>
      <c r="AA11" s="80">
        <f>IF(animals!U33&gt;0,animals!U33,"")</f>
        <v>39.330543933054393</v>
      </c>
      <c r="AB11" s="80">
        <f>IF(animals!U34&gt;0,animals!U34,"")</f>
        <v>25.523012552301257</v>
      </c>
      <c r="AC11" s="80">
        <f>IF(animals!U35&gt;0,animals!U35,"")</f>
        <v>16.73640167364017</v>
      </c>
      <c r="AD11" s="80">
        <f>IF(animals!U36&gt;0,animals!U36,"")</f>
        <v>28.03347280334728</v>
      </c>
      <c r="AE11" s="80">
        <f>IF(animals!U37&gt;0,animals!U37,"")</f>
        <v>17.573221757322177</v>
      </c>
      <c r="AF11" s="80">
        <f>IF(animals!U39&gt;0,animals!U39,"")</f>
        <v>19.665271966527197</v>
      </c>
      <c r="AG11" s="80">
        <f>IF(animals!U40&gt;0,animals!U40,"")</f>
        <v>28.03347280334728</v>
      </c>
      <c r="AH11" s="80">
        <f>IF(animals!U41&gt;0,animals!U41,"")</f>
        <v>20.92050209205021</v>
      </c>
      <c r="AI11" s="80">
        <f>IF(animals!U42&gt;0,animals!U42,"")</f>
        <v>17.99163179916318</v>
      </c>
      <c r="AJ11" s="80">
        <f>IF(animals!U43&gt;0,animals!U43,"")</f>
        <v>46.861924686192467</v>
      </c>
      <c r="AK11" s="80">
        <f>IF(animals!U44&gt;0,animals!U44,"")</f>
        <v>28.870292887029294</v>
      </c>
    </row>
    <row r="12" spans="1:37" ht="12.75" customHeight="1" x14ac:dyDescent="0.2">
      <c r="A12" s="42" t="str">
        <f>'animals_stats (μm)'!A$2</f>
        <v>Pilatobius recamieri</v>
      </c>
      <c r="B12" s="73" t="str">
        <f>'animals_stats (μm)'!B$2</f>
        <v>NO.022</v>
      </c>
      <c r="C12" s="79" t="str">
        <f>animals!V1</f>
        <v>00.02/3</v>
      </c>
      <c r="D12" s="81" t="str">
        <f>IF(animals!W3&gt;0,animals!W3,"")</f>
        <v/>
      </c>
      <c r="E12" s="80">
        <f>IF(animals!W6&gt;0,animals!W6,"")</f>
        <v>210.59322033898303</v>
      </c>
      <c r="F12" s="80">
        <f>IF(animals!W7&gt;0,animals!W7,"")</f>
        <v>310.59322033898297</v>
      </c>
      <c r="G12" s="80">
        <f>IF(animals!W9&gt;0,animals!W9,"")</f>
        <v>66.949152542372886</v>
      </c>
      <c r="H12" s="80">
        <f>IF(animals!W10&gt;0,animals!W10,"")</f>
        <v>9.3220338983050848</v>
      </c>
      <c r="I12" s="80">
        <f>IF(animals!W11&gt;0,animals!W11,"")</f>
        <v>4.6610169491525424</v>
      </c>
      <c r="J12" s="82">
        <f>IF(animals!W13&gt;0,animals!W13,"")</f>
        <v>24.152542372881356</v>
      </c>
      <c r="K12" s="80">
        <f>IF(animals!W14&gt;0,animals!W14,"")</f>
        <v>17.372881355932201</v>
      </c>
      <c r="L12" s="80">
        <f>IF(animals!W15&gt;0,animals!W15,"")</f>
        <v>10.59322033898305</v>
      </c>
      <c r="M12" s="80">
        <f>IF(animals!W16&gt;0,animals!W16,"")</f>
        <v>44.49152542372881</v>
      </c>
      <c r="N12" s="80" t="str">
        <f>IF(animals!W18&gt;0,animals!W18,"")</f>
        <v/>
      </c>
      <c r="O12" s="80" t="str">
        <f>IF(animals!W19&gt;0,animals!W19,"")</f>
        <v/>
      </c>
      <c r="P12" s="80" t="str">
        <f>IF(animals!W20&gt;0,animals!W20,"")</f>
        <v/>
      </c>
      <c r="Q12" s="80" t="str">
        <f>IF(animals!W21&gt;0,animals!W21,"")</f>
        <v/>
      </c>
      <c r="R12" s="80" t="str">
        <f>IF(animals!W22&gt;0,animals!W22,"")</f>
        <v/>
      </c>
      <c r="S12" s="80" t="str">
        <f>IF(animals!W23&gt;0,animals!W23,"")</f>
        <v/>
      </c>
      <c r="T12" s="80">
        <f>IF(animals!W25&gt;0,animals!W25,"")</f>
        <v>21.1864406779661</v>
      </c>
      <c r="U12" s="80">
        <f>IF(animals!W26&gt;0,animals!W26,"")</f>
        <v>44.067796610169488</v>
      </c>
      <c r="V12" s="80">
        <f>IF(animals!W27&gt;0,animals!W27,"")</f>
        <v>27.118644067796609</v>
      </c>
      <c r="W12" s="80">
        <f>IF(animals!W28&gt;0,animals!W28,"")</f>
        <v>20.338983050847457</v>
      </c>
      <c r="X12" s="80">
        <f>IF(animals!W29&gt;0,animals!W29,"")</f>
        <v>31.779661016949152</v>
      </c>
      <c r="Y12" s="80">
        <f>IF(animals!W30&gt;0,animals!W30,"")</f>
        <v>17.796610169491526</v>
      </c>
      <c r="Z12" s="80">
        <f>IF(animals!W32&gt;0,animals!W32,"")</f>
        <v>22.033898305084744</v>
      </c>
      <c r="AA12" s="80">
        <f>IF(animals!W33&gt;0,animals!W33,"")</f>
        <v>44.49152542372881</v>
      </c>
      <c r="AB12" s="80">
        <f>IF(animals!W34&gt;0,animals!W34,"")</f>
        <v>27.118644067796609</v>
      </c>
      <c r="AC12" s="80">
        <f>IF(animals!W35&gt;0,animals!W35,"")</f>
        <v>20.338983050847457</v>
      </c>
      <c r="AD12" s="80">
        <f>IF(animals!W36&gt;0,animals!W36,"")</f>
        <v>32.627118644067792</v>
      </c>
      <c r="AE12" s="80">
        <f>IF(animals!W37&gt;0,animals!W37,"")</f>
        <v>20.762711864406779</v>
      </c>
      <c r="AF12" s="80" t="str">
        <f>IF(animals!W39&gt;0,animals!W39,"")</f>
        <v/>
      </c>
      <c r="AG12" s="80" t="str">
        <f>IF(animals!W40&gt;0,animals!W40,"")</f>
        <v/>
      </c>
      <c r="AH12" s="80" t="str">
        <f>IF(animals!W41&gt;0,animals!W41,"")</f>
        <v/>
      </c>
      <c r="AI12" s="80" t="str">
        <f>IF(animals!W42&gt;0,animals!W42,"")</f>
        <v/>
      </c>
      <c r="AJ12" s="80" t="str">
        <f>IF(animals!W43&gt;0,animals!W43,"")</f>
        <v/>
      </c>
      <c r="AK12" s="80" t="str">
        <f>IF(animals!W44&gt;0,animals!W44,"")</f>
        <v/>
      </c>
    </row>
    <row r="13" spans="1:37" ht="12.75" customHeight="1" x14ac:dyDescent="0.2">
      <c r="A13" s="42" t="str">
        <f>'animals_stats (μm)'!A$2</f>
        <v>Pilatobius recamieri</v>
      </c>
      <c r="B13" s="73" t="str">
        <f>'animals_stats (μm)'!B$2</f>
        <v>NO.022</v>
      </c>
      <c r="C13" s="79" t="str">
        <f>animals!X1</f>
        <v>00.02/3</v>
      </c>
      <c r="D13" s="81" t="str">
        <f>IF(animals!Y3&gt;0,animals!Y3,"")</f>
        <v/>
      </c>
      <c r="E13" s="80">
        <f>IF(animals!Y6&gt;0,animals!Y6,"")</f>
        <v>191.8918918918919</v>
      </c>
      <c r="F13" s="80">
        <f>IF(animals!Y7&gt;0,animals!Y7,"")</f>
        <v>291.89189189189187</v>
      </c>
      <c r="G13" s="80">
        <f>IF(animals!Y9&gt;0,animals!Y9,"")</f>
        <v>66.409266409266408</v>
      </c>
      <c r="H13" s="80">
        <f>IF(animals!Y10&gt;0,animals!Y10,"")</f>
        <v>8.494208494208495</v>
      </c>
      <c r="I13" s="80">
        <f>IF(animals!Y11&gt;0,animals!Y11,"")</f>
        <v>3.8610038610038608</v>
      </c>
      <c r="J13" s="82">
        <f>IF(animals!Y13&gt;0,animals!Y13,"")</f>
        <v>26.640926640926644</v>
      </c>
      <c r="K13" s="80">
        <f>IF(animals!Y14&gt;0,animals!Y14,"")</f>
        <v>18.532818532818531</v>
      </c>
      <c r="L13" s="80">
        <f>IF(animals!Y15&gt;0,animals!Y15,"")</f>
        <v>10.810810810810811</v>
      </c>
      <c r="M13" s="80">
        <f>IF(animals!Y16&gt;0,animals!Y16,"")</f>
        <v>47.490347490347496</v>
      </c>
      <c r="N13" s="80">
        <f>IF(animals!Y18&gt;0,animals!Y18,"")</f>
        <v>19.691119691119692</v>
      </c>
      <c r="O13" s="80" t="str">
        <f>IF(animals!Y19&gt;0,animals!Y19,"")</f>
        <v/>
      </c>
      <c r="P13" s="80">
        <f>IF(animals!Y20&gt;0,animals!Y20,"")</f>
        <v>23.166023166023166</v>
      </c>
      <c r="Q13" s="80">
        <f>IF(animals!Y21&gt;0,animals!Y21,"")</f>
        <v>17.374517374517374</v>
      </c>
      <c r="R13" s="80">
        <f>IF(animals!Y22&gt;0,animals!Y22,"")</f>
        <v>26.254826254826259</v>
      </c>
      <c r="S13" s="80">
        <f>IF(animals!Y23&gt;0,animals!Y23,"")</f>
        <v>15.444015444015443</v>
      </c>
      <c r="T13" s="80">
        <f>IF(animals!Y25&gt;0,animals!Y25,"")</f>
        <v>19.305019305019304</v>
      </c>
      <c r="U13" s="80">
        <f>IF(animals!Y26&gt;0,animals!Y26,"")</f>
        <v>45.559845559845563</v>
      </c>
      <c r="V13" s="80">
        <f>IF(animals!Y27&gt;0,animals!Y27,"")</f>
        <v>23.166023166023166</v>
      </c>
      <c r="W13" s="80">
        <f>IF(animals!Y28&gt;0,animals!Y28,"")</f>
        <v>17.142857142857146</v>
      </c>
      <c r="X13" s="80">
        <f>IF(animals!Y29&gt;0,animals!Y29,"")</f>
        <v>30.501930501930509</v>
      </c>
      <c r="Y13" s="80">
        <f>IF(animals!Y30&gt;0,animals!Y30,"")</f>
        <v>17.374517374517374</v>
      </c>
      <c r="Z13" s="80">
        <f>IF(animals!Y32&gt;0,animals!Y32,"")</f>
        <v>22.007722007722013</v>
      </c>
      <c r="AA13" s="80">
        <f>IF(animals!Y33&gt;0,animals!Y33,"")</f>
        <v>40.154440154440159</v>
      </c>
      <c r="AB13" s="80" t="str">
        <f>IF(animals!Y34&gt;0,animals!Y34,"")</f>
        <v/>
      </c>
      <c r="AC13" s="80">
        <f>IF(animals!Y35&gt;0,animals!Y35,"")</f>
        <v>20.07722007722008</v>
      </c>
      <c r="AD13" s="80">
        <f>IF(animals!Y36&gt;0,animals!Y36,"")</f>
        <v>32.432432432432435</v>
      </c>
      <c r="AE13" s="80">
        <f>IF(animals!Y37&gt;0,animals!Y37,"")</f>
        <v>21.235521235521237</v>
      </c>
      <c r="AF13" s="80">
        <f>IF(animals!Y39&gt;0,animals!Y39,"")</f>
        <v>20.849420849420852</v>
      </c>
      <c r="AG13" s="80">
        <f>IF(animals!Y40&gt;0,animals!Y40,"")</f>
        <v>31.274131274131271</v>
      </c>
      <c r="AH13" s="80">
        <f>IF(animals!Y41&gt;0,animals!Y41,"")</f>
        <v>19.305019305019304</v>
      </c>
      <c r="AI13" s="80">
        <f>IF(animals!Y42&gt;0,animals!Y42,"")</f>
        <v>23.166023166023166</v>
      </c>
      <c r="AJ13" s="80">
        <f>IF(animals!Y43&gt;0,animals!Y43,"")</f>
        <v>49.034749034749034</v>
      </c>
      <c r="AK13" s="80">
        <f>IF(animals!Y44&gt;0,animals!Y44,"")</f>
        <v>28.185328185328185</v>
      </c>
    </row>
    <row r="14" spans="1:37" ht="12.75" customHeight="1" x14ac:dyDescent="0.2">
      <c r="A14" s="42" t="str">
        <f>'animals_stats (μm)'!A$2</f>
        <v>Pilatobius recamieri</v>
      </c>
      <c r="B14" s="73" t="str">
        <f>'animals_stats (μm)'!B$2</f>
        <v>NO.022</v>
      </c>
      <c r="C14" s="79" t="str">
        <f>animals!Z1</f>
        <v>00.02/4</v>
      </c>
      <c r="D14" s="81">
        <f>IF(animals!AA3&gt;0,animals!AA3,"")</f>
        <v>1083.0917874396137</v>
      </c>
      <c r="E14" s="80">
        <f>IF(animals!AA6&gt;0,animals!AA6,"")</f>
        <v>191.7874396135266</v>
      </c>
      <c r="F14" s="80">
        <f>IF(animals!AA7&gt;0,animals!AA7,"")</f>
        <v>291.7874396135266</v>
      </c>
      <c r="G14" s="80">
        <f>IF(animals!AA9&gt;0,animals!AA9,"")</f>
        <v>62.80193236714976</v>
      </c>
      <c r="H14" s="80">
        <f>IF(animals!AA10&gt;0,animals!AA10,"")</f>
        <v>8.2125603864734309</v>
      </c>
      <c r="I14" s="80">
        <f>IF(animals!AA11&gt;0,animals!AA11,"")</f>
        <v>3.3816425120772946</v>
      </c>
      <c r="J14" s="82">
        <f>IF(animals!AA13&gt;0,animals!AA13,"")</f>
        <v>18.840579710144929</v>
      </c>
      <c r="K14" s="80">
        <f>IF(animals!AA14&gt;0,animals!AA14,"")</f>
        <v>12.077294685990339</v>
      </c>
      <c r="L14" s="80">
        <f>IF(animals!AA15&gt;0,animals!AA15,"")</f>
        <v>10.628019323671499</v>
      </c>
      <c r="M14" s="80">
        <f>IF(animals!AA16&gt;0,animals!AA16,"")</f>
        <v>33.333333333333336</v>
      </c>
      <c r="N14" s="80" t="str">
        <f>IF(animals!AA18&gt;0,animals!AA18,"")</f>
        <v/>
      </c>
      <c r="O14" s="80" t="str">
        <f>IF(animals!AA19&gt;0,animals!AA19,"")</f>
        <v/>
      </c>
      <c r="P14" s="80" t="str">
        <f>IF(animals!AA20&gt;0,animals!AA20,"")</f>
        <v/>
      </c>
      <c r="Q14" s="80" t="str">
        <f>IF(animals!AA21&gt;0,animals!AA21,"")</f>
        <v/>
      </c>
      <c r="R14" s="80" t="str">
        <f>IF(animals!AA22&gt;0,animals!AA22,"")</f>
        <v/>
      </c>
      <c r="S14" s="80" t="str">
        <f>IF(animals!AA23&gt;0,animals!AA23,"")</f>
        <v/>
      </c>
      <c r="T14" s="80">
        <f>IF(animals!AA25&gt;0,animals!AA25,"")</f>
        <v>14.975845410628018</v>
      </c>
      <c r="U14" s="80">
        <f>IF(animals!AA26&gt;0,animals!AA26,"")</f>
        <v>33.816425120772948</v>
      </c>
      <c r="V14" s="80">
        <f>IF(animals!AA27&gt;0,animals!AA27,"")</f>
        <v>21.739130434782609</v>
      </c>
      <c r="W14" s="80">
        <f>IF(animals!AA28&gt;0,animals!AA28,"")</f>
        <v>10.628019323671499</v>
      </c>
      <c r="X14" s="80">
        <f>IF(animals!AA29&gt;0,animals!AA29,"")</f>
        <v>23.188405797101449</v>
      </c>
      <c r="Y14" s="80">
        <f>IF(animals!AA30&gt;0,animals!AA30,"")</f>
        <v>16.908212560386474</v>
      </c>
      <c r="Z14" s="80" t="str">
        <f>IF(animals!AA32&gt;0,animals!AA32,"")</f>
        <v/>
      </c>
      <c r="AA14" s="80" t="str">
        <f>IF(animals!AA33&gt;0,animals!AA33,"")</f>
        <v/>
      </c>
      <c r="AB14" s="80" t="str">
        <f>IF(animals!AA34&gt;0,animals!AA34,"")</f>
        <v/>
      </c>
      <c r="AC14" s="80" t="str">
        <f>IF(animals!AA35&gt;0,animals!AA35,"")</f>
        <v/>
      </c>
      <c r="AD14" s="80" t="str">
        <f>IF(animals!AA36&gt;0,animals!AA36,"")</f>
        <v/>
      </c>
      <c r="AE14" s="80" t="str">
        <f>IF(animals!AA37&gt;0,animals!AA37,"")</f>
        <v/>
      </c>
      <c r="AF14" s="80">
        <f>IF(animals!AA39&gt;0,animals!AA39,"")</f>
        <v>15.458937198067634</v>
      </c>
      <c r="AG14" s="80">
        <f>IF(animals!AA40&gt;0,animals!AA40,"")</f>
        <v>21.739130434782609</v>
      </c>
      <c r="AH14" s="80">
        <f>IF(animals!AA41&gt;0,animals!AA41,"")</f>
        <v>15.942028985507244</v>
      </c>
      <c r="AI14" s="80">
        <f>IF(animals!AA42&gt;0,animals!AA42,"")</f>
        <v>17.874396135265702</v>
      </c>
      <c r="AJ14" s="80">
        <f>IF(animals!AA43&gt;0,animals!AA43,"")</f>
        <v>34.29951690821256</v>
      </c>
      <c r="AK14" s="80">
        <f>IF(animals!AA44&gt;0,animals!AA44,"")</f>
        <v>20.772946859903382</v>
      </c>
    </row>
    <row r="15" spans="1:37" ht="12.75" customHeight="1" x14ac:dyDescent="0.2">
      <c r="A15" s="42" t="str">
        <f>'animals_stats (μm)'!A$2</f>
        <v>Pilatobius recamieri</v>
      </c>
      <c r="B15" s="73" t="str">
        <f>'animals_stats (μm)'!B$2</f>
        <v>NO.022</v>
      </c>
      <c r="C15" s="79" t="str">
        <f>animals!AB1</f>
        <v>00.02/4</v>
      </c>
      <c r="D15" s="81">
        <f>IF(animals!AC3&gt;0,animals!AC3,"")</f>
        <v>1475.1968503937007</v>
      </c>
      <c r="E15" s="80">
        <f>IF(animals!AC6&gt;0,animals!AC6,"")</f>
        <v>219.68503937007875</v>
      </c>
      <c r="F15" s="80">
        <f>IF(animals!AC7&gt;0,animals!AC7,"")</f>
        <v>319.6850393700787</v>
      </c>
      <c r="G15" s="80">
        <f>IF(animals!AC9&gt;0,animals!AC9,"")</f>
        <v>66.535433070866134</v>
      </c>
      <c r="H15" s="80">
        <f>IF(animals!AC10&gt;0,animals!AC10,"")</f>
        <v>9.0551181102362204</v>
      </c>
      <c r="I15" s="80">
        <f>IF(animals!AC11&gt;0,animals!AC11,"")</f>
        <v>3.9370078740157481</v>
      </c>
      <c r="J15" s="82">
        <f>IF(animals!AC13&gt;0,animals!AC13,"")</f>
        <v>24.803149606299215</v>
      </c>
      <c r="K15" s="80">
        <f>IF(animals!AC14&gt;0,animals!AC14,"")</f>
        <v>17.322834645669293</v>
      </c>
      <c r="L15" s="80">
        <f>IF(animals!AC15&gt;0,animals!AC15,"")</f>
        <v>11.41732283464567</v>
      </c>
      <c r="M15" s="80">
        <f>IF(animals!AC16&gt;0,animals!AC16,"")</f>
        <v>49.212598425196852</v>
      </c>
      <c r="N15" s="80">
        <f>IF(animals!AC18&gt;0,animals!AC18,"")</f>
        <v>17.716535433070867</v>
      </c>
      <c r="O15" s="80">
        <f>IF(animals!AC19&gt;0,animals!AC19,"")</f>
        <v>33.464566929133859</v>
      </c>
      <c r="P15" s="80">
        <f>IF(animals!AC20&gt;0,animals!AC20,"")</f>
        <v>25.984251968503933</v>
      </c>
      <c r="Q15" s="80">
        <f>IF(animals!AC21&gt;0,animals!AC21,"")</f>
        <v>15.354330708661418</v>
      </c>
      <c r="R15" s="80">
        <f>IF(animals!AC22&gt;0,animals!AC22,"")</f>
        <v>22.834645669291341</v>
      </c>
      <c r="S15" s="80">
        <f>IF(animals!AC23&gt;0,animals!AC23,"")</f>
        <v>18.897637795275589</v>
      </c>
      <c r="T15" s="80">
        <f>IF(animals!AC25&gt;0,animals!AC25,"")</f>
        <v>20.078740157480315</v>
      </c>
      <c r="U15" s="80">
        <f>IF(animals!AC26&gt;0,animals!AC26,"")</f>
        <v>44.881889763779533</v>
      </c>
      <c r="V15" s="80">
        <f>IF(animals!AC27&gt;0,animals!AC27,"")</f>
        <v>28.740157480314959</v>
      </c>
      <c r="W15" s="80">
        <f>IF(animals!AC28&gt;0,animals!AC28,"")</f>
        <v>16.535433070866144</v>
      </c>
      <c r="X15" s="80">
        <f>IF(animals!AC29&gt;0,animals!AC29,"")</f>
        <v>31.889763779527559</v>
      </c>
      <c r="Y15" s="80">
        <f>IF(animals!AC30&gt;0,animals!AC30,"")</f>
        <v>21.259842519685044</v>
      </c>
      <c r="Z15" s="80">
        <f>IF(animals!AC32&gt;0,animals!AC32,"")</f>
        <v>18.110236220472441</v>
      </c>
      <c r="AA15" s="80">
        <f>IF(animals!AC33&gt;0,animals!AC33,"")</f>
        <v>45.275590551181104</v>
      </c>
      <c r="AB15" s="80">
        <f>IF(animals!AC34&gt;0,animals!AC34,"")</f>
        <v>25.984251968503933</v>
      </c>
      <c r="AC15" s="80">
        <f>IF(animals!AC35&gt;0,animals!AC35,"")</f>
        <v>16.929133858267718</v>
      </c>
      <c r="AD15" s="80">
        <f>IF(animals!AC36&gt;0,animals!AC36,"")</f>
        <v>31.496062992125985</v>
      </c>
      <c r="AE15" s="80">
        <f>IF(animals!AC37&gt;0,animals!AC37,"")</f>
        <v>22.834645669291341</v>
      </c>
      <c r="AF15" s="80">
        <f>IF(animals!AC39&gt;0,animals!AC39,"")</f>
        <v>20.866141732283467</v>
      </c>
      <c r="AG15" s="80">
        <f>IF(animals!AC40&gt;0,animals!AC40,"")</f>
        <v>30.708661417322837</v>
      </c>
      <c r="AH15" s="80">
        <f>IF(animals!AC41&gt;0,animals!AC41,"")</f>
        <v>19.291338582677167</v>
      </c>
      <c r="AI15" s="80">
        <f>IF(animals!AC42&gt;0,animals!AC42,"")</f>
        <v>22.047244094488189</v>
      </c>
      <c r="AJ15" s="80">
        <f>IF(animals!AC43&gt;0,animals!AC43,"")</f>
        <v>50</v>
      </c>
      <c r="AK15" s="80">
        <f>IF(animals!AC44&gt;0,animals!AC44,"")</f>
        <v>27.559055118110237</v>
      </c>
    </row>
    <row r="16" spans="1:37" ht="12.75" customHeight="1" x14ac:dyDescent="0.2">
      <c r="A16" s="42" t="str">
        <f>'animals_stats (μm)'!A$2</f>
        <v>Pilatobius recamieri</v>
      </c>
      <c r="B16" s="73" t="str">
        <f>'animals_stats (μm)'!B$2</f>
        <v>NO.022</v>
      </c>
      <c r="C16" s="79" t="str">
        <f>animals!AD1</f>
        <v>NO.022.01.2</v>
      </c>
      <c r="D16" s="81">
        <f>IF(animals!AE3&gt;0,animals!AE3,"")</f>
        <v>1219.858156028369</v>
      </c>
      <c r="E16" s="80">
        <f>IF(animals!AE6&gt;0,animals!AE6,"")</f>
        <v>201.41843971631204</v>
      </c>
      <c r="F16" s="80">
        <f>IF(animals!AE7&gt;0,animals!AE7,"")</f>
        <v>301.41843971631209</v>
      </c>
      <c r="G16" s="80">
        <f>IF(animals!AE9&gt;0,animals!AE9,"")</f>
        <v>63.829787234042556</v>
      </c>
      <c r="H16" s="80">
        <f>IF(animals!AE10&gt;0,animals!AE10,"")</f>
        <v>7.8014184397163122</v>
      </c>
      <c r="I16" s="80">
        <f>IF(animals!AE11&gt;0,animals!AE11,"")</f>
        <v>4.2553191489361701</v>
      </c>
      <c r="J16" s="82">
        <f>IF(animals!AE13&gt;0,animals!AE13,"")</f>
        <v>21.98581560283688</v>
      </c>
      <c r="K16" s="80">
        <f>IF(animals!AE14&gt;0,animals!AE14,"")</f>
        <v>14.893617021276597</v>
      </c>
      <c r="L16" s="80">
        <f>IF(animals!AE15&gt;0,animals!AE15,"")</f>
        <v>11.347517730496454</v>
      </c>
      <c r="M16" s="80">
        <f>IF(animals!AE16&gt;0,animals!AE16,"")</f>
        <v>41.134751773049643</v>
      </c>
      <c r="N16" s="80">
        <f>IF(animals!AE18&gt;0,animals!AE18,"")</f>
        <v>19.858156028368793</v>
      </c>
      <c r="O16" s="80">
        <f>IF(animals!AE19&gt;0,animals!AE19,"")</f>
        <v>26.950354609929079</v>
      </c>
      <c r="P16" s="80">
        <f>IF(animals!AE20&gt;0,animals!AE20,"")</f>
        <v>21.98581560283688</v>
      </c>
      <c r="Q16" s="80">
        <f>IF(animals!AE21&gt;0,animals!AE21,"")</f>
        <v>14.184397163120568</v>
      </c>
      <c r="R16" s="80">
        <f>IF(animals!AE22&gt;0,animals!AE22,"")</f>
        <v>23.404255319148938</v>
      </c>
      <c r="S16" s="80">
        <f>IF(animals!AE23&gt;0,animals!AE23,"")</f>
        <v>17.021276595744681</v>
      </c>
      <c r="T16" s="80">
        <f>IF(animals!AE25&gt;0,animals!AE25,"")</f>
        <v>20.212765957446809</v>
      </c>
      <c r="U16" s="80">
        <f>IF(animals!AE26&gt;0,animals!AE26,"")</f>
        <v>38.297872340425535</v>
      </c>
      <c r="V16" s="80">
        <f>IF(animals!AE27&gt;0,animals!AE27,"")</f>
        <v>25.886524822695034</v>
      </c>
      <c r="W16" s="80">
        <f>IF(animals!AE28&gt;0,animals!AE28,"")</f>
        <v>15.602836879432624</v>
      </c>
      <c r="X16" s="80">
        <f>IF(animals!AE29&gt;0,animals!AE29,"")</f>
        <v>28.01418439716312</v>
      </c>
      <c r="Y16" s="80">
        <f>IF(animals!AE30&gt;0,animals!AE30,"")</f>
        <v>21.98581560283688</v>
      </c>
      <c r="Z16" s="80">
        <f>IF(animals!AE32&gt;0,animals!AE32,"")</f>
        <v>18.085106382978722</v>
      </c>
      <c r="AA16" s="80">
        <f>IF(animals!AE33&gt;0,animals!AE33,"")</f>
        <v>37.943262411347519</v>
      </c>
      <c r="AB16" s="80">
        <f>IF(animals!AE34&gt;0,animals!AE34,"")</f>
        <v>25.531914893617024</v>
      </c>
      <c r="AC16" s="80" t="str">
        <f>IF(animals!AE35&gt;0,animals!AE35,"")</f>
        <v/>
      </c>
      <c r="AD16" s="80" t="str">
        <f>IF(animals!AE36&gt;0,animals!AE36,"")</f>
        <v/>
      </c>
      <c r="AE16" s="80" t="str">
        <f>IF(animals!AE37&gt;0,animals!AE37,"")</f>
        <v/>
      </c>
      <c r="AF16" s="80" t="str">
        <f>IF(animals!AE39&gt;0,animals!AE39,"")</f>
        <v/>
      </c>
      <c r="AG16" s="80" t="str">
        <f>IF(animals!AE40&gt;0,animals!AE40,"")</f>
        <v/>
      </c>
      <c r="AH16" s="80" t="str">
        <f>IF(animals!AE41&gt;0,animals!AE41,"")</f>
        <v/>
      </c>
      <c r="AI16" s="80">
        <f>IF(animals!AE42&gt;0,animals!AE42,"")</f>
        <v>20.212765957446809</v>
      </c>
      <c r="AJ16" s="80">
        <f>IF(animals!AE43&gt;0,animals!AE43,"")</f>
        <v>44.326241134751776</v>
      </c>
      <c r="AK16" s="80">
        <f>IF(animals!AE44&gt;0,animals!AE44,"")</f>
        <v>26.595744680851062</v>
      </c>
    </row>
    <row r="17" spans="1:37" ht="12.75" customHeight="1" x14ac:dyDescent="0.2">
      <c r="A17" s="42" t="str">
        <f>'animals_stats (μm)'!A$2</f>
        <v>Pilatobius recamieri</v>
      </c>
      <c r="B17" s="73" t="str">
        <f>'animals_stats (μm)'!B$2</f>
        <v>NO.022</v>
      </c>
      <c r="C17" s="79" t="str">
        <f>animals!AF1</f>
        <v>00.02/4</v>
      </c>
      <c r="D17" s="81">
        <f>IF(animals!AG3&gt;0,animals!AG3,"")</f>
        <v>1521.1864406779662</v>
      </c>
      <c r="E17" s="80">
        <f>IF(animals!AG6&gt;0,animals!AG6,"")</f>
        <v>182.20338983050846</v>
      </c>
      <c r="F17" s="80">
        <f>IF(animals!AG7&gt;0,animals!AG7,"")</f>
        <v>282.20338983050846</v>
      </c>
      <c r="G17" s="80">
        <f>IF(animals!AG9&gt;0,animals!AG9,"")</f>
        <v>65.254237288135585</v>
      </c>
      <c r="H17" s="80">
        <f>IF(animals!AG10&gt;0,animals!AG10,"")</f>
        <v>8.898305084745763</v>
      </c>
      <c r="I17" s="80">
        <f>IF(animals!AG11&gt;0,animals!AG11,"")</f>
        <v>2.9661016949152539</v>
      </c>
      <c r="J17" s="82">
        <f>IF(animals!AG13&gt;0,animals!AG13,"")</f>
        <v>22.033898305084744</v>
      </c>
      <c r="K17" s="80">
        <f>IF(animals!AG14&gt;0,animals!AG14,"")</f>
        <v>15.254237288135592</v>
      </c>
      <c r="L17" s="80">
        <f>IF(animals!AG15&gt;0,animals!AG15,"")</f>
        <v>11.440677966101696</v>
      </c>
      <c r="M17" s="80">
        <f>IF(animals!AG16&gt;0,animals!AG16,"")</f>
        <v>46.186440677966104</v>
      </c>
      <c r="N17" s="80" t="str">
        <f>IF(animals!AG18&gt;0,animals!AG18,"")</f>
        <v/>
      </c>
      <c r="O17" s="80" t="str">
        <f>IF(animals!AG19&gt;0,animals!AG19,"")</f>
        <v/>
      </c>
      <c r="P17" s="80" t="str">
        <f>IF(animals!AG20&gt;0,animals!AG20,"")</f>
        <v/>
      </c>
      <c r="Q17" s="80" t="str">
        <f>IF(animals!AG21&gt;0,animals!AG21,"")</f>
        <v/>
      </c>
      <c r="R17" s="80" t="str">
        <f>IF(animals!AG22&gt;0,animals!AG22,"")</f>
        <v/>
      </c>
      <c r="S17" s="80" t="str">
        <f>IF(animals!AG23&gt;0,animals!AG23,"")</f>
        <v/>
      </c>
      <c r="T17" s="80" t="str">
        <f>IF(animals!AG25&gt;0,animals!AG25,"")</f>
        <v/>
      </c>
      <c r="U17" s="80" t="str">
        <f>IF(animals!AG26&gt;0,animals!AG26,"")</f>
        <v/>
      </c>
      <c r="V17" s="80" t="str">
        <f>IF(animals!AG27&gt;0,animals!AG27,"")</f>
        <v/>
      </c>
      <c r="W17" s="80" t="str">
        <f>IF(animals!AG28&gt;0,animals!AG28,"")</f>
        <v/>
      </c>
      <c r="X17" s="80" t="str">
        <f>IF(animals!AG29&gt;0,animals!AG29,"")</f>
        <v/>
      </c>
      <c r="Y17" s="80" t="str">
        <f>IF(animals!AG30&gt;0,animals!AG30,"")</f>
        <v/>
      </c>
      <c r="Z17" s="80">
        <f>IF(animals!AG32&gt;0,animals!AG32,"")</f>
        <v>18.220338983050848</v>
      </c>
      <c r="AA17" s="80">
        <f>IF(animals!AG33&gt;0,animals!AG33,"")</f>
        <v>42.372881355932201</v>
      </c>
      <c r="AB17" s="80">
        <f>IF(animals!AG34&gt;0,animals!AG34,"")</f>
        <v>29.237288135593221</v>
      </c>
      <c r="AC17" s="80">
        <f>IF(animals!AG35&gt;0,animals!AG35,"")</f>
        <v>16.525423728813557</v>
      </c>
      <c r="AD17" s="80">
        <f>IF(animals!AG36&gt;0,animals!AG36,"")</f>
        <v>30.508474576271183</v>
      </c>
      <c r="AE17" s="80">
        <f>IF(animals!AG37&gt;0,animals!AG37,"")</f>
        <v>19.491525423728813</v>
      </c>
      <c r="AF17" s="80">
        <f>IF(animals!AG39&gt;0,animals!AG39,"")</f>
        <v>19.915254237288135</v>
      </c>
      <c r="AG17" s="80">
        <f>IF(animals!AG40&gt;0,animals!AG40,"")</f>
        <v>25.847457627118644</v>
      </c>
      <c r="AH17" s="80">
        <f>IF(animals!AG41&gt;0,animals!AG41,"")</f>
        <v>17.796610169491526</v>
      </c>
      <c r="AI17" s="80">
        <f>IF(animals!AG42&gt;0,animals!AG42,"")</f>
        <v>20.762711864406779</v>
      </c>
      <c r="AJ17" s="80">
        <f>IF(animals!AG43&gt;0,animals!AG43,"")</f>
        <v>41.101694915254235</v>
      </c>
      <c r="AK17" s="80">
        <f>IF(animals!AG44&gt;0,animals!AG44,"")</f>
        <v>23.305084745762709</v>
      </c>
    </row>
    <row r="18" spans="1:37" ht="12.75" customHeight="1" x14ac:dyDescent="0.2">
      <c r="A18" s="42" t="str">
        <f>'animals_stats (μm)'!A$2</f>
        <v>Pilatobius recamieri</v>
      </c>
      <c r="B18" s="73" t="str">
        <f>'animals_stats (μm)'!B$2</f>
        <v>NO.022</v>
      </c>
      <c r="C18" s="79" t="str">
        <f>animals!AH1</f>
        <v>00.02/4</v>
      </c>
      <c r="D18" s="81">
        <f>IF(animals!AI3&gt;0,animals!AI3,"")</f>
        <v>1069.6969696969697</v>
      </c>
      <c r="E18" s="80">
        <f>IF(animals!AI6&gt;0,animals!AI6,"")</f>
        <v>196.96969696969697</v>
      </c>
      <c r="F18" s="80">
        <f>IF(animals!AI7&gt;0,animals!AI7,"")</f>
        <v>296.96969696969694</v>
      </c>
      <c r="G18" s="80">
        <f>IF(animals!AI9&gt;0,animals!AI9,"")</f>
        <v>65.151515151515156</v>
      </c>
      <c r="H18" s="80">
        <f>IF(animals!AI10&gt;0,animals!AI10,"")</f>
        <v>8.5858585858585847</v>
      </c>
      <c r="I18" s="80">
        <f>IF(animals!AI11&gt;0,animals!AI11,"")</f>
        <v>2.5252525252525251</v>
      </c>
      <c r="J18" s="82">
        <f>IF(animals!AI13&gt;0,animals!AI13,"")</f>
        <v>22.222222222222225</v>
      </c>
      <c r="K18" s="80">
        <f>IF(animals!AI14&gt;0,animals!AI14,"")</f>
        <v>13.636363636363638</v>
      </c>
      <c r="L18" s="80">
        <f>IF(animals!AI15&gt;0,animals!AI15,"")</f>
        <v>10.1010101010101</v>
      </c>
      <c r="M18" s="80">
        <f>IF(animals!AI16&gt;0,animals!AI16,"")</f>
        <v>38.888888888888893</v>
      </c>
      <c r="N18" s="80" t="str">
        <f>IF(animals!AI18&gt;0,animals!AI18,"")</f>
        <v/>
      </c>
      <c r="O18" s="80" t="str">
        <f>IF(animals!AI19&gt;0,animals!AI19,"")</f>
        <v/>
      </c>
      <c r="P18" s="80" t="str">
        <f>IF(animals!AI20&gt;0,animals!AI20,"")</f>
        <v/>
      </c>
      <c r="Q18" s="80" t="str">
        <f>IF(animals!AI21&gt;0,animals!AI21,"")</f>
        <v/>
      </c>
      <c r="R18" s="80" t="str">
        <f>IF(animals!AI22&gt;0,animals!AI22,"")</f>
        <v/>
      </c>
      <c r="S18" s="80" t="str">
        <f>IF(animals!AI23&gt;0,animals!AI23,"")</f>
        <v/>
      </c>
      <c r="T18" s="80">
        <f>IF(animals!AI25&gt;0,animals!AI25,"")</f>
        <v>14.646464646464647</v>
      </c>
      <c r="U18" s="80">
        <f>IF(animals!AI26&gt;0,animals!AI26,"")</f>
        <v>37.878787878787875</v>
      </c>
      <c r="V18" s="80">
        <f>IF(animals!AI27&gt;0,animals!AI27,"")</f>
        <v>25.252525252525253</v>
      </c>
      <c r="W18" s="80">
        <f>IF(animals!AI28&gt;0,animals!AI28,"")</f>
        <v>14.646464646464647</v>
      </c>
      <c r="X18" s="80" t="str">
        <f>IF(animals!AI29&gt;0,animals!AI29,"")</f>
        <v/>
      </c>
      <c r="Y18" s="80">
        <f>IF(animals!AI30&gt;0,animals!AI30,"")</f>
        <v>19.19191919191919</v>
      </c>
      <c r="Z18" s="80">
        <f>IF(animals!AI32&gt;0,animals!AI32,"")</f>
        <v>17.171717171717169</v>
      </c>
      <c r="AA18" s="80">
        <f>IF(animals!AI33&gt;0,animals!AI33,"")</f>
        <v>39.393939393939391</v>
      </c>
      <c r="AB18" s="80">
        <f>IF(animals!AI34&gt;0,animals!AI34,"")</f>
        <v>23.737373737373737</v>
      </c>
      <c r="AC18" s="80">
        <f>IF(animals!AI35&gt;0,animals!AI35,"")</f>
        <v>15.656565656565657</v>
      </c>
      <c r="AD18" s="80">
        <f>IF(animals!AI36&gt;0,animals!AI36,"")</f>
        <v>28.28282828282828</v>
      </c>
      <c r="AE18" s="80">
        <f>IF(animals!AI37&gt;0,animals!AI37,"")</f>
        <v>18.686868686868689</v>
      </c>
      <c r="AF18" s="80">
        <f>IF(animals!AI39&gt;0,animals!AI39,"")</f>
        <v>15.151515151515152</v>
      </c>
      <c r="AG18" s="80">
        <f>IF(animals!AI40&gt;0,animals!AI40,"")</f>
        <v>25.252525252525253</v>
      </c>
      <c r="AH18" s="80">
        <f>IF(animals!AI41&gt;0,animals!AI41,"")</f>
        <v>17.676767676767678</v>
      </c>
      <c r="AI18" s="80">
        <f>IF(animals!AI42&gt;0,animals!AI42,"")</f>
        <v>15.656565656565657</v>
      </c>
      <c r="AJ18" s="80" t="str">
        <f>IF(animals!AI43&gt;0,animals!AI43,"")</f>
        <v/>
      </c>
      <c r="AK18" s="80">
        <f>IF(animals!AI44&gt;0,animals!AI44,"")</f>
        <v>21.717171717171716</v>
      </c>
    </row>
    <row r="19" spans="1:37" ht="12.75" customHeight="1" x14ac:dyDescent="0.2">
      <c r="A19" s="42" t="str">
        <f>'animals_stats (μm)'!A$2</f>
        <v>Pilatobius recamieri</v>
      </c>
      <c r="B19" s="73" t="str">
        <f>'animals_stats (μm)'!B$2</f>
        <v>NO.022</v>
      </c>
      <c r="C19" s="79" t="str">
        <f>animals!AJ1</f>
        <v>00.02/4</v>
      </c>
      <c r="D19" s="81">
        <f>IF(animals!AK3&gt;0,animals!AK3,"")</f>
        <v>1401.7857142857144</v>
      </c>
      <c r="E19" s="80">
        <f>IF(animals!AK6&gt;0,animals!AK6,"")</f>
        <v>207.14285714285717</v>
      </c>
      <c r="F19" s="80">
        <f>IF(animals!AK7&gt;0,animals!AK7,"")</f>
        <v>307.14285714285717</v>
      </c>
      <c r="G19" s="80">
        <f>IF(animals!AK9&gt;0,animals!AK9,"")</f>
        <v>67.410714285714292</v>
      </c>
      <c r="H19" s="80">
        <f>IF(animals!AK10&gt;0,animals!AK10,"")</f>
        <v>8.9285714285714288</v>
      </c>
      <c r="I19" s="80">
        <f>IF(animals!AK11&gt;0,animals!AK11,"")</f>
        <v>3.5714285714285721</v>
      </c>
      <c r="J19" s="82">
        <f>IF(animals!AK13&gt;0,animals!AK13,"")</f>
        <v>25.446428571428577</v>
      </c>
      <c r="K19" s="80">
        <f>IF(animals!AK14&gt;0,animals!AK14,"")</f>
        <v>17.857142857142858</v>
      </c>
      <c r="L19" s="80">
        <f>IF(animals!AK15&gt;0,animals!AK15,"")</f>
        <v>10.714285714285715</v>
      </c>
      <c r="M19" s="80">
        <f>IF(animals!AK16&gt;0,animals!AK16,"")</f>
        <v>49.107142857142861</v>
      </c>
      <c r="N19" s="80" t="str">
        <f>IF(animals!AK18&gt;0,animals!AK18,"")</f>
        <v/>
      </c>
      <c r="O19" s="80" t="str">
        <f>IF(animals!AK19&gt;0,animals!AK19,"")</f>
        <v/>
      </c>
      <c r="P19" s="80" t="str">
        <f>IF(animals!AK20&gt;0,animals!AK20,"")</f>
        <v/>
      </c>
      <c r="Q19" s="80" t="str">
        <f>IF(animals!AK21&gt;0,animals!AK21,"")</f>
        <v/>
      </c>
      <c r="R19" s="80" t="str">
        <f>IF(animals!AK22&gt;0,animals!AK22,"")</f>
        <v/>
      </c>
      <c r="S19" s="80" t="str">
        <f>IF(animals!AK23&gt;0,animals!AK23,"")</f>
        <v/>
      </c>
      <c r="T19" s="80">
        <f>IF(animals!AK25&gt;0,animals!AK25,"")</f>
        <v>19.642857142857146</v>
      </c>
      <c r="U19" s="80">
        <f>IF(animals!AK26&gt;0,animals!AK26,"")</f>
        <v>43.303571428571431</v>
      </c>
      <c r="V19" s="80">
        <f>IF(animals!AK27&gt;0,animals!AK27,"")</f>
        <v>27.678571428571431</v>
      </c>
      <c r="W19" s="80">
        <f>IF(animals!AK28&gt;0,animals!AK28,"")</f>
        <v>13.839285714285715</v>
      </c>
      <c r="X19" s="80">
        <f>IF(animals!AK29&gt;0,animals!AK29,"")</f>
        <v>31.696428571428569</v>
      </c>
      <c r="Y19" s="80">
        <f>IF(animals!AK30&gt;0,animals!AK30,"")</f>
        <v>19.642857142857146</v>
      </c>
      <c r="Z19" s="80">
        <f>IF(animals!AK32&gt;0,animals!AK32,"")</f>
        <v>21.428571428571431</v>
      </c>
      <c r="AA19" s="80">
        <f>IF(animals!AK33&gt;0,animals!AK33,"")</f>
        <v>44.196428571428577</v>
      </c>
      <c r="AB19" s="80">
        <f>IF(animals!AK34&gt;0,animals!AK34,"")</f>
        <v>26.785714285714285</v>
      </c>
      <c r="AC19" s="80">
        <f>IF(animals!AK35&gt;0,animals!AK35,"")</f>
        <v>16.964285714285715</v>
      </c>
      <c r="AD19" s="80">
        <f>IF(animals!AK36&gt;0,animals!AK36,"")</f>
        <v>30.803571428571431</v>
      </c>
      <c r="AE19" s="80">
        <f>IF(animals!AK37&gt;0,animals!AK37,"")</f>
        <v>22.767857142857142</v>
      </c>
      <c r="AF19" s="80">
        <f>IF(animals!AK39&gt;0,animals!AK39,"")</f>
        <v>20.089285714285715</v>
      </c>
      <c r="AG19" s="80">
        <f>IF(animals!AK40&gt;0,animals!AK40,"")</f>
        <v>28.125</v>
      </c>
      <c r="AH19" s="80">
        <f>IF(animals!AK41&gt;0,animals!AK41,"")</f>
        <v>17.857142857142858</v>
      </c>
      <c r="AI19" s="80">
        <f>IF(animals!AK42&gt;0,animals!AK42,"")</f>
        <v>25</v>
      </c>
      <c r="AJ19" s="80">
        <f>IF(animals!AK43&gt;0,animals!AK43,"")</f>
        <v>47.767857142857146</v>
      </c>
      <c r="AK19" s="80">
        <f>IF(animals!AK44&gt;0,animals!AK44,"")</f>
        <v>26.785714285714285</v>
      </c>
    </row>
    <row r="20" spans="1:37" ht="12.75" customHeight="1" x14ac:dyDescent="0.2">
      <c r="A20" s="42" t="str">
        <f>'animals_stats (μm)'!A$2</f>
        <v>Pilatobius recamieri</v>
      </c>
      <c r="B20" s="73" t="str">
        <f>'animals_stats (μm)'!B$2</f>
        <v>NO.022</v>
      </c>
      <c r="C20" s="79" t="str">
        <f>animals!AL1</f>
        <v>00.02/4</v>
      </c>
      <c r="D20" s="81">
        <f>IF(animals!AM3&gt;0,animals!AM3,"")</f>
        <v>1364.1921397379913</v>
      </c>
      <c r="E20" s="80">
        <f>IF(animals!AM6&gt;0,animals!AM6,"")</f>
        <v>204.36681222707423</v>
      </c>
      <c r="F20" s="80">
        <f>IF(animals!AM7&gt;0,animals!AM7,"")</f>
        <v>304.36681222707421</v>
      </c>
      <c r="G20" s="80">
        <f>IF(animals!AM9&gt;0,animals!AM9,"")</f>
        <v>67.248908296943227</v>
      </c>
      <c r="H20" s="80">
        <f>IF(animals!AM10&gt;0,animals!AM10,"")</f>
        <v>9.6069868995633207</v>
      </c>
      <c r="I20" s="80">
        <f>IF(animals!AM11&gt;0,animals!AM11,"")</f>
        <v>3.9301310043668125</v>
      </c>
      <c r="J20" s="82">
        <f>IF(animals!AM13&gt;0,animals!AM13,"")</f>
        <v>24.890829694323145</v>
      </c>
      <c r="K20" s="80">
        <f>IF(animals!AM14&gt;0,animals!AM14,"")</f>
        <v>18.777292576419214</v>
      </c>
      <c r="L20" s="80">
        <f>IF(animals!AM15&gt;0,animals!AM15,"")</f>
        <v>9.1703056768558966</v>
      </c>
      <c r="M20" s="80">
        <f>IF(animals!AM16&gt;0,animals!AM16,"")</f>
        <v>50.218340611353717</v>
      </c>
      <c r="N20" s="80" t="str">
        <f>IF(animals!AM18&gt;0,animals!AM18,"")</f>
        <v/>
      </c>
      <c r="O20" s="80" t="str">
        <f>IF(animals!AM19&gt;0,animals!AM19,"")</f>
        <v/>
      </c>
      <c r="P20" s="80" t="str">
        <f>IF(animals!AM20&gt;0,animals!AM20,"")</f>
        <v/>
      </c>
      <c r="Q20" s="80" t="str">
        <f>IF(animals!AM21&gt;0,animals!AM21,"")</f>
        <v/>
      </c>
      <c r="R20" s="80" t="str">
        <f>IF(animals!AM22&gt;0,animals!AM22,"")</f>
        <v/>
      </c>
      <c r="S20" s="80" t="str">
        <f>IF(animals!AM23&gt;0,animals!AM23,"")</f>
        <v/>
      </c>
      <c r="T20" s="80">
        <f>IF(animals!AM25&gt;0,animals!AM25,"")</f>
        <v>20.087336244541483</v>
      </c>
      <c r="U20" s="80">
        <f>IF(animals!AM26&gt;0,animals!AM26,"")</f>
        <v>41.048034934497821</v>
      </c>
      <c r="V20" s="80">
        <f>IF(animals!AM27&gt;0,animals!AM27,"")</f>
        <v>24.890829694323145</v>
      </c>
      <c r="W20" s="80" t="str">
        <f>IF(animals!AM28&gt;0,animals!AM28,"")</f>
        <v/>
      </c>
      <c r="X20" s="80" t="str">
        <f>IF(animals!AM29&gt;0,animals!AM29,"")</f>
        <v/>
      </c>
      <c r="Y20" s="80" t="str">
        <f>IF(animals!AM30&gt;0,animals!AM30,"")</f>
        <v/>
      </c>
      <c r="Z20" s="80" t="str">
        <f>IF(animals!AM32&gt;0,animals!AM32,"")</f>
        <v/>
      </c>
      <c r="AA20" s="80" t="str">
        <f>IF(animals!AM33&gt;0,animals!AM33,"")</f>
        <v/>
      </c>
      <c r="AB20" s="80" t="str">
        <f>IF(animals!AM34&gt;0,animals!AM34,"")</f>
        <v/>
      </c>
      <c r="AC20" s="80">
        <f>IF(animals!AM35&gt;0,animals!AM35,"")</f>
        <v>18.340611353711793</v>
      </c>
      <c r="AD20" s="80">
        <f>IF(animals!AM36&gt;0,animals!AM36,"")</f>
        <v>32.751091703056773</v>
      </c>
      <c r="AE20" s="80">
        <f>IF(animals!AM37&gt;0,animals!AM37,"")</f>
        <v>21.834061135371179</v>
      </c>
      <c r="AF20" s="80">
        <f>IF(animals!AM39&gt;0,animals!AM39,"")</f>
        <v>19.213973799126641</v>
      </c>
      <c r="AG20" s="80">
        <f>IF(animals!AM40&gt;0,animals!AM40,"")</f>
        <v>31.004366812227076</v>
      </c>
      <c r="AH20" s="80">
        <f>IF(animals!AM41&gt;0,animals!AM41,"")</f>
        <v>19.213973799126641</v>
      </c>
      <c r="AI20" s="80">
        <f>IF(animals!AM42&gt;0,animals!AM42,"")</f>
        <v>20.087336244541483</v>
      </c>
      <c r="AJ20" s="80">
        <f>IF(animals!AM43&gt;0,animals!AM43,"")</f>
        <v>47.598253275109172</v>
      </c>
      <c r="AK20" s="80">
        <f>IF(animals!AM44&gt;0,animals!AM44,"")</f>
        <v>25.764192139737997</v>
      </c>
    </row>
    <row r="21" spans="1:37" ht="12.75" customHeight="1" x14ac:dyDescent="0.2">
      <c r="A21" s="42" t="str">
        <f>'animals_stats (μm)'!A$2</f>
        <v>Pilatobius recamieri</v>
      </c>
      <c r="B21" s="73" t="str">
        <f>'animals_stats (μm)'!B$2</f>
        <v>NO.022</v>
      </c>
      <c r="C21" s="79" t="str">
        <f>animals!AN1</f>
        <v>NO.022.03.2</v>
      </c>
      <c r="D21" s="81">
        <f>IF(animals!AO3&gt;0,animals!AO3,"")</f>
        <v>1201.6129032258063</v>
      </c>
      <c r="E21" s="80">
        <f>IF(animals!AO6&gt;0,animals!AO6,"")</f>
        <v>198.38709677419354</v>
      </c>
      <c r="F21" s="80">
        <f>IF(animals!AO7&gt;0,animals!AO7,"")</f>
        <v>298.38709677419354</v>
      </c>
      <c r="G21" s="80">
        <f>IF(animals!AO9&gt;0,animals!AO9,"")</f>
        <v>65.322580645161281</v>
      </c>
      <c r="H21" s="80">
        <f>IF(animals!AO10&gt;0,animals!AO10,"")</f>
        <v>8.4677419354838719</v>
      </c>
      <c r="I21" s="80">
        <f>IF(animals!AO11&gt;0,animals!AO11,"")</f>
        <v>3.6290322580645165</v>
      </c>
      <c r="J21" s="82">
        <f>IF(animals!AO13&gt;0,animals!AO13,"")</f>
        <v>24.193548387096772</v>
      </c>
      <c r="K21" s="80">
        <f>IF(animals!AO14&gt;0,animals!AO14,"")</f>
        <v>16.532258064516128</v>
      </c>
      <c r="L21" s="80">
        <f>IF(animals!AO15&gt;0,animals!AO15,"")</f>
        <v>10.483870967741936</v>
      </c>
      <c r="M21" s="80">
        <f>IF(animals!AO16&gt;0,animals!AO16,"")</f>
        <v>45.564516129032263</v>
      </c>
      <c r="N21" s="80" t="str">
        <f>IF(animals!AO18&gt;0,animals!AO18,"")</f>
        <v/>
      </c>
      <c r="O21" s="80" t="str">
        <f>IF(animals!AO19&gt;0,animals!AO19,"")</f>
        <v/>
      </c>
      <c r="P21" s="80" t="str">
        <f>IF(animals!AO20&gt;0,animals!AO20,"")</f>
        <v/>
      </c>
      <c r="Q21" s="80" t="str">
        <f>IF(animals!AO21&gt;0,animals!AO21,"")</f>
        <v/>
      </c>
      <c r="R21" s="80" t="str">
        <f>IF(animals!AO22&gt;0,animals!AO22,"")</f>
        <v/>
      </c>
      <c r="S21" s="80" t="str">
        <f>IF(animals!AO23&gt;0,animals!AO23,"")</f>
        <v/>
      </c>
      <c r="T21" s="80">
        <f>IF(animals!AO25&gt;0,animals!AO25,"")</f>
        <v>18.951612903225808</v>
      </c>
      <c r="U21" s="80">
        <f>IF(animals!AO26&gt;0,animals!AO26,"")</f>
        <v>42.741935483870961</v>
      </c>
      <c r="V21" s="80">
        <f>IF(animals!AO27&gt;0,animals!AO27,"")</f>
        <v>26.612903225806448</v>
      </c>
      <c r="W21" s="80" t="str">
        <f>IF(animals!AO28&gt;0,animals!AO28,"")</f>
        <v/>
      </c>
      <c r="X21" s="80" t="str">
        <f>IF(animals!AO29&gt;0,animals!AO29,"")</f>
        <v/>
      </c>
      <c r="Y21" s="80" t="str">
        <f>IF(animals!AO30&gt;0,animals!AO30,"")</f>
        <v/>
      </c>
      <c r="Z21" s="80">
        <f>IF(animals!AO32&gt;0,animals!AO32,"")</f>
        <v>19.35483870967742</v>
      </c>
      <c r="AA21" s="80">
        <f>IF(animals!AO33&gt;0,animals!AO33,"")</f>
        <v>44.758064516129032</v>
      </c>
      <c r="AB21" s="80">
        <f>IF(animals!AO34&gt;0,animals!AO34,"")</f>
        <v>23.790322580645164</v>
      </c>
      <c r="AC21" s="80">
        <f>IF(animals!AO35&gt;0,animals!AO35,"")</f>
        <v>13.306451612903224</v>
      </c>
      <c r="AD21" s="80" t="str">
        <f>IF(animals!AO36&gt;0,animals!AO36,"")</f>
        <v/>
      </c>
      <c r="AE21" s="80" t="str">
        <f>IF(animals!AO37&gt;0,animals!AO37,"")</f>
        <v/>
      </c>
      <c r="AF21" s="80" t="str">
        <f>IF(animals!AO39&gt;0,animals!AO39,"")</f>
        <v/>
      </c>
      <c r="AG21" s="80" t="str">
        <f>IF(animals!AO40&gt;0,animals!AO40,"")</f>
        <v/>
      </c>
      <c r="AH21" s="80" t="str">
        <f>IF(animals!AO41&gt;0,animals!AO41,"")</f>
        <v/>
      </c>
      <c r="AI21" s="80" t="str">
        <f>IF(animals!AO42&gt;0,animals!AO42,"")</f>
        <v/>
      </c>
      <c r="AJ21" s="80" t="str">
        <f>IF(animals!AO43&gt;0,animals!AO43,"")</f>
        <v/>
      </c>
      <c r="AK21" s="80" t="str">
        <f>IF(animals!AO44&gt;0,animals!AO44,"")</f>
        <v/>
      </c>
    </row>
    <row r="22" spans="1:37" ht="12.75" customHeight="1" x14ac:dyDescent="0.2">
      <c r="A22" s="42" t="str">
        <f>'animals_stats (μm)'!A$2</f>
        <v>Pilatobius recamieri</v>
      </c>
      <c r="B22" s="73" t="str">
        <f>'animals_stats (μm)'!B$2</f>
        <v>NO.022</v>
      </c>
      <c r="C22" s="79" t="str">
        <f>animals!AP1</f>
        <v>00.02/4</v>
      </c>
      <c r="D22" s="81">
        <f>IF(animals!AQ3&gt;0,animals!AQ3,"")</f>
        <v>1177.922077922078</v>
      </c>
      <c r="E22" s="80">
        <f>IF(animals!AQ6&gt;0,animals!AQ6,"")</f>
        <v>183.54978354978354</v>
      </c>
      <c r="F22" s="80">
        <f>IF(animals!AQ7&gt;0,animals!AQ7,"")</f>
        <v>283.54978354978357</v>
      </c>
      <c r="G22" s="80">
        <f>IF(animals!AQ9&gt;0,animals!AQ9,"")</f>
        <v>65.800865800865793</v>
      </c>
      <c r="H22" s="80">
        <f>IF(animals!AQ10&gt;0,animals!AQ10,"")</f>
        <v>8.2251082251082241</v>
      </c>
      <c r="I22" s="80">
        <f>IF(animals!AQ11&gt;0,animals!AQ11,"")</f>
        <v>3.4632034632034632</v>
      </c>
      <c r="J22" s="82">
        <f>IF(animals!AQ13&gt;0,animals!AQ13,"")</f>
        <v>22.943722943722943</v>
      </c>
      <c r="K22" s="80">
        <f>IF(animals!AQ14&gt;0,animals!AQ14,"")</f>
        <v>16.017316017316016</v>
      </c>
      <c r="L22" s="80">
        <f>IF(animals!AQ15&gt;0,animals!AQ15,"")</f>
        <v>11.255411255411255</v>
      </c>
      <c r="M22" s="80">
        <f>IF(animals!AQ16&gt;0,animals!AQ16,"")</f>
        <v>42.857142857142854</v>
      </c>
      <c r="N22" s="80" t="str">
        <f>IF(animals!AQ18&gt;0,animals!AQ18,"")</f>
        <v/>
      </c>
      <c r="O22" s="80" t="str">
        <f>IF(animals!AQ19&gt;0,animals!AQ19,"")</f>
        <v/>
      </c>
      <c r="P22" s="80" t="str">
        <f>IF(animals!AQ20&gt;0,animals!AQ20,"")</f>
        <v/>
      </c>
      <c r="Q22" s="80" t="str">
        <f>IF(animals!AQ21&gt;0,animals!AQ21,"")</f>
        <v/>
      </c>
      <c r="R22" s="80" t="str">
        <f>IF(animals!AQ22&gt;0,animals!AQ22,"")</f>
        <v/>
      </c>
      <c r="S22" s="80" t="str">
        <f>IF(animals!AQ23&gt;0,animals!AQ23,"")</f>
        <v/>
      </c>
      <c r="T22" s="80">
        <f>IF(animals!AQ25&gt;0,animals!AQ25,"")</f>
        <v>19.047619047619051</v>
      </c>
      <c r="U22" s="80">
        <f>IF(animals!AQ26&gt;0,animals!AQ26,"")</f>
        <v>35.497835497835496</v>
      </c>
      <c r="V22" s="80">
        <f>IF(animals!AQ27&gt;0,animals!AQ27,"")</f>
        <v>23.809523809523807</v>
      </c>
      <c r="W22" s="80" t="str">
        <f>IF(animals!AQ28&gt;0,animals!AQ28,"")</f>
        <v/>
      </c>
      <c r="X22" s="80" t="str">
        <f>IF(animals!AQ29&gt;0,animals!AQ29,"")</f>
        <v/>
      </c>
      <c r="Y22" s="80" t="str">
        <f>IF(animals!AQ30&gt;0,animals!AQ30,"")</f>
        <v/>
      </c>
      <c r="Z22" s="80">
        <f>IF(animals!AQ32&gt;0,animals!AQ32,"")</f>
        <v>16.017316017316016</v>
      </c>
      <c r="AA22" s="80" t="str">
        <f>IF(animals!AQ33&gt;0,animals!AQ33,"")</f>
        <v/>
      </c>
      <c r="AB22" s="80">
        <f>IF(animals!AQ34&gt;0,animals!AQ34,"")</f>
        <v>23.809523809523807</v>
      </c>
      <c r="AC22" s="80">
        <f>IF(animals!AQ35&gt;0,animals!AQ35,"")</f>
        <v>12.987012987012985</v>
      </c>
      <c r="AD22" s="80">
        <f>IF(animals!AQ36&gt;0,animals!AQ36,"")</f>
        <v>27.27272727272727</v>
      </c>
      <c r="AE22" s="80" t="str">
        <f>IF(animals!AQ37&gt;0,animals!AQ37,"")</f>
        <v/>
      </c>
      <c r="AF22" s="80">
        <f>IF(animals!AQ39&gt;0,animals!AQ39,"")</f>
        <v>20.779220779220779</v>
      </c>
      <c r="AG22" s="80">
        <f>IF(animals!AQ40&gt;0,animals!AQ40,"")</f>
        <v>27.705627705627705</v>
      </c>
      <c r="AH22" s="80">
        <f>IF(animals!AQ41&gt;0,animals!AQ41,"")</f>
        <v>15.584415584415584</v>
      </c>
      <c r="AI22" s="80">
        <f>IF(animals!AQ42&gt;0,animals!AQ42,"")</f>
        <v>19.480519480519479</v>
      </c>
      <c r="AJ22" s="80">
        <f>IF(animals!AQ43&gt;0,animals!AQ43,"")</f>
        <v>42.424242424242422</v>
      </c>
      <c r="AK22" s="80">
        <f>IF(animals!AQ44&gt;0,animals!AQ44,"")</f>
        <v>25.108225108225106</v>
      </c>
    </row>
    <row r="23" spans="1:37" ht="12.75" customHeight="1" x14ac:dyDescent="0.2">
      <c r="A23" s="42" t="str">
        <f>'animals_stats (μm)'!A$2</f>
        <v>Pilatobius recamieri</v>
      </c>
      <c r="B23" s="73" t="str">
        <f>'animals_stats (μm)'!B$2</f>
        <v>NO.022</v>
      </c>
      <c r="C23" s="79" t="str">
        <f>animals!AR1</f>
        <v>00.02/4</v>
      </c>
      <c r="D23" s="81">
        <f>IF(animals!AS3&gt;0,animals!AS3,"")</f>
        <v>1439.2561983471076</v>
      </c>
      <c r="E23" s="80">
        <f>IF(animals!AS6&gt;0,animals!AS6,"")</f>
        <v>211.98347107438016</v>
      </c>
      <c r="F23" s="80">
        <f>IF(animals!AS7&gt;0,animals!AS7,"")</f>
        <v>311.98347107438013</v>
      </c>
      <c r="G23" s="80">
        <f>IF(animals!AS9&gt;0,animals!AS9,"")</f>
        <v>66.528925619834723</v>
      </c>
      <c r="H23" s="80">
        <f>IF(animals!AS10&gt;0,animals!AS10,"")</f>
        <v>9.0909090909090917</v>
      </c>
      <c r="I23" s="80">
        <f>IF(animals!AS11&gt;0,animals!AS11,"")</f>
        <v>3.71900826446281</v>
      </c>
      <c r="J23" s="82">
        <f>IF(animals!AS13&gt;0,animals!AS13,"")</f>
        <v>22.72727272727273</v>
      </c>
      <c r="K23" s="80">
        <f>IF(animals!AS14&gt;0,animals!AS14,"")</f>
        <v>16.942148760330578</v>
      </c>
      <c r="L23" s="80">
        <f>IF(animals!AS15&gt;0,animals!AS15,"")</f>
        <v>12.396694214876034</v>
      </c>
      <c r="M23" s="80">
        <f>IF(animals!AS16&gt;0,animals!AS16,"")</f>
        <v>44.628099173553728</v>
      </c>
      <c r="N23" s="80" t="str">
        <f>IF(animals!AS18&gt;0,animals!AS18,"")</f>
        <v/>
      </c>
      <c r="O23" s="80" t="str">
        <f>IF(animals!AS19&gt;0,animals!AS19,"")</f>
        <v/>
      </c>
      <c r="P23" s="80" t="str">
        <f>IF(animals!AS20&gt;0,animals!AS20,"")</f>
        <v/>
      </c>
      <c r="Q23" s="80" t="str">
        <f>IF(animals!AS21&gt;0,animals!AS21,"")</f>
        <v/>
      </c>
      <c r="R23" s="80" t="str">
        <f>IF(animals!AS22&gt;0,animals!AS22,"")</f>
        <v/>
      </c>
      <c r="S23" s="80" t="str">
        <f>IF(animals!AS23&gt;0,animals!AS23,"")</f>
        <v/>
      </c>
      <c r="T23" s="80" t="str">
        <f>IF(animals!AS25&gt;0,animals!AS25,"")</f>
        <v/>
      </c>
      <c r="U23" s="80" t="str">
        <f>IF(animals!AS26&gt;0,animals!AS26,"")</f>
        <v/>
      </c>
      <c r="V23" s="80" t="str">
        <f>IF(animals!AS27&gt;0,animals!AS27,"")</f>
        <v/>
      </c>
      <c r="W23" s="80" t="str">
        <f>IF(animals!AS28&gt;0,animals!AS28,"")</f>
        <v/>
      </c>
      <c r="X23" s="80" t="str">
        <f>IF(animals!AS29&gt;0,animals!AS29,"")</f>
        <v/>
      </c>
      <c r="Y23" s="80" t="str">
        <f>IF(animals!AS30&gt;0,animals!AS30,"")</f>
        <v/>
      </c>
      <c r="Z23" s="80">
        <f>IF(animals!AS32&gt;0,animals!AS32,"")</f>
        <v>18.181818181818183</v>
      </c>
      <c r="AA23" s="80">
        <f>IF(animals!AS33&gt;0,animals!AS33,"")</f>
        <v>42.148760330578511</v>
      </c>
      <c r="AB23" s="80">
        <f>IF(animals!AS34&gt;0,animals!AS34,"")</f>
        <v>29.75206611570248</v>
      </c>
      <c r="AC23" s="80">
        <f>IF(animals!AS35&gt;0,animals!AS35,"")</f>
        <v>15.702479338842975</v>
      </c>
      <c r="AD23" s="80">
        <f>IF(animals!AS36&gt;0,animals!AS36,"")</f>
        <v>33.884297520661157</v>
      </c>
      <c r="AE23" s="80">
        <f>IF(animals!AS37&gt;0,animals!AS37,"")</f>
        <v>18.595041322314053</v>
      </c>
      <c r="AF23" s="80">
        <f>IF(animals!AS39&gt;0,animals!AS39,"")</f>
        <v>20.247933884297524</v>
      </c>
      <c r="AG23" s="80">
        <f>IF(animals!AS40&gt;0,animals!AS40,"")</f>
        <v>28.512396694214882</v>
      </c>
      <c r="AH23" s="80">
        <f>IF(animals!AS41&gt;0,animals!AS41,"")</f>
        <v>19.834710743801654</v>
      </c>
      <c r="AI23" s="80">
        <f>IF(animals!AS42&gt;0,animals!AS42,"")</f>
        <v>21.487603305785125</v>
      </c>
      <c r="AJ23" s="80">
        <f>IF(animals!AS43&gt;0,animals!AS43,"")</f>
        <v>45.45454545454546</v>
      </c>
      <c r="AK23" s="80">
        <f>IF(animals!AS44&gt;0,animals!AS44,"")</f>
        <v>26.033057851239672</v>
      </c>
    </row>
    <row r="24" spans="1:37" ht="12.75" customHeight="1" x14ac:dyDescent="0.2">
      <c r="A24" s="42" t="str">
        <f>'animals_stats (μm)'!A$2</f>
        <v>Pilatobius recamieri</v>
      </c>
      <c r="B24" s="73" t="str">
        <f>'animals_stats (μm)'!B$2</f>
        <v>NO.022</v>
      </c>
      <c r="C24" s="79" t="str">
        <f>animals!AT1</f>
        <v>00.02/5</v>
      </c>
      <c r="D24" s="81">
        <f>IF(animals!AU3&gt;0,animals!AU3,"")</f>
        <v>1173.191489361702</v>
      </c>
      <c r="E24" s="80">
        <f>IF(animals!AU6&gt;0,animals!AU6,"")</f>
        <v>211.91489361702125</v>
      </c>
      <c r="F24" s="80">
        <f>IF(animals!AU7&gt;0,animals!AU7,"")</f>
        <v>311.91489361702122</v>
      </c>
      <c r="G24" s="80">
        <f>IF(animals!AU9&gt;0,animals!AU9,"")</f>
        <v>66.808510638297875</v>
      </c>
      <c r="H24" s="80">
        <f>IF(animals!AU10&gt;0,animals!AU10,"")</f>
        <v>8.5106382978723403</v>
      </c>
      <c r="I24" s="80">
        <f>IF(animals!AU11&gt;0,animals!AU11,"")</f>
        <v>4.2553191489361701</v>
      </c>
      <c r="J24" s="82">
        <f>IF(animals!AU13&gt;0,animals!AU13,"")</f>
        <v>22.978723404255323</v>
      </c>
      <c r="K24" s="80">
        <f>IF(animals!AU14&gt;0,animals!AU14,"")</f>
        <v>16.595744680851062</v>
      </c>
      <c r="L24" s="80">
        <f>IF(animals!AU15&gt;0,animals!AU15,"")</f>
        <v>14.042553191489359</v>
      </c>
      <c r="M24" s="80">
        <f>IF(animals!AU16&gt;0,animals!AU16,"")</f>
        <v>43.40425531914893</v>
      </c>
      <c r="N24" s="80" t="str">
        <f>IF(animals!AU18&gt;0,animals!AU18,"")</f>
        <v/>
      </c>
      <c r="O24" s="80" t="str">
        <f>IF(animals!AU19&gt;0,animals!AU19,"")</f>
        <v/>
      </c>
      <c r="P24" s="80" t="str">
        <f>IF(animals!AU20&gt;0,animals!AU20,"")</f>
        <v/>
      </c>
      <c r="Q24" s="80" t="str">
        <f>IF(animals!AU21&gt;0,animals!AU21,"")</f>
        <v/>
      </c>
      <c r="R24" s="80" t="str">
        <f>IF(animals!AU22&gt;0,animals!AU22,"")</f>
        <v/>
      </c>
      <c r="S24" s="80" t="str">
        <f>IF(animals!AU23&gt;0,animals!AU23,"")</f>
        <v/>
      </c>
      <c r="T24" s="80" t="str">
        <f>IF(animals!AU25&gt;0,animals!AU25,"")</f>
        <v/>
      </c>
      <c r="U24" s="80" t="str">
        <f>IF(animals!AU26&gt;0,animals!AU26,"")</f>
        <v/>
      </c>
      <c r="V24" s="80" t="str">
        <f>IF(animals!AU27&gt;0,animals!AU27,"")</f>
        <v/>
      </c>
      <c r="W24" s="80">
        <f>IF(animals!AU28&gt;0,animals!AU28,"")</f>
        <v>19.148936170212767</v>
      </c>
      <c r="X24" s="80">
        <f>IF(animals!AU29&gt;0,animals!AU29,"")</f>
        <v>21.702127659574465</v>
      </c>
      <c r="Y24" s="80">
        <f>IF(animals!AU30&gt;0,animals!AU30,"")</f>
        <v>19.148936170212767</v>
      </c>
      <c r="Z24" s="80">
        <f>IF(animals!AU32&gt;0,animals!AU32,"")</f>
        <v>17.446808510638295</v>
      </c>
      <c r="AA24" s="80">
        <f>IF(animals!AU33&gt;0,animals!AU33,"")</f>
        <v>41.276595744680847</v>
      </c>
      <c r="AB24" s="80">
        <f>IF(animals!AU34&gt;0,animals!AU34,"")</f>
        <v>21.276595744680851</v>
      </c>
      <c r="AC24" s="80">
        <f>IF(animals!AU35&gt;0,animals!AU35,"")</f>
        <v>19.574468085106382</v>
      </c>
      <c r="AD24" s="80">
        <f>IF(animals!AU36&gt;0,animals!AU36,"")</f>
        <v>27.23404255319149</v>
      </c>
      <c r="AE24" s="80">
        <f>IF(animals!AU37&gt;0,animals!AU37,"")</f>
        <v>18.297872340425531</v>
      </c>
      <c r="AF24" s="80" t="str">
        <f>IF(animals!AU39&gt;0,animals!AU39,"")</f>
        <v/>
      </c>
      <c r="AG24" s="80" t="str">
        <f>IF(animals!AU40&gt;0,animals!AU40,"")</f>
        <v/>
      </c>
      <c r="AH24" s="80" t="str">
        <f>IF(animals!AU41&gt;0,animals!AU41,"")</f>
        <v/>
      </c>
      <c r="AI24" s="80" t="str">
        <f>IF(animals!AU42&gt;0,animals!AU42,"")</f>
        <v/>
      </c>
      <c r="AJ24" s="80" t="str">
        <f>IF(animals!AU43&gt;0,animals!AU43,"")</f>
        <v/>
      </c>
      <c r="AK24" s="80" t="str">
        <f>IF(animals!AU44&gt;0,animals!AU44,"")</f>
        <v/>
      </c>
    </row>
    <row r="25" spans="1:37" ht="12.75" customHeight="1" x14ac:dyDescent="0.2">
      <c r="A25" s="42" t="str">
        <f>'animals_stats (μm)'!A$2</f>
        <v>Pilatobius recamieri</v>
      </c>
      <c r="B25" s="73" t="str">
        <f>'animals_stats (μm)'!B$2</f>
        <v>NO.022</v>
      </c>
      <c r="C25" s="79" t="str">
        <f>animals!AV1</f>
        <v>00.02/5</v>
      </c>
      <c r="D25" s="81" t="str">
        <f>IF(animals!AW3&gt;0,animals!AW3,"")</f>
        <v/>
      </c>
      <c r="E25" s="80">
        <f>IF(animals!AW6&gt;0,animals!AW6,"")</f>
        <v>231.30081300813009</v>
      </c>
      <c r="F25" s="80">
        <f>IF(animals!AW7&gt;0,animals!AW7,"")</f>
        <v>331.30081300813009</v>
      </c>
      <c r="G25" s="80">
        <f>IF(animals!AW9&gt;0,animals!AW9,"")</f>
        <v>65.853658536585357</v>
      </c>
      <c r="H25" s="80">
        <f>IF(animals!AW10&gt;0,animals!AW10,"")</f>
        <v>8.5365853658536572</v>
      </c>
      <c r="I25" s="80">
        <f>IF(animals!AW11&gt;0,animals!AW11,"")</f>
        <v>3.2520325203252027</v>
      </c>
      <c r="J25" s="82">
        <f>IF(animals!AW13&gt;0,animals!AW13,"")</f>
        <v>25.203252032520325</v>
      </c>
      <c r="K25" s="80">
        <f>IF(animals!AW14&gt;0,animals!AW14,"")</f>
        <v>18.699186991869915</v>
      </c>
      <c r="L25" s="80">
        <f>IF(animals!AW15&gt;0,animals!AW15,"")</f>
        <v>9.7560975609756095</v>
      </c>
      <c r="M25" s="80">
        <f>IF(animals!AW16&gt;0,animals!AW16,"")</f>
        <v>46.747967479674799</v>
      </c>
      <c r="N25" s="80">
        <f>IF(animals!AW18&gt;0,animals!AW18,"")</f>
        <v>18.292682926829269</v>
      </c>
      <c r="O25" s="80" t="str">
        <f>IF(animals!AW19&gt;0,animals!AW19,"")</f>
        <v/>
      </c>
      <c r="P25" s="80">
        <f>IF(animals!AW20&gt;0,animals!AW20,"")</f>
        <v>22.76422764227642</v>
      </c>
      <c r="Q25" s="80">
        <f>IF(animals!AW21&gt;0,animals!AW21,"")</f>
        <v>15.853658536585364</v>
      </c>
      <c r="R25" s="80">
        <f>IF(animals!AW22&gt;0,animals!AW22,"")</f>
        <v>24.796747967479671</v>
      </c>
      <c r="S25" s="80">
        <f>IF(animals!AW23&gt;0,animals!AW23,"")</f>
        <v>15.447154471544714</v>
      </c>
      <c r="T25" s="80">
        <f>IF(animals!AW25&gt;0,animals!AW25,"")</f>
        <v>16.260162601626014</v>
      </c>
      <c r="U25" s="80">
        <f>IF(animals!AW26&gt;0,animals!AW26,"")</f>
        <v>39.430894308943081</v>
      </c>
      <c r="V25" s="80">
        <f>IF(animals!AW27&gt;0,animals!AW27,"")</f>
        <v>21.13821138211382</v>
      </c>
      <c r="W25" s="80">
        <f>IF(animals!AW28&gt;0,animals!AW28,"")</f>
        <v>15.853658536585364</v>
      </c>
      <c r="X25" s="80">
        <f>IF(animals!AW29&gt;0,animals!AW29,"")</f>
        <v>27.642276422764223</v>
      </c>
      <c r="Y25" s="80">
        <f>IF(animals!AW30&gt;0,animals!AW30,"")</f>
        <v>17.479674796747965</v>
      </c>
      <c r="Z25" s="80">
        <f>IF(animals!AW32&gt;0,animals!AW32,"")</f>
        <v>21.54471544715447</v>
      </c>
      <c r="AA25" s="80">
        <f>IF(animals!AW33&gt;0,animals!AW33,"")</f>
        <v>36.17886178861788</v>
      </c>
      <c r="AB25" s="80">
        <f>IF(animals!AW34&gt;0,animals!AW34,"")</f>
        <v>25.203252032520325</v>
      </c>
      <c r="AC25" s="80">
        <f>IF(animals!AW35&gt;0,animals!AW35,"")</f>
        <v>11.78861788617886</v>
      </c>
      <c r="AD25" s="80">
        <f>IF(animals!AW36&gt;0,animals!AW36,"")</f>
        <v>25.609756097560975</v>
      </c>
      <c r="AE25" s="80">
        <f>IF(animals!AW37&gt;0,animals!AW37,"")</f>
        <v>19.105691056910569</v>
      </c>
      <c r="AF25" s="80">
        <f>IF(animals!AW39&gt;0,animals!AW39,"")</f>
        <v>17.479674796747965</v>
      </c>
      <c r="AG25" s="80">
        <f>IF(animals!AW40&gt;0,animals!AW40,"")</f>
        <v>28.861788617886177</v>
      </c>
      <c r="AH25" s="80">
        <f>IF(animals!AW41&gt;0,animals!AW41,"")</f>
        <v>17.479674796747965</v>
      </c>
      <c r="AI25" s="80">
        <f>IF(animals!AW42&gt;0,animals!AW42,"")</f>
        <v>23.170731707317071</v>
      </c>
      <c r="AJ25" s="80">
        <f>IF(animals!AW43&gt;0,animals!AW43,"")</f>
        <v>46.341463414634141</v>
      </c>
      <c r="AK25" s="80">
        <f>IF(animals!AW44&gt;0,animals!AW44,"")</f>
        <v>23.983739837398375</v>
      </c>
    </row>
    <row r="26" spans="1:37" ht="12.75" customHeight="1" x14ac:dyDescent="0.2">
      <c r="A26" s="42" t="str">
        <f>'animals_stats (μm)'!A$2</f>
        <v>Pilatobius recamieri</v>
      </c>
      <c r="B26" s="73" t="str">
        <f>'animals_stats (μm)'!B$2</f>
        <v>NO.022</v>
      </c>
      <c r="C26" s="79" t="str">
        <f>animals!AX1</f>
        <v>00.02/5</v>
      </c>
      <c r="D26" s="81">
        <f>IF(animals!AY3&gt;0,animals!AY3,"")</f>
        <v>1446.8750000000002</v>
      </c>
      <c r="E26" s="80">
        <f>IF(animals!AY6&gt;0,animals!AY6,"")</f>
        <v>218.75</v>
      </c>
      <c r="F26" s="80">
        <f>IF(animals!AY7&gt;0,animals!AY7,"")</f>
        <v>318.75000000000006</v>
      </c>
      <c r="G26" s="80">
        <f>IF(animals!AY9&gt;0,animals!AY9,"")</f>
        <v>68.750000000000014</v>
      </c>
      <c r="H26" s="80">
        <f>IF(animals!AY10&gt;0,animals!AY10,"")</f>
        <v>8.9285714285714288</v>
      </c>
      <c r="I26" s="80">
        <f>IF(animals!AY11&gt;0,animals!AY11,"")</f>
        <v>3.5714285714285721</v>
      </c>
      <c r="J26" s="82">
        <f>IF(animals!AY13&gt;0,animals!AY13,"")</f>
        <v>24.553571428571431</v>
      </c>
      <c r="K26" s="80">
        <f>IF(animals!AY14&gt;0,animals!AY14,"")</f>
        <v>17.410714285714288</v>
      </c>
      <c r="L26" s="80">
        <f>IF(animals!AY15&gt;0,animals!AY15,"")</f>
        <v>12.5</v>
      </c>
      <c r="M26" s="80">
        <f>IF(animals!AY16&gt;0,animals!AY16,"")</f>
        <v>45.982142857142868</v>
      </c>
      <c r="N26" s="80" t="str">
        <f>IF(animals!AY18&gt;0,animals!AY18,"")</f>
        <v/>
      </c>
      <c r="O26" s="80" t="str">
        <f>IF(animals!AY19&gt;0,animals!AY19,"")</f>
        <v/>
      </c>
      <c r="P26" s="80" t="str">
        <f>IF(animals!AY20&gt;0,animals!AY20,"")</f>
        <v/>
      </c>
      <c r="Q26" s="80">
        <f>IF(animals!AY21&gt;0,animals!AY21,"")</f>
        <v>18.303571428571427</v>
      </c>
      <c r="R26" s="80" t="str">
        <f>IF(animals!AY22&gt;0,animals!AY22,"")</f>
        <v/>
      </c>
      <c r="S26" s="80">
        <f>IF(animals!AY23&gt;0,animals!AY23,"")</f>
        <v>14.732142857142858</v>
      </c>
      <c r="T26" s="80">
        <f>IF(animals!AY25&gt;0,animals!AY25,"")</f>
        <v>20.982142857142861</v>
      </c>
      <c r="U26" s="80">
        <f>IF(animals!AY26&gt;0,animals!AY26,"")</f>
        <v>29.910714285714292</v>
      </c>
      <c r="V26" s="80">
        <f>IF(animals!AY27&gt;0,animals!AY27,"")</f>
        <v>22.767857142857142</v>
      </c>
      <c r="W26" s="80">
        <f>IF(animals!AY28&gt;0,animals!AY28,"")</f>
        <v>21.428571428571431</v>
      </c>
      <c r="X26" s="80">
        <f>IF(animals!AY29&gt;0,animals!AY29,"")</f>
        <v>19.642857142857146</v>
      </c>
      <c r="Y26" s="80">
        <f>IF(animals!AY30&gt;0,animals!AY30,"")</f>
        <v>16.071428571428573</v>
      </c>
      <c r="Z26" s="80">
        <f>IF(animals!AY32&gt;0,animals!AY32,"")</f>
        <v>21.875000000000004</v>
      </c>
      <c r="AA26" s="80">
        <f>IF(animals!AY33&gt;0,animals!AY33,"")</f>
        <v>41.517857142857153</v>
      </c>
      <c r="AB26" s="80">
        <f>IF(animals!AY34&gt;0,animals!AY34,"")</f>
        <v>25</v>
      </c>
      <c r="AC26" s="80">
        <f>IF(animals!AY35&gt;0,animals!AY35,"")</f>
        <v>23.214285714285719</v>
      </c>
      <c r="AD26" s="80">
        <f>IF(animals!AY36&gt;0,animals!AY36,"")</f>
        <v>21.428571428571431</v>
      </c>
      <c r="AE26" s="80">
        <f>IF(animals!AY37&gt;0,animals!AY37,"")</f>
        <v>15.625</v>
      </c>
      <c r="AF26" s="80">
        <f>IF(animals!AY39&gt;0,animals!AY39,"")</f>
        <v>20.982142857142861</v>
      </c>
      <c r="AG26" s="80">
        <f>IF(animals!AY40&gt;0,animals!AY40,"")</f>
        <v>28.125</v>
      </c>
      <c r="AH26" s="80">
        <f>IF(animals!AY41&gt;0,animals!AY41,"")</f>
        <v>17.857142857142858</v>
      </c>
      <c r="AI26" s="80">
        <f>IF(animals!AY42&gt;0,animals!AY42,"")</f>
        <v>19.196428571428573</v>
      </c>
      <c r="AJ26" s="80" t="str">
        <f>IF(animals!AY43&gt;0,animals!AY43,"")</f>
        <v/>
      </c>
      <c r="AK26" s="80">
        <f>IF(animals!AY44&gt;0,animals!AY44,"")</f>
        <v>24.107142857142861</v>
      </c>
    </row>
    <row r="27" spans="1:37" ht="12.75" customHeight="1" x14ac:dyDescent="0.2">
      <c r="A27" s="42" t="str">
        <f>'animals_stats (μm)'!A$2</f>
        <v>Pilatobius recamieri</v>
      </c>
      <c r="B27" s="73" t="str">
        <f>'animals_stats (μm)'!B$2</f>
        <v>NO.022</v>
      </c>
      <c r="C27" s="79" t="str">
        <f>animals!AZ1</f>
        <v>00.02/5</v>
      </c>
      <c r="D27" s="81">
        <f>IF(animals!BA3&gt;0,animals!BA3,"")</f>
        <v>1293.2773109243699</v>
      </c>
      <c r="E27" s="80">
        <f>IF(animals!BA6&gt;0,animals!BA6,"")</f>
        <v>208.40336134453784</v>
      </c>
      <c r="F27" s="80">
        <f>IF(animals!BA7&gt;0,animals!BA7,"")</f>
        <v>308.40336134453781</v>
      </c>
      <c r="G27" s="80">
        <f>IF(animals!BA9&gt;0,animals!BA9,"")</f>
        <v>64.285714285714292</v>
      </c>
      <c r="H27" s="80">
        <f>IF(animals!BA10&gt;0,animals!BA10,"")</f>
        <v>8.8235294117647065</v>
      </c>
      <c r="I27" s="80">
        <f>IF(animals!BA11&gt;0,animals!BA11,"")</f>
        <v>2.9411764705882351</v>
      </c>
      <c r="J27" s="82">
        <f>IF(animals!BA13&gt;0,animals!BA13,"")</f>
        <v>22.268907563025209</v>
      </c>
      <c r="K27" s="80">
        <f>IF(animals!BA14&gt;0,animals!BA14,"")</f>
        <v>16.806722689075627</v>
      </c>
      <c r="L27" s="80">
        <f>IF(animals!BA15&gt;0,animals!BA15,"")</f>
        <v>10.504201680672269</v>
      </c>
      <c r="M27" s="80">
        <f>IF(animals!BA16&gt;0,animals!BA16,"")</f>
        <v>44.117647058823529</v>
      </c>
      <c r="N27" s="80">
        <f>IF(animals!BA18&gt;0,animals!BA18,"")</f>
        <v>18.487394957983195</v>
      </c>
      <c r="O27" s="80">
        <f>IF(animals!BA19&gt;0,animals!BA19,"")</f>
        <v>34.033613445378144</v>
      </c>
      <c r="P27" s="80">
        <f>IF(animals!BA20&gt;0,animals!BA20,"")</f>
        <v>21.428571428571427</v>
      </c>
      <c r="Q27" s="80">
        <f>IF(animals!BA21&gt;0,animals!BA21,"")</f>
        <v>17.647058823529413</v>
      </c>
      <c r="R27" s="80">
        <f>IF(animals!BA22&gt;0,animals!BA22,"")</f>
        <v>18.067226890756302</v>
      </c>
      <c r="S27" s="80">
        <f>IF(animals!BA23&gt;0,animals!BA23,"")</f>
        <v>14.285714285714285</v>
      </c>
      <c r="T27" s="80">
        <f>IF(animals!BA25&gt;0,animals!BA25,"")</f>
        <v>21.428571428571427</v>
      </c>
      <c r="U27" s="80">
        <f>IF(animals!BA26&gt;0,animals!BA26,"")</f>
        <v>21.008403361344538</v>
      </c>
      <c r="V27" s="80">
        <f>IF(animals!BA27&gt;0,animals!BA27,"")</f>
        <v>36.134453781512605</v>
      </c>
      <c r="W27" s="80">
        <f>IF(animals!BA28&gt;0,animals!BA28,"")</f>
        <v>20.168067226890756</v>
      </c>
      <c r="X27" s="80">
        <f>IF(animals!BA29&gt;0,animals!BA29,"")</f>
        <v>22.268907563025209</v>
      </c>
      <c r="Y27" s="80">
        <f>IF(animals!BA30&gt;0,animals!BA30,"")</f>
        <v>16.806722689075627</v>
      </c>
      <c r="Z27" s="80">
        <f>IF(animals!BA32&gt;0,animals!BA32,"")</f>
        <v>21.84873949579832</v>
      </c>
      <c r="AA27" s="80">
        <f>IF(animals!BA33&gt;0,animals!BA33,"")</f>
        <v>37.815126050420169</v>
      </c>
      <c r="AB27" s="80">
        <f>IF(animals!BA34&gt;0,animals!BA34,"")</f>
        <v>18.907563025210084</v>
      </c>
      <c r="AC27" s="80">
        <f>IF(animals!BA35&gt;0,animals!BA35,"")</f>
        <v>18.907563025210084</v>
      </c>
      <c r="AD27" s="80">
        <f>IF(animals!BA36&gt;0,animals!BA36,"")</f>
        <v>22.268907563025209</v>
      </c>
      <c r="AE27" s="80">
        <f>IF(animals!BA37&gt;0,animals!BA37,"")</f>
        <v>19.327731092436974</v>
      </c>
      <c r="AF27" s="80">
        <f>IF(animals!BA39&gt;0,animals!BA39,"")</f>
        <v>20.168067226890756</v>
      </c>
      <c r="AG27" s="80">
        <f>IF(animals!BA40&gt;0,animals!BA40,"")</f>
        <v>25.210084033613445</v>
      </c>
      <c r="AH27" s="80">
        <f>IF(animals!BA41&gt;0,animals!BA41,"")</f>
        <v>20.588235294117649</v>
      </c>
      <c r="AI27" s="80">
        <f>IF(animals!BA42&gt;0,animals!BA42,"")</f>
        <v>20.588235294117649</v>
      </c>
      <c r="AJ27" s="80">
        <f>IF(animals!BA43&gt;0,animals!BA43,"")</f>
        <v>37.394957983193279</v>
      </c>
      <c r="AK27" s="80">
        <f>IF(animals!BA44&gt;0,animals!BA44,"")</f>
        <v>24.369747899159663</v>
      </c>
    </row>
    <row r="28" spans="1:37" ht="12.75" customHeight="1" x14ac:dyDescent="0.2">
      <c r="A28" s="42" t="str">
        <f>'animals_stats (μm)'!A$2</f>
        <v>Pilatobius recamieri</v>
      </c>
      <c r="B28" s="73" t="str">
        <f>'animals_stats (μm)'!B$2</f>
        <v>NO.022</v>
      </c>
      <c r="C28" s="79" t="str">
        <f>animals!BB1</f>
        <v>NO.022.01.3</v>
      </c>
      <c r="D28" s="81">
        <f>IF(animals!BC3&gt;0,animals!BC3,"")</f>
        <v>1235.8078602620087</v>
      </c>
      <c r="E28" s="80">
        <f>IF(animals!BC6&gt;0,animals!BC6,"")</f>
        <v>198.25327510917029</v>
      </c>
      <c r="F28" s="80">
        <f>IF(animals!BC7&gt;0,animals!BC7,"")</f>
        <v>298.25327510917032</v>
      </c>
      <c r="G28" s="80">
        <f>IF(animals!BC9&gt;0,animals!BC9,"")</f>
        <v>67.685589519650662</v>
      </c>
      <c r="H28" s="80">
        <f>IF(animals!BC10&gt;0,animals!BC10,"")</f>
        <v>8.2969432314410483</v>
      </c>
      <c r="I28" s="80">
        <f>IF(animals!BC11&gt;0,animals!BC11,"")</f>
        <v>3.9301310043668125</v>
      </c>
      <c r="J28" s="82">
        <f>IF(animals!BC13&gt;0,animals!BC13,"")</f>
        <v>20.960698689956335</v>
      </c>
      <c r="K28" s="80">
        <f>IF(animals!BC14&gt;0,animals!BC14,"")</f>
        <v>14.847161572052403</v>
      </c>
      <c r="L28" s="80">
        <f>IF(animals!BC15&gt;0,animals!BC15,"")</f>
        <v>11.353711790393014</v>
      </c>
      <c r="M28" s="80">
        <f>IF(animals!BC16&gt;0,animals!BC16,"")</f>
        <v>42.358078602620083</v>
      </c>
      <c r="N28" s="80">
        <f>IF(animals!BC18&gt;0,animals!BC18,"")</f>
        <v>13.537117903930133</v>
      </c>
      <c r="O28" s="80">
        <f>IF(animals!BC19&gt;0,animals!BC19,"")</f>
        <v>34.497816593886469</v>
      </c>
      <c r="P28" s="80">
        <f>IF(animals!BC20&gt;0,animals!BC20,"")</f>
        <v>22.270742358078603</v>
      </c>
      <c r="Q28" s="80">
        <f>IF(animals!BC21&gt;0,animals!BC21,"")</f>
        <v>10.480349344978167</v>
      </c>
      <c r="R28" s="80">
        <f>IF(animals!BC22&gt;0,animals!BC22,"")</f>
        <v>26.637554585152838</v>
      </c>
      <c r="S28" s="80">
        <f>IF(animals!BC23&gt;0,animals!BC23,"")</f>
        <v>18.777292576419214</v>
      </c>
      <c r="T28" s="80">
        <f>IF(animals!BC25&gt;0,animals!BC25,"")</f>
        <v>17.030567685589521</v>
      </c>
      <c r="U28" s="80">
        <f>IF(animals!BC26&gt;0,animals!BC26,"")</f>
        <v>40.6113537117904</v>
      </c>
      <c r="V28" s="80">
        <f>IF(animals!BC27&gt;0,animals!BC27,"")</f>
        <v>25.327510917030573</v>
      </c>
      <c r="W28" s="80">
        <f>IF(animals!BC28&gt;0,animals!BC28,"")</f>
        <v>11.790393013100438</v>
      </c>
      <c r="X28" s="80">
        <f>IF(animals!BC29&gt;0,animals!BC29,"")</f>
        <v>31.004366812227076</v>
      </c>
      <c r="Y28" s="80">
        <f>IF(animals!BC30&gt;0,animals!BC30,"")</f>
        <v>22.270742358078603</v>
      </c>
      <c r="Z28" s="80">
        <f>IF(animals!BC32&gt;0,animals!BC32,"")</f>
        <v>14.847161572052403</v>
      </c>
      <c r="AA28" s="80">
        <f>IF(animals!BC33&gt;0,animals!BC33,"")</f>
        <v>44.978165938864635</v>
      </c>
      <c r="AB28" s="80">
        <f>IF(animals!BC34&gt;0,animals!BC34,"")</f>
        <v>28.384279475982531</v>
      </c>
      <c r="AC28" s="80">
        <f>IF(animals!BC35&gt;0,animals!BC35,"")</f>
        <v>13.100436681222707</v>
      </c>
      <c r="AD28" s="80">
        <f>IF(animals!BC36&gt;0,animals!BC36,"")</f>
        <v>31.877729257641924</v>
      </c>
      <c r="AE28" s="80">
        <f>IF(animals!BC37&gt;0,animals!BC37,"")</f>
        <v>23.580786026200876</v>
      </c>
      <c r="AF28" s="80" t="str">
        <f>IF(animals!BC39&gt;0,animals!BC39,"")</f>
        <v/>
      </c>
      <c r="AG28" s="80" t="str">
        <f>IF(animals!BC40&gt;0,animals!BC40,"")</f>
        <v/>
      </c>
      <c r="AH28" s="80" t="str">
        <f>IF(animals!BC41&gt;0,animals!BC41,"")</f>
        <v/>
      </c>
      <c r="AI28" s="80">
        <f>IF(animals!BC42&gt;0,animals!BC42,"")</f>
        <v>18.340611353711793</v>
      </c>
      <c r="AJ28" s="80">
        <f>IF(animals!BC43&gt;0,animals!BC43,"")</f>
        <v>44.104803493449786</v>
      </c>
      <c r="AK28" s="80">
        <f>IF(animals!BC44&gt;0,animals!BC44,"")</f>
        <v>27.074235807860266</v>
      </c>
    </row>
    <row r="29" spans="1:37" ht="12.75" customHeight="1" x14ac:dyDescent="0.2">
      <c r="A29" s="42" t="str">
        <f>'animals_stats (μm)'!A$2</f>
        <v>Pilatobius recamieri</v>
      </c>
      <c r="B29" s="73" t="str">
        <f>'animals_stats (μm)'!B$2</f>
        <v>NO.022</v>
      </c>
      <c r="C29" s="79" t="str">
        <f>animals!BD1</f>
        <v>NO.022.01.4</v>
      </c>
      <c r="D29" s="81">
        <f>IF(animals!BE3&gt;0,animals!BE3,"")</f>
        <v>1225.9414225941423</v>
      </c>
      <c r="E29" s="80">
        <f>IF(animals!BE6&gt;0,animals!BE6,"")</f>
        <v>182.00836820083683</v>
      </c>
      <c r="F29" s="80">
        <f>IF(animals!BE7&gt;0,animals!BE7,"")</f>
        <v>282.00836820083686</v>
      </c>
      <c r="G29" s="80">
        <f>IF(animals!BE9&gt;0,animals!BE9,"")</f>
        <v>67.78242677824268</v>
      </c>
      <c r="H29" s="80">
        <f>IF(animals!BE10&gt;0,animals!BE10,"")</f>
        <v>8.3682008368200851</v>
      </c>
      <c r="I29" s="80">
        <f>IF(animals!BE11&gt;0,animals!BE11,"")</f>
        <v>4.1841004184100425</v>
      </c>
      <c r="J29" s="82">
        <f>IF(animals!BE13&gt;0,animals!BE13,"")</f>
        <v>23.430962343096233</v>
      </c>
      <c r="K29" s="80">
        <f>IF(animals!BE14&gt;0,animals!BE14,"")</f>
        <v>16.73640167364017</v>
      </c>
      <c r="L29" s="80">
        <f>IF(animals!BE15&gt;0,animals!BE15,"")</f>
        <v>11.297071129707115</v>
      </c>
      <c r="M29" s="80">
        <f>IF(animals!BE16&gt;0,animals!BE16,"")</f>
        <v>41.422594142259413</v>
      </c>
      <c r="N29" s="80">
        <f>IF(animals!BE18&gt;0,animals!BE18,"")</f>
        <v>12.133891213389122</v>
      </c>
      <c r="O29" s="80">
        <f>IF(animals!BE19&gt;0,animals!BE19,"")</f>
        <v>34.728033472803354</v>
      </c>
      <c r="P29" s="80">
        <f>IF(animals!BE20&gt;0,animals!BE20,"")</f>
        <v>22.17573221757322</v>
      </c>
      <c r="Q29" s="80" t="str">
        <f>IF(animals!BE21&gt;0,animals!BE21,"")</f>
        <v/>
      </c>
      <c r="R29" s="80" t="str">
        <f>IF(animals!BE22&gt;0,animals!BE22,"")</f>
        <v/>
      </c>
      <c r="S29" s="80" t="str">
        <f>IF(animals!BE23&gt;0,animals!BE23,"")</f>
        <v/>
      </c>
      <c r="T29" s="80">
        <f>IF(animals!BE25&gt;0,animals!BE25,"")</f>
        <v>15.062761506276152</v>
      </c>
      <c r="U29" s="80">
        <f>IF(animals!BE26&gt;0,animals!BE26,"")</f>
        <v>40.1673640167364</v>
      </c>
      <c r="V29" s="80">
        <f>IF(animals!BE27&gt;0,animals!BE27,"")</f>
        <v>23.012552301255234</v>
      </c>
      <c r="W29" s="80">
        <f>IF(animals!BE28&gt;0,animals!BE28,"")</f>
        <v>10.87866108786611</v>
      </c>
      <c r="X29" s="80">
        <f>IF(animals!BE29&gt;0,animals!BE29,"")</f>
        <v>28.451882845188287</v>
      </c>
      <c r="Y29" s="80" t="str">
        <f>IF(animals!BE30&gt;0,animals!BE30,"")</f>
        <v/>
      </c>
      <c r="Z29" s="80">
        <f>IF(animals!BE32&gt;0,animals!BE32,"")</f>
        <v>13.807531380753138</v>
      </c>
      <c r="AA29" s="80">
        <f>IF(animals!BE33&gt;0,animals!BE33,"")</f>
        <v>41.84100418410042</v>
      </c>
      <c r="AB29" s="80">
        <f>IF(animals!BE34&gt;0,animals!BE34,"")</f>
        <v>25.10460251046025</v>
      </c>
      <c r="AC29" s="80" t="str">
        <f>IF(animals!BE35&gt;0,animals!BE35,"")</f>
        <v/>
      </c>
      <c r="AD29" s="80" t="str">
        <f>IF(animals!BE36&gt;0,animals!BE36,"")</f>
        <v/>
      </c>
      <c r="AE29" s="80" t="str">
        <f>IF(animals!BE37&gt;0,animals!BE37,"")</f>
        <v/>
      </c>
      <c r="AF29" s="80" t="str">
        <f>IF(animals!BE39&gt;0,animals!BE39,"")</f>
        <v/>
      </c>
      <c r="AG29" s="80" t="str">
        <f>IF(animals!BE40&gt;0,animals!BE40,"")</f>
        <v/>
      </c>
      <c r="AH29" s="80" t="str">
        <f>IF(animals!BE41&gt;0,animals!BE41,"")</f>
        <v/>
      </c>
      <c r="AI29" s="80" t="str">
        <f>IF(animals!BE42&gt;0,animals!BE42,"")</f>
        <v/>
      </c>
      <c r="AJ29" s="80" t="str">
        <f>IF(animals!BE43&gt;0,animals!BE43,"")</f>
        <v/>
      </c>
      <c r="AK29" s="80" t="str">
        <f>IF(animals!BE44&gt;0,animals!BE44,"")</f>
        <v/>
      </c>
    </row>
    <row r="30" spans="1:37" ht="12.75" customHeight="1" x14ac:dyDescent="0.2">
      <c r="A30" s="42" t="str">
        <f>'animals_stats (μm)'!A$2</f>
        <v>Pilatobius recamieri</v>
      </c>
      <c r="B30" s="73" t="str">
        <f>'animals_stats (μm)'!B$2</f>
        <v>NO.022</v>
      </c>
      <c r="C30" s="79" t="str">
        <f>animals!BF1</f>
        <v>NO.022.02.1</v>
      </c>
      <c r="D30" s="81">
        <f>IF(animals!BG3&gt;0,animals!BG3,"")</f>
        <v>1292.8870292887029</v>
      </c>
      <c r="E30" s="80">
        <f>IF(animals!BG6&gt;0,animals!BG6,"")</f>
        <v>194.56066945606696</v>
      </c>
      <c r="F30" s="80">
        <f>IF(animals!BG7&gt;0,animals!BG7,"")</f>
        <v>294.56066945606699</v>
      </c>
      <c r="G30" s="80">
        <f>IF(animals!BG9&gt;0,animals!BG9,"")</f>
        <v>65.271966527196653</v>
      </c>
      <c r="H30" s="80">
        <f>IF(animals!BG10&gt;0,animals!BG10,"")</f>
        <v>8.7866108786610884</v>
      </c>
      <c r="I30" s="80">
        <f>IF(animals!BG11&gt;0,animals!BG11,"")</f>
        <v>4.6025104602510467</v>
      </c>
      <c r="J30" s="82">
        <f>IF(animals!BG13&gt;0,animals!BG13,"")</f>
        <v>25.523012552301257</v>
      </c>
      <c r="K30" s="80">
        <f>IF(animals!BG14&gt;0,animals!BG14,"")</f>
        <v>16.73640167364017</v>
      </c>
      <c r="L30" s="80">
        <f>IF(animals!BG15&gt;0,animals!BG15,"")</f>
        <v>11.297071129707115</v>
      </c>
      <c r="M30" s="80">
        <f>IF(animals!BG16&gt;0,animals!BG16,"")</f>
        <v>46.025104602510467</v>
      </c>
      <c r="N30" s="80" t="str">
        <f>IF(animals!BG18&gt;0,animals!BG18,"")</f>
        <v/>
      </c>
      <c r="O30" s="80" t="str">
        <f>IF(animals!BG19&gt;0,animals!BG19,"")</f>
        <v/>
      </c>
      <c r="P30" s="80" t="str">
        <f>IF(animals!BG20&gt;0,animals!BG20,"")</f>
        <v/>
      </c>
      <c r="Q30" s="80" t="str">
        <f>IF(animals!BG21&gt;0,animals!BG21,"")</f>
        <v/>
      </c>
      <c r="R30" s="80" t="str">
        <f>IF(animals!BG22&gt;0,animals!BG22,"")</f>
        <v/>
      </c>
      <c r="S30" s="80" t="str">
        <f>IF(animals!BG23&gt;0,animals!BG23,"")</f>
        <v/>
      </c>
      <c r="T30" s="80">
        <f>IF(animals!BG25&gt;0,animals!BG25,"")</f>
        <v>14.644351464435148</v>
      </c>
      <c r="U30" s="80">
        <f>IF(animals!BG26&gt;0,animals!BG26,"")</f>
        <v>42.677824267782427</v>
      </c>
      <c r="V30" s="80">
        <f>IF(animals!BG27&gt;0,animals!BG27,"")</f>
        <v>28.451882845188287</v>
      </c>
      <c r="W30" s="80">
        <f>IF(animals!BG28&gt;0,animals!BG28,"")</f>
        <v>15.062761506276152</v>
      </c>
      <c r="X30" s="80">
        <f>IF(animals!BG29&gt;0,animals!BG29,"")</f>
        <v>29.288702928870297</v>
      </c>
      <c r="Y30" s="80">
        <f>IF(animals!BG30&gt;0,animals!BG30,"")</f>
        <v>20.502092050209207</v>
      </c>
      <c r="Z30" s="80">
        <f>IF(animals!BG32&gt;0,animals!BG32,"")</f>
        <v>19.246861924686193</v>
      </c>
      <c r="AA30" s="80">
        <f>IF(animals!BG33&gt;0,animals!BG33,"")</f>
        <v>41.004184100418414</v>
      </c>
      <c r="AB30" s="80">
        <f>IF(animals!BG34&gt;0,animals!BG34,"")</f>
        <v>23.84937238493724</v>
      </c>
      <c r="AC30" s="80" t="str">
        <f>IF(animals!BG35&gt;0,animals!BG35,"")</f>
        <v/>
      </c>
      <c r="AD30" s="80" t="str">
        <f>IF(animals!BG36&gt;0,animals!BG36,"")</f>
        <v/>
      </c>
      <c r="AE30" s="80" t="str">
        <f>IF(animals!BG37&gt;0,animals!BG37,"")</f>
        <v/>
      </c>
      <c r="AF30" s="80">
        <f>IF(animals!BG39&gt;0,animals!BG39,"")</f>
        <v>14.644351464435148</v>
      </c>
      <c r="AG30" s="80" t="str">
        <f>IF(animals!BG40&gt;0,animals!BG40,"")</f>
        <v/>
      </c>
      <c r="AH30" s="80">
        <f>IF(animals!BG41&gt;0,animals!BG41,"")</f>
        <v>21.338912133891213</v>
      </c>
      <c r="AI30" s="80">
        <f>IF(animals!BG42&gt;0,animals!BG42,"")</f>
        <v>17.99163179916318</v>
      </c>
      <c r="AJ30" s="80">
        <f>IF(animals!BG43&gt;0,animals!BG43,"")</f>
        <v>49.7907949790795</v>
      </c>
      <c r="AK30" s="80">
        <f>IF(animals!BG44&gt;0,animals!BG44,"")</f>
        <v>28.03347280334728</v>
      </c>
    </row>
    <row r="31" spans="1:37" ht="12.75" customHeight="1" x14ac:dyDescent="0.2">
      <c r="A31" s="42" t="str">
        <f>'animals_stats (μm)'!A$2</f>
        <v>Pilatobius recamieri</v>
      </c>
      <c r="B31" s="73" t="str">
        <f>'animals_stats (μm)'!B$2</f>
        <v>NO.022</v>
      </c>
      <c r="C31" s="79" t="str">
        <f>animals!BH1</f>
        <v>NO.022.02.2</v>
      </c>
      <c r="D31" s="81">
        <f>IF(animals!BI3&gt;0,animals!BI3,"")</f>
        <v>1134.1463414634145</v>
      </c>
      <c r="E31" s="80">
        <f>IF(animals!BI6&gt;0,animals!BI6,"")</f>
        <v>191.05691056910567</v>
      </c>
      <c r="F31" s="80">
        <f>IF(animals!BI7&gt;0,animals!BI7,"")</f>
        <v>291.05691056910564</v>
      </c>
      <c r="G31" s="80">
        <f>IF(animals!BI9&gt;0,animals!BI9,"")</f>
        <v>64.634146341463421</v>
      </c>
      <c r="H31" s="80">
        <f>IF(animals!BI10&gt;0,animals!BI10,"")</f>
        <v>7.7235772357723569</v>
      </c>
      <c r="I31" s="80">
        <f>IF(animals!BI11&gt;0,animals!BI11,"")</f>
        <v>4.0650406504065035</v>
      </c>
      <c r="J31" s="82">
        <f>IF(animals!BI13&gt;0,animals!BI13,"")</f>
        <v>21.54471544715447</v>
      </c>
      <c r="K31" s="80">
        <f>IF(animals!BI14&gt;0,animals!BI14,"")</f>
        <v>15.853658536585364</v>
      </c>
      <c r="L31" s="80">
        <f>IF(animals!BI15&gt;0,animals!BI15,"")</f>
        <v>11.78861788617886</v>
      </c>
      <c r="M31" s="80">
        <f>IF(animals!BI16&gt;0,animals!BI16,"")</f>
        <v>41.463414634146332</v>
      </c>
      <c r="N31" s="80">
        <f>IF(animals!BI18&gt;0,animals!BI18,"")</f>
        <v>10.975609756097562</v>
      </c>
      <c r="O31" s="80">
        <f>IF(animals!BI19&gt;0,animals!BI19,"")</f>
        <v>32.113821138211378</v>
      </c>
      <c r="P31" s="80">
        <f>IF(animals!BI20&gt;0,animals!BI20,"")</f>
        <v>19.105691056910569</v>
      </c>
      <c r="Q31" s="80" t="str">
        <f>IF(animals!BI21&gt;0,animals!BI21,"")</f>
        <v/>
      </c>
      <c r="R31" s="80" t="str">
        <f>IF(animals!BI22&gt;0,animals!BI22,"")</f>
        <v/>
      </c>
      <c r="S31" s="80" t="str">
        <f>IF(animals!BI23&gt;0,animals!BI23,"")</f>
        <v/>
      </c>
      <c r="T31" s="80">
        <f>IF(animals!BI25&gt;0,animals!BI25,"")</f>
        <v>15.040650406504064</v>
      </c>
      <c r="U31" s="80">
        <f>IF(animals!BI26&gt;0,animals!BI26,"")</f>
        <v>35.772357723577237</v>
      </c>
      <c r="V31" s="80">
        <f>IF(animals!BI27&gt;0,animals!BI27,"")</f>
        <v>22.35772357723577</v>
      </c>
      <c r="W31" s="80" t="str">
        <f>IF(animals!BI28&gt;0,animals!BI28,"")</f>
        <v/>
      </c>
      <c r="X31" s="80" t="str">
        <f>IF(animals!BI29&gt;0,animals!BI29,"")</f>
        <v/>
      </c>
      <c r="Y31" s="80" t="str">
        <f>IF(animals!BI30&gt;0,animals!BI30,"")</f>
        <v/>
      </c>
      <c r="Z31" s="80">
        <f>IF(animals!BI32&gt;0,animals!BI32,"")</f>
        <v>12.195121951219512</v>
      </c>
      <c r="AA31" s="80">
        <f>IF(animals!BI33&gt;0,animals!BI33,"")</f>
        <v>39.837398373983739</v>
      </c>
      <c r="AB31" s="80">
        <f>IF(animals!BI34&gt;0,animals!BI34,"")</f>
        <v>24.796747967479671</v>
      </c>
      <c r="AC31" s="80" t="str">
        <f>IF(animals!BI35&gt;0,animals!BI35,"")</f>
        <v/>
      </c>
      <c r="AD31" s="80" t="str">
        <f>IF(animals!BI36&gt;0,animals!BI36,"")</f>
        <v/>
      </c>
      <c r="AE31" s="80" t="str">
        <f>IF(animals!BI37&gt;0,animals!BI37,"")</f>
        <v/>
      </c>
      <c r="AF31" s="80" t="str">
        <f>IF(animals!BI39&gt;0,animals!BI39,"")</f>
        <v/>
      </c>
      <c r="AG31" s="80" t="str">
        <f>IF(animals!BI40&gt;0,animals!BI40,"")</f>
        <v/>
      </c>
      <c r="AH31" s="80" t="str">
        <f>IF(animals!BI41&gt;0,animals!BI41,"")</f>
        <v/>
      </c>
      <c r="AI31" s="80" t="str">
        <f>IF(animals!BI42&gt;0,animals!BI42,"")</f>
        <v/>
      </c>
      <c r="AJ31" s="80" t="str">
        <f>IF(animals!BI43&gt;0,animals!BI43,"")</f>
        <v/>
      </c>
      <c r="AK31" s="80" t="str">
        <f>IF(animals!BI44&gt;0,animals!BI44,"")</f>
        <v/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animals</vt:lpstr>
      <vt:lpstr>animals_stats (μm)</vt:lpstr>
      <vt:lpstr>animals_stats (pt)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Morphometric Template for Hypsibioidea &amp; Isohypsibioidea (ver. 1.0)</dc:title>
  <dc:creator>Łukasz Michalczyk (LM@tardigrada.net)</dc:creator>
  <cp:keywords>Tardigrada Hypsibioidea Isohypsibioidea morphometry</cp:keywords>
  <cp:lastModifiedBy>Magda</cp:lastModifiedBy>
  <cp:lastPrinted>2003-07-11T12:21:57Z</cp:lastPrinted>
  <dcterms:created xsi:type="dcterms:W3CDTF">2003-07-11T12:08:32Z</dcterms:created>
  <dcterms:modified xsi:type="dcterms:W3CDTF">2021-05-05T09:06:38Z</dcterms:modified>
</cp:coreProperties>
</file>