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ga\Dropbox\#TR\0032\"/>
    </mc:Choice>
  </mc:AlternateContent>
  <xr:revisionPtr revIDLastSave="0" documentId="13_ncr:1_{DFAC33EF-ABB1-4E74-AB9E-B70F27253D8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animals" sheetId="4" r:id="rId1"/>
    <sheet name="animals_stats (μm)" sheetId="7" r:id="rId2"/>
    <sheet name="animals_stats (pt)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4" l="1"/>
  <c r="P7" i="4"/>
  <c r="L7" i="4" l="1"/>
  <c r="J7" i="4"/>
  <c r="H7" i="4"/>
  <c r="F7" i="4"/>
  <c r="B7" i="4"/>
  <c r="B3" i="7" l="1"/>
  <c r="A4" i="7"/>
  <c r="A3" i="7" l="1"/>
  <c r="A10" i="7"/>
  <c r="A7" i="7"/>
  <c r="A9" i="7"/>
  <c r="A8" i="7"/>
  <c r="A6" i="7"/>
  <c r="A5" i="7"/>
  <c r="AN2" i="7" l="1"/>
  <c r="AN3" i="7"/>
  <c r="AN4" i="7"/>
  <c r="AN5" i="7"/>
  <c r="AN6" i="7"/>
  <c r="AN7" i="7"/>
  <c r="AN8" i="7"/>
  <c r="AN9" i="7"/>
  <c r="AN10" i="7"/>
  <c r="AM2" i="7"/>
  <c r="AM3" i="7"/>
  <c r="AM4" i="7"/>
  <c r="AM5" i="7"/>
  <c r="AM6" i="7"/>
  <c r="AM7" i="7"/>
  <c r="AM8" i="7"/>
  <c r="AM9" i="7"/>
  <c r="AM10" i="7"/>
  <c r="AL2" i="7"/>
  <c r="AL3" i="7"/>
  <c r="AL4" i="7"/>
  <c r="AL5" i="7"/>
  <c r="AL6" i="7"/>
  <c r="AL7" i="7"/>
  <c r="AL8" i="7"/>
  <c r="AL9" i="7"/>
  <c r="AL10" i="7"/>
  <c r="AK2" i="7"/>
  <c r="AK3" i="7"/>
  <c r="AK4" i="7"/>
  <c r="AK5" i="7"/>
  <c r="AK6" i="7"/>
  <c r="AK7" i="7"/>
  <c r="AK8" i="7"/>
  <c r="AK9" i="7"/>
  <c r="AK10" i="7"/>
  <c r="AJ2" i="7"/>
  <c r="AJ3" i="7"/>
  <c r="AJ4" i="7"/>
  <c r="AJ5" i="7"/>
  <c r="AJ6" i="7"/>
  <c r="AJ7" i="7"/>
  <c r="AJ8" i="7"/>
  <c r="AJ9" i="7"/>
  <c r="AJ10" i="7"/>
  <c r="AI2" i="7"/>
  <c r="AI3" i="7"/>
  <c r="AI4" i="7"/>
  <c r="AI5" i="7"/>
  <c r="AI6" i="7"/>
  <c r="AI7" i="7"/>
  <c r="AI8" i="7"/>
  <c r="AI9" i="7"/>
  <c r="AI10" i="7"/>
  <c r="AG2" i="7"/>
  <c r="AG3" i="7"/>
  <c r="AG4" i="7"/>
  <c r="AG5" i="7"/>
  <c r="AG6" i="7"/>
  <c r="AG7" i="7"/>
  <c r="AG8" i="7"/>
  <c r="AG9" i="7"/>
  <c r="AG10" i="7"/>
  <c r="AF2" i="7"/>
  <c r="AF3" i="7"/>
  <c r="AF4" i="7"/>
  <c r="AF5" i="7"/>
  <c r="AF6" i="7"/>
  <c r="AF7" i="7"/>
  <c r="AF8" i="7"/>
  <c r="AF9" i="7"/>
  <c r="AF10" i="7"/>
  <c r="AE2" i="7"/>
  <c r="AE3" i="7"/>
  <c r="AE4" i="7"/>
  <c r="AE5" i="7"/>
  <c r="AE6" i="7"/>
  <c r="AE7" i="7"/>
  <c r="AE8" i="7"/>
  <c r="AE9" i="7"/>
  <c r="AE10" i="7"/>
  <c r="AD2" i="7"/>
  <c r="AD3" i="7"/>
  <c r="AD4" i="7"/>
  <c r="AD5" i="7"/>
  <c r="AD6" i="7"/>
  <c r="AD7" i="7"/>
  <c r="AD8" i="7"/>
  <c r="AD9" i="7"/>
  <c r="AD10" i="7"/>
  <c r="AC2" i="7"/>
  <c r="AC3" i="7"/>
  <c r="AC4" i="7"/>
  <c r="AC5" i="7"/>
  <c r="AC6" i="7"/>
  <c r="AC7" i="7"/>
  <c r="AC8" i="7"/>
  <c r="AC9" i="7"/>
  <c r="AC10" i="7"/>
  <c r="Y2" i="7"/>
  <c r="Y3" i="7"/>
  <c r="Y4" i="7"/>
  <c r="Y5" i="7"/>
  <c r="Y6" i="7"/>
  <c r="Y7" i="7"/>
  <c r="Y8" i="7"/>
  <c r="Y9" i="7"/>
  <c r="Y10" i="7"/>
  <c r="X2" i="7"/>
  <c r="X3" i="7"/>
  <c r="X4" i="7"/>
  <c r="X5" i="7"/>
  <c r="X6" i="7"/>
  <c r="X7" i="7"/>
  <c r="X8" i="7"/>
  <c r="X9" i="7"/>
  <c r="X10" i="7"/>
  <c r="W2" i="7"/>
  <c r="W3" i="7"/>
  <c r="W4" i="7"/>
  <c r="W5" i="7"/>
  <c r="W6" i="7"/>
  <c r="W7" i="7"/>
  <c r="W8" i="7"/>
  <c r="W9" i="7"/>
  <c r="W10" i="7"/>
  <c r="Q2" i="7"/>
  <c r="Q3" i="7"/>
  <c r="Q4" i="7"/>
  <c r="Q5" i="7"/>
  <c r="Q6" i="7"/>
  <c r="Q7" i="7"/>
  <c r="Q8" i="7"/>
  <c r="Q9" i="7"/>
  <c r="Q10" i="7"/>
  <c r="C10" i="8" l="1"/>
  <c r="C9" i="8"/>
  <c r="C8" i="8"/>
  <c r="C7" i="8"/>
  <c r="C6" i="8"/>
  <c r="C5" i="8"/>
  <c r="C4" i="8"/>
  <c r="C3" i="8"/>
  <c r="C2" i="8"/>
  <c r="AH2" i="7"/>
  <c r="AH3" i="7"/>
  <c r="AH4" i="7"/>
  <c r="AH5" i="7"/>
  <c r="AH6" i="7"/>
  <c r="AH7" i="7"/>
  <c r="AH8" i="7"/>
  <c r="AH9" i="7"/>
  <c r="AH10" i="7"/>
  <c r="Z2" i="7"/>
  <c r="Z3" i="7"/>
  <c r="Z4" i="7"/>
  <c r="Z5" i="7"/>
  <c r="Z6" i="7"/>
  <c r="Z7" i="7"/>
  <c r="Z8" i="7"/>
  <c r="Z9" i="7"/>
  <c r="Z10" i="7"/>
  <c r="R2" i="7"/>
  <c r="R3" i="7"/>
  <c r="R4" i="7"/>
  <c r="R5" i="7"/>
  <c r="R6" i="7"/>
  <c r="R7" i="7"/>
  <c r="R8" i="7"/>
  <c r="R9" i="7"/>
  <c r="R10" i="7"/>
  <c r="L2" i="7"/>
  <c r="L3" i="7"/>
  <c r="L4" i="7"/>
  <c r="L5" i="7"/>
  <c r="L6" i="7"/>
  <c r="L7" i="7"/>
  <c r="L8" i="7"/>
  <c r="L9" i="7"/>
  <c r="L10" i="7"/>
  <c r="AA2" i="7"/>
  <c r="AB2" i="7"/>
  <c r="AB10" i="7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3" i="7"/>
  <c r="AA3" i="7"/>
  <c r="V10" i="7"/>
  <c r="U10" i="7"/>
  <c r="T10" i="7"/>
  <c r="S10" i="7"/>
  <c r="V9" i="7"/>
  <c r="U9" i="7"/>
  <c r="T9" i="7"/>
  <c r="S9" i="7"/>
  <c r="V8" i="7"/>
  <c r="U8" i="7"/>
  <c r="T8" i="7"/>
  <c r="S8" i="7"/>
  <c r="V7" i="7"/>
  <c r="U7" i="7"/>
  <c r="T7" i="7"/>
  <c r="S7" i="7"/>
  <c r="V6" i="7"/>
  <c r="U6" i="7"/>
  <c r="T6" i="7"/>
  <c r="S6" i="7"/>
  <c r="V5" i="7"/>
  <c r="U5" i="7"/>
  <c r="T5" i="7"/>
  <c r="S5" i="7"/>
  <c r="V4" i="7"/>
  <c r="U4" i="7"/>
  <c r="T4" i="7"/>
  <c r="S4" i="7"/>
  <c r="V3" i="7"/>
  <c r="U3" i="7"/>
  <c r="T3" i="7"/>
  <c r="S3" i="7"/>
  <c r="V2" i="7"/>
  <c r="U2" i="7"/>
  <c r="T2" i="7"/>
  <c r="S2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" i="7"/>
  <c r="O2" i="7"/>
  <c r="N2" i="7"/>
  <c r="M2" i="7"/>
  <c r="K10" i="7"/>
  <c r="K9" i="7"/>
  <c r="K8" i="7"/>
  <c r="K7" i="7"/>
  <c r="K6" i="7"/>
  <c r="K5" i="7"/>
  <c r="K4" i="7"/>
  <c r="K3" i="7"/>
  <c r="K2" i="7"/>
  <c r="J10" i="7"/>
  <c r="I10" i="7"/>
  <c r="G10" i="7"/>
  <c r="J9" i="7"/>
  <c r="I9" i="7"/>
  <c r="G9" i="7"/>
  <c r="J8" i="7"/>
  <c r="I8" i="7"/>
  <c r="G8" i="7"/>
  <c r="J7" i="7"/>
  <c r="I7" i="7"/>
  <c r="G7" i="7"/>
  <c r="J6" i="7"/>
  <c r="I6" i="7"/>
  <c r="G6" i="7"/>
  <c r="J5" i="7"/>
  <c r="I5" i="7"/>
  <c r="G5" i="7"/>
  <c r="J4" i="7"/>
  <c r="I4" i="7"/>
  <c r="G4" i="7"/>
  <c r="J3" i="7"/>
  <c r="I3" i="7"/>
  <c r="G3" i="7"/>
  <c r="J2" i="7"/>
  <c r="I2" i="7"/>
  <c r="G2" i="7"/>
  <c r="F10" i="7"/>
  <c r="F9" i="7"/>
  <c r="F8" i="7"/>
  <c r="F7" i="7"/>
  <c r="F6" i="7"/>
  <c r="F5" i="7"/>
  <c r="F4" i="7"/>
  <c r="F3" i="7"/>
  <c r="F2" i="7"/>
  <c r="E2" i="7"/>
  <c r="E3" i="7"/>
  <c r="E4" i="7"/>
  <c r="E5" i="7"/>
  <c r="E6" i="7"/>
  <c r="E7" i="7"/>
  <c r="E8" i="7"/>
  <c r="E9" i="7"/>
  <c r="E10" i="7"/>
  <c r="D2" i="7"/>
  <c r="D3" i="7"/>
  <c r="D4" i="7"/>
  <c r="D5" i="7"/>
  <c r="D6" i="7"/>
  <c r="D7" i="7"/>
  <c r="D8" i="7"/>
  <c r="D9" i="7"/>
  <c r="D10" i="7"/>
  <c r="C2" i="7"/>
  <c r="C3" i="7"/>
  <c r="C4" i="7"/>
  <c r="C5" i="7"/>
  <c r="C6" i="7"/>
  <c r="C7" i="7"/>
  <c r="C8" i="7"/>
  <c r="C9" i="7"/>
  <c r="C10" i="7"/>
  <c r="BH8" i="4"/>
  <c r="BM4" i="4" l="1"/>
  <c r="BM5" i="4"/>
  <c r="BN5" i="4" s="1"/>
  <c r="BO5" i="4"/>
  <c r="BP5" i="4"/>
  <c r="BR5" i="4"/>
  <c r="BS5" i="4"/>
  <c r="BU5" i="4"/>
  <c r="BW5" i="4"/>
  <c r="BM6" i="4"/>
  <c r="BN6" i="4" s="1"/>
  <c r="BO6" i="4"/>
  <c r="BS6" i="4"/>
  <c r="BU6" i="4"/>
  <c r="BW6" i="4"/>
  <c r="BM7" i="4"/>
  <c r="BN7" i="4" s="1"/>
  <c r="BO7" i="4"/>
  <c r="BS7" i="4"/>
  <c r="BU7" i="4"/>
  <c r="BW7" i="4"/>
  <c r="BP8" i="4"/>
  <c r="BR8" i="4"/>
  <c r="BM9" i="4"/>
  <c r="BN9" i="4" s="1"/>
  <c r="BO9" i="4"/>
  <c r="BS9" i="4"/>
  <c r="BU9" i="4"/>
  <c r="BW9" i="4"/>
  <c r="BM10" i="4"/>
  <c r="BN10" i="4" s="1"/>
  <c r="BO10" i="4"/>
  <c r="BS10" i="4"/>
  <c r="BU10" i="4"/>
  <c r="BW10" i="4"/>
  <c r="BM11" i="4"/>
  <c r="BN11" i="4" s="1"/>
  <c r="BO11" i="4"/>
  <c r="BS11" i="4"/>
  <c r="BU11" i="4"/>
  <c r="BW11" i="4"/>
  <c r="BM13" i="4"/>
  <c r="BN13" i="4" s="1"/>
  <c r="BO13" i="4"/>
  <c r="BS13" i="4"/>
  <c r="BU13" i="4"/>
  <c r="BW13" i="4"/>
  <c r="BM14" i="4"/>
  <c r="BN14" i="4" s="1"/>
  <c r="BO14" i="4"/>
  <c r="BS14" i="4"/>
  <c r="BU14" i="4"/>
  <c r="BW14" i="4"/>
  <c r="BM15" i="4"/>
  <c r="BN15" i="4" s="1"/>
  <c r="BO15" i="4"/>
  <c r="BS15" i="4"/>
  <c r="BU15" i="4"/>
  <c r="BW15" i="4"/>
  <c r="BM16" i="4"/>
  <c r="BN16" i="4" s="1"/>
  <c r="BO16" i="4"/>
  <c r="BS16" i="4"/>
  <c r="BU16" i="4"/>
  <c r="BW16" i="4"/>
  <c r="BM17" i="4"/>
  <c r="BN17" i="4" s="1"/>
  <c r="BO17" i="4"/>
  <c r="BS17" i="4"/>
  <c r="BU17" i="4"/>
  <c r="BW17" i="4"/>
  <c r="BM19" i="4"/>
  <c r="BN19" i="4" s="1"/>
  <c r="BO19" i="4"/>
  <c r="BS19" i="4"/>
  <c r="BU19" i="4"/>
  <c r="BW19" i="4"/>
  <c r="BM20" i="4"/>
  <c r="BN20" i="4" s="1"/>
  <c r="BO20" i="4"/>
  <c r="BS20" i="4"/>
  <c r="BU20" i="4"/>
  <c r="BW20" i="4"/>
  <c r="BM21" i="4"/>
  <c r="BN21" i="4" s="1"/>
  <c r="BO21" i="4"/>
  <c r="BS21" i="4"/>
  <c r="BU21" i="4"/>
  <c r="BW21" i="4"/>
  <c r="BM22" i="4"/>
  <c r="BN22" i="4" s="1"/>
  <c r="BO22" i="4"/>
  <c r="BS22" i="4"/>
  <c r="BU22" i="4"/>
  <c r="BW22" i="4"/>
  <c r="BM23" i="4"/>
  <c r="BN23" i="4" s="1"/>
  <c r="BO23" i="4"/>
  <c r="BS23" i="4"/>
  <c r="BU23" i="4"/>
  <c r="BW23" i="4"/>
  <c r="BM24" i="4"/>
  <c r="BN24" i="4" s="1"/>
  <c r="BO24" i="4"/>
  <c r="BS24" i="4"/>
  <c r="BU24" i="4"/>
  <c r="BW24" i="4"/>
  <c r="BM26" i="4"/>
  <c r="BN26" i="4" s="1"/>
  <c r="BO26" i="4"/>
  <c r="BS26" i="4"/>
  <c r="BU26" i="4"/>
  <c r="BW26" i="4"/>
  <c r="BM27" i="4"/>
  <c r="BN27" i="4" s="1"/>
  <c r="BO27" i="4"/>
  <c r="BS27" i="4"/>
  <c r="BU27" i="4"/>
  <c r="BW27" i="4"/>
  <c r="BM28" i="4"/>
  <c r="BN28" i="4" s="1"/>
  <c r="BO28" i="4"/>
  <c r="BS28" i="4"/>
  <c r="BU28" i="4"/>
  <c r="BW28" i="4"/>
  <c r="BM29" i="4"/>
  <c r="BN29" i="4" s="1"/>
  <c r="BO29" i="4"/>
  <c r="BS29" i="4"/>
  <c r="BU29" i="4"/>
  <c r="BW29" i="4"/>
  <c r="BM30" i="4"/>
  <c r="BN30" i="4" s="1"/>
  <c r="BO30" i="4"/>
  <c r="BS30" i="4"/>
  <c r="BU30" i="4"/>
  <c r="BW30" i="4"/>
  <c r="BM31" i="4"/>
  <c r="BN31" i="4" s="1"/>
  <c r="BO31" i="4"/>
  <c r="BS31" i="4"/>
  <c r="BU31" i="4"/>
  <c r="BW31" i="4"/>
  <c r="BM33" i="4"/>
  <c r="BN33" i="4" s="1"/>
  <c r="BO33" i="4"/>
  <c r="BS33" i="4"/>
  <c r="BU33" i="4"/>
  <c r="BW33" i="4"/>
  <c r="BM34" i="4"/>
  <c r="BN34" i="4" s="1"/>
  <c r="BO34" i="4"/>
  <c r="BS34" i="4"/>
  <c r="BU34" i="4"/>
  <c r="BW34" i="4"/>
  <c r="BM35" i="4"/>
  <c r="BN35" i="4" s="1"/>
  <c r="BO35" i="4"/>
  <c r="BS35" i="4"/>
  <c r="BU35" i="4"/>
  <c r="BW35" i="4"/>
  <c r="BM36" i="4"/>
  <c r="BN36" i="4" s="1"/>
  <c r="BO36" i="4"/>
  <c r="BS36" i="4"/>
  <c r="BU36" i="4"/>
  <c r="BW36" i="4"/>
  <c r="BM37" i="4"/>
  <c r="BN37" i="4" s="1"/>
  <c r="BO37" i="4"/>
  <c r="BS37" i="4"/>
  <c r="BU37" i="4"/>
  <c r="BW37" i="4"/>
  <c r="BM38" i="4"/>
  <c r="BN38" i="4" s="1"/>
  <c r="BO38" i="4"/>
  <c r="BS38" i="4"/>
  <c r="BU38" i="4"/>
  <c r="BW38" i="4"/>
  <c r="BM40" i="4"/>
  <c r="BN40" i="4" s="1"/>
  <c r="BO40" i="4"/>
  <c r="BS40" i="4"/>
  <c r="BU40" i="4"/>
  <c r="BW40" i="4"/>
  <c r="BM41" i="4"/>
  <c r="BN41" i="4" s="1"/>
  <c r="BO41" i="4"/>
  <c r="BS41" i="4"/>
  <c r="BU41" i="4"/>
  <c r="BW41" i="4"/>
  <c r="BM42" i="4"/>
  <c r="BN42" i="4" s="1"/>
  <c r="BO42" i="4"/>
  <c r="BS42" i="4"/>
  <c r="BU42" i="4"/>
  <c r="BW42" i="4"/>
  <c r="BM43" i="4"/>
  <c r="BN43" i="4" s="1"/>
  <c r="BO43" i="4"/>
  <c r="BS43" i="4"/>
  <c r="BU43" i="4"/>
  <c r="BW43" i="4"/>
  <c r="BM44" i="4"/>
  <c r="BN44" i="4" s="1"/>
  <c r="BO44" i="4"/>
  <c r="BS44" i="4"/>
  <c r="BU44" i="4"/>
  <c r="BW44" i="4"/>
  <c r="BM45" i="4"/>
  <c r="BN45" i="4" s="1"/>
  <c r="BO45" i="4"/>
  <c r="BS45" i="4"/>
  <c r="BU45" i="4"/>
  <c r="BW45" i="4"/>
  <c r="BU3" i="4"/>
  <c r="BS3" i="4"/>
  <c r="BM3" i="4"/>
  <c r="BL3" i="4"/>
  <c r="BL5" i="4"/>
  <c r="BL6" i="4"/>
  <c r="BL7" i="4"/>
  <c r="BL9" i="4"/>
  <c r="BL10" i="4"/>
  <c r="BL11" i="4"/>
  <c r="BL13" i="4"/>
  <c r="BL14" i="4"/>
  <c r="BL15" i="4"/>
  <c r="BL16" i="4"/>
  <c r="BL17" i="4"/>
  <c r="BL19" i="4"/>
  <c r="BL20" i="4"/>
  <c r="BL21" i="4"/>
  <c r="BL22" i="4"/>
  <c r="BL23" i="4"/>
  <c r="BL24" i="4"/>
  <c r="BL26" i="4"/>
  <c r="BL27" i="4"/>
  <c r="BL28" i="4"/>
  <c r="BL29" i="4"/>
  <c r="BL30" i="4"/>
  <c r="BL31" i="4"/>
  <c r="BL33" i="4"/>
  <c r="BL34" i="4"/>
  <c r="BL35" i="4"/>
  <c r="BL36" i="4"/>
  <c r="BL37" i="4"/>
  <c r="BL38" i="4"/>
  <c r="BL40" i="4"/>
  <c r="BL41" i="4"/>
  <c r="BL42" i="4"/>
  <c r="BL43" i="4"/>
  <c r="BL44" i="4"/>
  <c r="BL45" i="4"/>
  <c r="BI45" i="4"/>
  <c r="BG45" i="4"/>
  <c r="BE45" i="4"/>
  <c r="BC45" i="4"/>
  <c r="BA45" i="4"/>
  <c r="AY45" i="4"/>
  <c r="AW45" i="4"/>
  <c r="AU45" i="4"/>
  <c r="AS45" i="4"/>
  <c r="AQ45" i="4"/>
  <c r="AO45" i="4"/>
  <c r="AM45" i="4"/>
  <c r="AK45" i="4"/>
  <c r="AI45" i="4"/>
  <c r="AG45" i="4"/>
  <c r="BI44" i="4"/>
  <c r="BG44" i="4"/>
  <c r="BE44" i="4"/>
  <c r="BC44" i="4"/>
  <c r="BA44" i="4"/>
  <c r="AY44" i="4"/>
  <c r="AW44" i="4"/>
  <c r="AU44" i="4"/>
  <c r="AS44" i="4"/>
  <c r="AQ44" i="4"/>
  <c r="AO44" i="4"/>
  <c r="AM44" i="4"/>
  <c r="AK44" i="4"/>
  <c r="AI44" i="4"/>
  <c r="AG44" i="4"/>
  <c r="BI43" i="4"/>
  <c r="BG43" i="4"/>
  <c r="BE43" i="4"/>
  <c r="BC43" i="4"/>
  <c r="BA43" i="4"/>
  <c r="AY43" i="4"/>
  <c r="AW43" i="4"/>
  <c r="AU43" i="4"/>
  <c r="AS43" i="4"/>
  <c r="AQ43" i="4"/>
  <c r="AO43" i="4"/>
  <c r="AM43" i="4"/>
  <c r="AK43" i="4"/>
  <c r="AI43" i="4"/>
  <c r="AG43" i="4"/>
  <c r="BI42" i="4"/>
  <c r="BG42" i="4"/>
  <c r="BE42" i="4"/>
  <c r="BC42" i="4"/>
  <c r="BA42" i="4"/>
  <c r="AY42" i="4"/>
  <c r="AW42" i="4"/>
  <c r="AU42" i="4"/>
  <c r="AS42" i="4"/>
  <c r="AQ42" i="4"/>
  <c r="AO42" i="4"/>
  <c r="AM42" i="4"/>
  <c r="AK42" i="4"/>
  <c r="AI42" i="4"/>
  <c r="AG42" i="4"/>
  <c r="BI41" i="4"/>
  <c r="BG41" i="4"/>
  <c r="BE41" i="4"/>
  <c r="BC41" i="4"/>
  <c r="BA41" i="4"/>
  <c r="AY41" i="4"/>
  <c r="AW41" i="4"/>
  <c r="AU41" i="4"/>
  <c r="AS41" i="4"/>
  <c r="AQ41" i="4"/>
  <c r="AO41" i="4"/>
  <c r="AM41" i="4"/>
  <c r="AK41" i="4"/>
  <c r="AI41" i="4"/>
  <c r="AG41" i="4"/>
  <c r="BI40" i="4"/>
  <c r="BG40" i="4"/>
  <c r="BE40" i="4"/>
  <c r="BC40" i="4"/>
  <c r="BA40" i="4"/>
  <c r="AY40" i="4"/>
  <c r="AW40" i="4"/>
  <c r="AU40" i="4"/>
  <c r="AS40" i="4"/>
  <c r="AQ40" i="4"/>
  <c r="AO40" i="4"/>
  <c r="AM40" i="4"/>
  <c r="AK40" i="4"/>
  <c r="AI40" i="4"/>
  <c r="AG40" i="4"/>
  <c r="BI38" i="4"/>
  <c r="BG38" i="4"/>
  <c r="BE38" i="4"/>
  <c r="BC38" i="4"/>
  <c r="BA38" i="4"/>
  <c r="AY38" i="4"/>
  <c r="AW38" i="4"/>
  <c r="AU38" i="4"/>
  <c r="AS38" i="4"/>
  <c r="AQ38" i="4"/>
  <c r="AO38" i="4"/>
  <c r="AM38" i="4"/>
  <c r="AK38" i="4"/>
  <c r="AI38" i="4"/>
  <c r="AG38" i="4"/>
  <c r="BI37" i="4"/>
  <c r="BG37" i="4"/>
  <c r="BE37" i="4"/>
  <c r="BC37" i="4"/>
  <c r="BA37" i="4"/>
  <c r="AY37" i="4"/>
  <c r="AW37" i="4"/>
  <c r="AU37" i="4"/>
  <c r="AS37" i="4"/>
  <c r="AQ37" i="4"/>
  <c r="AO37" i="4"/>
  <c r="AM37" i="4"/>
  <c r="AK37" i="4"/>
  <c r="AI37" i="4"/>
  <c r="AG37" i="4"/>
  <c r="BI36" i="4"/>
  <c r="BG36" i="4"/>
  <c r="BE36" i="4"/>
  <c r="BC36" i="4"/>
  <c r="BA36" i="4"/>
  <c r="AY36" i="4"/>
  <c r="AW36" i="4"/>
  <c r="AU36" i="4"/>
  <c r="AS36" i="4"/>
  <c r="AQ36" i="4"/>
  <c r="AO36" i="4"/>
  <c r="AM36" i="4"/>
  <c r="AK36" i="4"/>
  <c r="AI36" i="4"/>
  <c r="AG36" i="4"/>
  <c r="BI35" i="4"/>
  <c r="BG35" i="4"/>
  <c r="BE35" i="4"/>
  <c r="BC35" i="4"/>
  <c r="BA35" i="4"/>
  <c r="AY35" i="4"/>
  <c r="AW35" i="4"/>
  <c r="AU35" i="4"/>
  <c r="AS35" i="4"/>
  <c r="AQ35" i="4"/>
  <c r="AO35" i="4"/>
  <c r="AM35" i="4"/>
  <c r="AK35" i="4"/>
  <c r="AI35" i="4"/>
  <c r="AG35" i="4"/>
  <c r="BI34" i="4"/>
  <c r="BG34" i="4"/>
  <c r="BE34" i="4"/>
  <c r="BC34" i="4"/>
  <c r="BA34" i="4"/>
  <c r="AY34" i="4"/>
  <c r="AW34" i="4"/>
  <c r="AU34" i="4"/>
  <c r="AS34" i="4"/>
  <c r="AQ34" i="4"/>
  <c r="AO34" i="4"/>
  <c r="AM34" i="4"/>
  <c r="AK34" i="4"/>
  <c r="AI34" i="4"/>
  <c r="AG34" i="4"/>
  <c r="BI33" i="4"/>
  <c r="BG33" i="4"/>
  <c r="BE33" i="4"/>
  <c r="BC33" i="4"/>
  <c r="BA33" i="4"/>
  <c r="AY33" i="4"/>
  <c r="AW33" i="4"/>
  <c r="AU33" i="4"/>
  <c r="AS33" i="4"/>
  <c r="AQ33" i="4"/>
  <c r="AO33" i="4"/>
  <c r="AM33" i="4"/>
  <c r="AK33" i="4"/>
  <c r="AI33" i="4"/>
  <c r="AG33" i="4"/>
  <c r="BI31" i="4"/>
  <c r="BG31" i="4"/>
  <c r="BE31" i="4"/>
  <c r="BC31" i="4"/>
  <c r="BA31" i="4"/>
  <c r="AY31" i="4"/>
  <c r="AW31" i="4"/>
  <c r="AU31" i="4"/>
  <c r="AS31" i="4"/>
  <c r="AQ31" i="4"/>
  <c r="AO31" i="4"/>
  <c r="AM31" i="4"/>
  <c r="AK31" i="4"/>
  <c r="AI31" i="4"/>
  <c r="AG31" i="4"/>
  <c r="BI30" i="4"/>
  <c r="BG30" i="4"/>
  <c r="BE30" i="4"/>
  <c r="BC30" i="4"/>
  <c r="BA30" i="4"/>
  <c r="AY30" i="4"/>
  <c r="AW30" i="4"/>
  <c r="AU30" i="4"/>
  <c r="AS30" i="4"/>
  <c r="AQ30" i="4"/>
  <c r="AO30" i="4"/>
  <c r="AM30" i="4"/>
  <c r="AK30" i="4"/>
  <c r="AI30" i="4"/>
  <c r="AG30" i="4"/>
  <c r="BI29" i="4"/>
  <c r="BG29" i="4"/>
  <c r="BE29" i="4"/>
  <c r="BC29" i="4"/>
  <c r="BA29" i="4"/>
  <c r="AY29" i="4"/>
  <c r="AW29" i="4"/>
  <c r="AU29" i="4"/>
  <c r="AS29" i="4"/>
  <c r="AQ29" i="4"/>
  <c r="AO29" i="4"/>
  <c r="AM29" i="4"/>
  <c r="AK29" i="4"/>
  <c r="AI29" i="4"/>
  <c r="AG29" i="4"/>
  <c r="BI28" i="4"/>
  <c r="BG28" i="4"/>
  <c r="BE28" i="4"/>
  <c r="BC28" i="4"/>
  <c r="BA28" i="4"/>
  <c r="AY28" i="4"/>
  <c r="AW28" i="4"/>
  <c r="AU28" i="4"/>
  <c r="AS28" i="4"/>
  <c r="AQ28" i="4"/>
  <c r="AO28" i="4"/>
  <c r="AM28" i="4"/>
  <c r="AK28" i="4"/>
  <c r="AI28" i="4"/>
  <c r="AG28" i="4"/>
  <c r="BI27" i="4"/>
  <c r="BG27" i="4"/>
  <c r="BE27" i="4"/>
  <c r="BC27" i="4"/>
  <c r="BA27" i="4"/>
  <c r="AY27" i="4"/>
  <c r="AW27" i="4"/>
  <c r="AU27" i="4"/>
  <c r="AS27" i="4"/>
  <c r="AQ27" i="4"/>
  <c r="AO27" i="4"/>
  <c r="AM27" i="4"/>
  <c r="AK27" i="4"/>
  <c r="AI27" i="4"/>
  <c r="AG27" i="4"/>
  <c r="BI26" i="4"/>
  <c r="BG26" i="4"/>
  <c r="BE26" i="4"/>
  <c r="BC26" i="4"/>
  <c r="BA26" i="4"/>
  <c r="AY26" i="4"/>
  <c r="AW26" i="4"/>
  <c r="AU26" i="4"/>
  <c r="AS26" i="4"/>
  <c r="AQ26" i="4"/>
  <c r="AO26" i="4"/>
  <c r="AM26" i="4"/>
  <c r="AK26" i="4"/>
  <c r="AI26" i="4"/>
  <c r="AG26" i="4"/>
  <c r="BI24" i="4"/>
  <c r="BG24" i="4"/>
  <c r="BE24" i="4"/>
  <c r="BC24" i="4"/>
  <c r="BA24" i="4"/>
  <c r="AY24" i="4"/>
  <c r="AW24" i="4"/>
  <c r="AU24" i="4"/>
  <c r="AS24" i="4"/>
  <c r="AQ24" i="4"/>
  <c r="AO24" i="4"/>
  <c r="AM24" i="4"/>
  <c r="AK24" i="4"/>
  <c r="AI24" i="4"/>
  <c r="AG24" i="4"/>
  <c r="BI23" i="4"/>
  <c r="BG23" i="4"/>
  <c r="BE23" i="4"/>
  <c r="BC23" i="4"/>
  <c r="BA23" i="4"/>
  <c r="AY23" i="4"/>
  <c r="AW23" i="4"/>
  <c r="AU23" i="4"/>
  <c r="AS23" i="4"/>
  <c r="AQ23" i="4"/>
  <c r="AO23" i="4"/>
  <c r="AM23" i="4"/>
  <c r="AK23" i="4"/>
  <c r="AI23" i="4"/>
  <c r="AG23" i="4"/>
  <c r="BI22" i="4"/>
  <c r="BG22" i="4"/>
  <c r="BE22" i="4"/>
  <c r="BC22" i="4"/>
  <c r="BA22" i="4"/>
  <c r="AY22" i="4"/>
  <c r="AW22" i="4"/>
  <c r="AU22" i="4"/>
  <c r="AS22" i="4"/>
  <c r="AQ22" i="4"/>
  <c r="AO22" i="4"/>
  <c r="AM22" i="4"/>
  <c r="AK22" i="4"/>
  <c r="AI22" i="4"/>
  <c r="AG22" i="4"/>
  <c r="BI21" i="4"/>
  <c r="BG21" i="4"/>
  <c r="BE21" i="4"/>
  <c r="BC21" i="4"/>
  <c r="BA21" i="4"/>
  <c r="AY21" i="4"/>
  <c r="AW21" i="4"/>
  <c r="AU21" i="4"/>
  <c r="AS21" i="4"/>
  <c r="AQ21" i="4"/>
  <c r="AO21" i="4"/>
  <c r="AM21" i="4"/>
  <c r="AK21" i="4"/>
  <c r="AI21" i="4"/>
  <c r="AG21" i="4"/>
  <c r="BI20" i="4"/>
  <c r="BG20" i="4"/>
  <c r="BE20" i="4"/>
  <c r="BC20" i="4"/>
  <c r="BA20" i="4"/>
  <c r="AY20" i="4"/>
  <c r="AW20" i="4"/>
  <c r="AU20" i="4"/>
  <c r="AS20" i="4"/>
  <c r="AQ20" i="4"/>
  <c r="AO20" i="4"/>
  <c r="AM20" i="4"/>
  <c r="AK20" i="4"/>
  <c r="AI20" i="4"/>
  <c r="AG20" i="4"/>
  <c r="BI19" i="4"/>
  <c r="BG19" i="4"/>
  <c r="BE19" i="4"/>
  <c r="BC19" i="4"/>
  <c r="BA19" i="4"/>
  <c r="AY19" i="4"/>
  <c r="AW19" i="4"/>
  <c r="AU19" i="4"/>
  <c r="AS19" i="4"/>
  <c r="AQ19" i="4"/>
  <c r="AO19" i="4"/>
  <c r="AM19" i="4"/>
  <c r="AK19" i="4"/>
  <c r="AI19" i="4"/>
  <c r="AG19" i="4"/>
  <c r="BI17" i="4"/>
  <c r="BG17" i="4"/>
  <c r="BE17" i="4"/>
  <c r="BC17" i="4"/>
  <c r="BA17" i="4"/>
  <c r="AY17" i="4"/>
  <c r="AW17" i="4"/>
  <c r="AU17" i="4"/>
  <c r="AS17" i="4"/>
  <c r="AQ17" i="4"/>
  <c r="AO17" i="4"/>
  <c r="AM17" i="4"/>
  <c r="AK17" i="4"/>
  <c r="AI17" i="4"/>
  <c r="AG17" i="4"/>
  <c r="BI16" i="4"/>
  <c r="BG16" i="4"/>
  <c r="BE16" i="4"/>
  <c r="BC16" i="4"/>
  <c r="BA16" i="4"/>
  <c r="AY16" i="4"/>
  <c r="AW16" i="4"/>
  <c r="AU16" i="4"/>
  <c r="AS16" i="4"/>
  <c r="AQ16" i="4"/>
  <c r="AO16" i="4"/>
  <c r="AM16" i="4"/>
  <c r="AK16" i="4"/>
  <c r="AI16" i="4"/>
  <c r="AG16" i="4"/>
  <c r="BI15" i="4"/>
  <c r="BG15" i="4"/>
  <c r="BE15" i="4"/>
  <c r="BC15" i="4"/>
  <c r="BA15" i="4"/>
  <c r="AY15" i="4"/>
  <c r="AW15" i="4"/>
  <c r="AU15" i="4"/>
  <c r="AS15" i="4"/>
  <c r="AQ15" i="4"/>
  <c r="AO15" i="4"/>
  <c r="AM15" i="4"/>
  <c r="AK15" i="4"/>
  <c r="AI15" i="4"/>
  <c r="AG15" i="4"/>
  <c r="BI14" i="4"/>
  <c r="BG14" i="4"/>
  <c r="BE14" i="4"/>
  <c r="BC14" i="4"/>
  <c r="BA14" i="4"/>
  <c r="AY14" i="4"/>
  <c r="AW14" i="4"/>
  <c r="AU14" i="4"/>
  <c r="AS14" i="4"/>
  <c r="AQ14" i="4"/>
  <c r="AO14" i="4"/>
  <c r="AM14" i="4"/>
  <c r="AK14" i="4"/>
  <c r="AI14" i="4"/>
  <c r="AG14" i="4"/>
  <c r="BI13" i="4"/>
  <c r="BG13" i="4"/>
  <c r="BE13" i="4"/>
  <c r="BC13" i="4"/>
  <c r="BA13" i="4"/>
  <c r="AY13" i="4"/>
  <c r="AW13" i="4"/>
  <c r="AU13" i="4"/>
  <c r="AS13" i="4"/>
  <c r="AQ13" i="4"/>
  <c r="AO13" i="4"/>
  <c r="AM13" i="4"/>
  <c r="AK13" i="4"/>
  <c r="AI13" i="4"/>
  <c r="AG13" i="4"/>
  <c r="BI11" i="4"/>
  <c r="BG11" i="4"/>
  <c r="BE11" i="4"/>
  <c r="BC11" i="4"/>
  <c r="BA11" i="4"/>
  <c r="AY11" i="4"/>
  <c r="AW11" i="4"/>
  <c r="AU11" i="4"/>
  <c r="AS11" i="4"/>
  <c r="AQ11" i="4"/>
  <c r="AO11" i="4"/>
  <c r="AM11" i="4"/>
  <c r="AK11" i="4"/>
  <c r="AI11" i="4"/>
  <c r="AG11" i="4"/>
  <c r="BI10" i="4"/>
  <c r="BG10" i="4"/>
  <c r="BE10" i="4"/>
  <c r="BC10" i="4"/>
  <c r="BA10" i="4"/>
  <c r="AY10" i="4"/>
  <c r="AW10" i="4"/>
  <c r="AU10" i="4"/>
  <c r="AS10" i="4"/>
  <c r="AQ10" i="4"/>
  <c r="AO10" i="4"/>
  <c r="AM10" i="4"/>
  <c r="AK10" i="4"/>
  <c r="AI10" i="4"/>
  <c r="AG10" i="4"/>
  <c r="BI9" i="4"/>
  <c r="BG9" i="4"/>
  <c r="BE9" i="4"/>
  <c r="BC9" i="4"/>
  <c r="BA9" i="4"/>
  <c r="AY9" i="4"/>
  <c r="AW9" i="4"/>
  <c r="AU9" i="4"/>
  <c r="AS9" i="4"/>
  <c r="AQ9" i="4"/>
  <c r="AO9" i="4"/>
  <c r="AM9" i="4"/>
  <c r="AK9" i="4"/>
  <c r="AI9" i="4"/>
  <c r="AG9" i="4"/>
  <c r="BF8" i="4"/>
  <c r="BD8" i="4"/>
  <c r="BB8" i="4"/>
  <c r="AZ8" i="4"/>
  <c r="AX8" i="4"/>
  <c r="AV8" i="4"/>
  <c r="AT8" i="4"/>
  <c r="AR8" i="4"/>
  <c r="AP8" i="4"/>
  <c r="AN8" i="4"/>
  <c r="AL8" i="4"/>
  <c r="AJ8" i="4"/>
  <c r="AH8" i="4"/>
  <c r="AF8" i="4"/>
  <c r="BI7" i="4"/>
  <c r="BG7" i="4"/>
  <c r="BE7" i="4"/>
  <c r="BC7" i="4"/>
  <c r="BA7" i="4"/>
  <c r="AY7" i="4"/>
  <c r="AW7" i="4"/>
  <c r="AU7" i="4"/>
  <c r="AS7" i="4"/>
  <c r="AQ7" i="4"/>
  <c r="AO7" i="4"/>
  <c r="AM7" i="4"/>
  <c r="AK7" i="4"/>
  <c r="AI7" i="4"/>
  <c r="AG7" i="4"/>
  <c r="BI6" i="4"/>
  <c r="BG6" i="4"/>
  <c r="BE6" i="4"/>
  <c r="BC6" i="4"/>
  <c r="BA6" i="4"/>
  <c r="AY6" i="4"/>
  <c r="AW6" i="4"/>
  <c r="AU6" i="4"/>
  <c r="AS6" i="4"/>
  <c r="AQ6" i="4"/>
  <c r="AO6" i="4"/>
  <c r="AM6" i="4"/>
  <c r="AK6" i="4"/>
  <c r="AI6" i="4"/>
  <c r="AG6" i="4"/>
  <c r="BI3" i="4"/>
  <c r="BG3" i="4"/>
  <c r="BE3" i="4"/>
  <c r="BC3" i="4"/>
  <c r="BA3" i="4"/>
  <c r="AY3" i="4"/>
  <c r="AW3" i="4"/>
  <c r="AU3" i="4"/>
  <c r="AS3" i="4"/>
  <c r="AQ3" i="4"/>
  <c r="AO3" i="4"/>
  <c r="AM3" i="4"/>
  <c r="AK3" i="4"/>
  <c r="AI3" i="4"/>
  <c r="AG3" i="4"/>
  <c r="B3" i="8" l="1"/>
  <c r="B4" i="8"/>
  <c r="B5" i="8"/>
  <c r="B6" i="8"/>
  <c r="B7" i="8"/>
  <c r="B8" i="8"/>
  <c r="B9" i="8"/>
  <c r="B10" i="8"/>
  <c r="B2" i="8"/>
  <c r="B10" i="7"/>
  <c r="B9" i="7"/>
  <c r="B8" i="7"/>
  <c r="B7" i="7"/>
  <c r="B6" i="7"/>
  <c r="B5" i="7"/>
  <c r="B4" i="7"/>
  <c r="A3" i="8"/>
  <c r="A4" i="8"/>
  <c r="A5" i="8"/>
  <c r="A6" i="8"/>
  <c r="A7" i="8"/>
  <c r="A8" i="8"/>
  <c r="A9" i="8"/>
  <c r="A10" i="8"/>
  <c r="A2" i="8"/>
  <c r="BW3" i="4"/>
  <c r="BO3" i="4"/>
  <c r="BN3" i="4"/>
  <c r="E3" i="4"/>
  <c r="D3" i="8" s="1"/>
  <c r="G3" i="4"/>
  <c r="D4" i="8" s="1"/>
  <c r="I3" i="4"/>
  <c r="D5" i="8" s="1"/>
  <c r="K3" i="4"/>
  <c r="D6" i="8" s="1"/>
  <c r="M3" i="4"/>
  <c r="D7" i="8" s="1"/>
  <c r="O3" i="4"/>
  <c r="D8" i="8" s="1"/>
  <c r="Q3" i="4"/>
  <c r="D9" i="8" s="1"/>
  <c r="S3" i="4"/>
  <c r="D10" i="8" s="1"/>
  <c r="U3" i="4"/>
  <c r="W3" i="4"/>
  <c r="Y3" i="4"/>
  <c r="AA3" i="4"/>
  <c r="AC3" i="4"/>
  <c r="AE3" i="4"/>
  <c r="E6" i="4"/>
  <c r="E3" i="8" s="1"/>
  <c r="G6" i="4"/>
  <c r="E4" i="8" s="1"/>
  <c r="I6" i="4"/>
  <c r="E5" i="8" s="1"/>
  <c r="K6" i="4"/>
  <c r="E6" i="8" s="1"/>
  <c r="M6" i="4"/>
  <c r="E7" i="8" s="1"/>
  <c r="O6" i="4"/>
  <c r="E8" i="8" s="1"/>
  <c r="Q6" i="4"/>
  <c r="E9" i="8" s="1"/>
  <c r="S6" i="4"/>
  <c r="E10" i="8" s="1"/>
  <c r="U6" i="4"/>
  <c r="W6" i="4"/>
  <c r="Y6" i="4"/>
  <c r="AA6" i="4"/>
  <c r="AC6" i="4"/>
  <c r="AE6" i="4"/>
  <c r="E7" i="4"/>
  <c r="F3" i="8" s="1"/>
  <c r="G7" i="4"/>
  <c r="F4" i="8" s="1"/>
  <c r="I7" i="4"/>
  <c r="F5" i="8" s="1"/>
  <c r="K7" i="4"/>
  <c r="F6" i="8" s="1"/>
  <c r="M7" i="4"/>
  <c r="F7" i="8" s="1"/>
  <c r="O7" i="4"/>
  <c r="F8" i="8" s="1"/>
  <c r="Q7" i="4"/>
  <c r="F9" i="8" s="1"/>
  <c r="S7" i="4"/>
  <c r="F10" i="8" s="1"/>
  <c r="U7" i="4"/>
  <c r="W7" i="4"/>
  <c r="Y7" i="4"/>
  <c r="AA7" i="4"/>
  <c r="AC7" i="4"/>
  <c r="AE7" i="4"/>
  <c r="D8" i="4"/>
  <c r="H3" i="7" s="1"/>
  <c r="F8" i="4"/>
  <c r="H4" i="7" s="1"/>
  <c r="H8" i="4"/>
  <c r="H5" i="7" s="1"/>
  <c r="J8" i="4"/>
  <c r="H6" i="7" s="1"/>
  <c r="L8" i="4"/>
  <c r="H7" i="7" s="1"/>
  <c r="N8" i="4"/>
  <c r="H8" i="7" s="1"/>
  <c r="P8" i="4"/>
  <c r="H9" i="7" s="1"/>
  <c r="R8" i="4"/>
  <c r="H10" i="7" s="1"/>
  <c r="T8" i="4"/>
  <c r="V8" i="4"/>
  <c r="X8" i="4"/>
  <c r="Z8" i="4"/>
  <c r="AB8" i="4"/>
  <c r="AD8" i="4"/>
  <c r="E9" i="4"/>
  <c r="G3" i="8" s="1"/>
  <c r="G9" i="4"/>
  <c r="G4" i="8" s="1"/>
  <c r="I9" i="4"/>
  <c r="G5" i="8" s="1"/>
  <c r="K9" i="4"/>
  <c r="G6" i="8" s="1"/>
  <c r="M9" i="4"/>
  <c r="G7" i="8" s="1"/>
  <c r="O9" i="4"/>
  <c r="G8" i="8" s="1"/>
  <c r="Q9" i="4"/>
  <c r="G9" i="8" s="1"/>
  <c r="S9" i="4"/>
  <c r="G10" i="8" s="1"/>
  <c r="U9" i="4"/>
  <c r="W9" i="4"/>
  <c r="Y9" i="4"/>
  <c r="AA9" i="4"/>
  <c r="AC9" i="4"/>
  <c r="AE9" i="4"/>
  <c r="E10" i="4"/>
  <c r="H3" i="8" s="1"/>
  <c r="G10" i="4"/>
  <c r="H4" i="8" s="1"/>
  <c r="I10" i="4"/>
  <c r="H5" i="8" s="1"/>
  <c r="K10" i="4"/>
  <c r="H6" i="8" s="1"/>
  <c r="M10" i="4"/>
  <c r="H7" i="8" s="1"/>
  <c r="O10" i="4"/>
  <c r="H8" i="8" s="1"/>
  <c r="Q10" i="4"/>
  <c r="H9" i="8" s="1"/>
  <c r="S10" i="4"/>
  <c r="H10" i="8" s="1"/>
  <c r="U10" i="4"/>
  <c r="W10" i="4"/>
  <c r="Y10" i="4"/>
  <c r="AA10" i="4"/>
  <c r="AC10" i="4"/>
  <c r="AE10" i="4"/>
  <c r="E11" i="4"/>
  <c r="I3" i="8" s="1"/>
  <c r="G11" i="4"/>
  <c r="I4" i="8" s="1"/>
  <c r="I11" i="4"/>
  <c r="I5" i="8" s="1"/>
  <c r="K11" i="4"/>
  <c r="I6" i="8" s="1"/>
  <c r="M11" i="4"/>
  <c r="I7" i="8" s="1"/>
  <c r="O11" i="4"/>
  <c r="I8" i="8" s="1"/>
  <c r="Q11" i="4"/>
  <c r="I9" i="8" s="1"/>
  <c r="S11" i="4"/>
  <c r="I10" i="8" s="1"/>
  <c r="U11" i="4"/>
  <c r="W11" i="4"/>
  <c r="Y11" i="4"/>
  <c r="AA11" i="4"/>
  <c r="AC11" i="4"/>
  <c r="AE11" i="4"/>
  <c r="E13" i="4"/>
  <c r="J3" i="8" s="1"/>
  <c r="G13" i="4"/>
  <c r="J4" i="8" s="1"/>
  <c r="I13" i="4"/>
  <c r="J5" i="8" s="1"/>
  <c r="K13" i="4"/>
  <c r="J6" i="8" s="1"/>
  <c r="M13" i="4"/>
  <c r="J7" i="8" s="1"/>
  <c r="O13" i="4"/>
  <c r="J8" i="8" s="1"/>
  <c r="Q13" i="4"/>
  <c r="J9" i="8" s="1"/>
  <c r="S13" i="4"/>
  <c r="J10" i="8" s="1"/>
  <c r="U13" i="4"/>
  <c r="W13" i="4"/>
  <c r="Y13" i="4"/>
  <c r="AA13" i="4"/>
  <c r="AC13" i="4"/>
  <c r="AE13" i="4"/>
  <c r="E14" i="4"/>
  <c r="K3" i="8" s="1"/>
  <c r="G14" i="4"/>
  <c r="K4" i="8" s="1"/>
  <c r="I14" i="4"/>
  <c r="K5" i="8" s="1"/>
  <c r="K14" i="4"/>
  <c r="K6" i="8" s="1"/>
  <c r="M14" i="4"/>
  <c r="K7" i="8" s="1"/>
  <c r="O14" i="4"/>
  <c r="K8" i="8" s="1"/>
  <c r="Q14" i="4"/>
  <c r="K9" i="8" s="1"/>
  <c r="S14" i="4"/>
  <c r="K10" i="8" s="1"/>
  <c r="U14" i="4"/>
  <c r="W14" i="4"/>
  <c r="Y14" i="4"/>
  <c r="AA14" i="4"/>
  <c r="AC14" i="4"/>
  <c r="AE14" i="4"/>
  <c r="E15" i="4"/>
  <c r="L3" i="8" s="1"/>
  <c r="G15" i="4"/>
  <c r="L4" i="8" s="1"/>
  <c r="I15" i="4"/>
  <c r="L5" i="8" s="1"/>
  <c r="K15" i="4"/>
  <c r="L6" i="8" s="1"/>
  <c r="M15" i="4"/>
  <c r="L7" i="8" s="1"/>
  <c r="O15" i="4"/>
  <c r="L8" i="8" s="1"/>
  <c r="Q15" i="4"/>
  <c r="L9" i="8" s="1"/>
  <c r="S15" i="4"/>
  <c r="L10" i="8" s="1"/>
  <c r="U15" i="4"/>
  <c r="W15" i="4"/>
  <c r="Y15" i="4"/>
  <c r="AA15" i="4"/>
  <c r="AC15" i="4"/>
  <c r="AE15" i="4"/>
  <c r="E16" i="4"/>
  <c r="M3" i="8" s="1"/>
  <c r="G16" i="4"/>
  <c r="M4" i="8" s="1"/>
  <c r="I16" i="4"/>
  <c r="M5" i="8" s="1"/>
  <c r="K16" i="4"/>
  <c r="M6" i="8" s="1"/>
  <c r="M16" i="4"/>
  <c r="M7" i="8" s="1"/>
  <c r="O16" i="4"/>
  <c r="M8" i="8" s="1"/>
  <c r="Q16" i="4"/>
  <c r="M9" i="8" s="1"/>
  <c r="S16" i="4"/>
  <c r="M10" i="8" s="1"/>
  <c r="U16" i="4"/>
  <c r="W16" i="4"/>
  <c r="Y16" i="4"/>
  <c r="AA16" i="4"/>
  <c r="AC16" i="4"/>
  <c r="AE16" i="4"/>
  <c r="E17" i="4"/>
  <c r="N3" i="8" s="1"/>
  <c r="G17" i="4"/>
  <c r="N4" i="8" s="1"/>
  <c r="I17" i="4"/>
  <c r="N5" i="8" s="1"/>
  <c r="K17" i="4"/>
  <c r="N6" i="8" s="1"/>
  <c r="M17" i="4"/>
  <c r="N7" i="8" s="1"/>
  <c r="O17" i="4"/>
  <c r="N8" i="8" s="1"/>
  <c r="Q17" i="4"/>
  <c r="N9" i="8" s="1"/>
  <c r="S17" i="4"/>
  <c r="N10" i="8" s="1"/>
  <c r="U17" i="4"/>
  <c r="W17" i="4"/>
  <c r="Y17" i="4"/>
  <c r="AA17" i="4"/>
  <c r="AC17" i="4"/>
  <c r="AE17" i="4"/>
  <c r="E19" i="4"/>
  <c r="O3" i="8" s="1"/>
  <c r="G19" i="4"/>
  <c r="O4" i="8" s="1"/>
  <c r="I19" i="4"/>
  <c r="O5" i="8" s="1"/>
  <c r="K19" i="4"/>
  <c r="O6" i="8" s="1"/>
  <c r="M19" i="4"/>
  <c r="O7" i="8" s="1"/>
  <c r="O19" i="4"/>
  <c r="O8" i="8" s="1"/>
  <c r="Q19" i="4"/>
  <c r="O9" i="8" s="1"/>
  <c r="S19" i="4"/>
  <c r="O10" i="8" s="1"/>
  <c r="U19" i="4"/>
  <c r="W19" i="4"/>
  <c r="Y19" i="4"/>
  <c r="AA19" i="4"/>
  <c r="AC19" i="4"/>
  <c r="AE19" i="4"/>
  <c r="E20" i="4"/>
  <c r="P3" i="8" s="1"/>
  <c r="G20" i="4"/>
  <c r="P4" i="8" s="1"/>
  <c r="I20" i="4"/>
  <c r="P5" i="8" s="1"/>
  <c r="K20" i="4"/>
  <c r="P6" i="8" s="1"/>
  <c r="M20" i="4"/>
  <c r="P7" i="8" s="1"/>
  <c r="O20" i="4"/>
  <c r="P8" i="8" s="1"/>
  <c r="Q20" i="4"/>
  <c r="P9" i="8" s="1"/>
  <c r="S20" i="4"/>
  <c r="P10" i="8" s="1"/>
  <c r="U20" i="4"/>
  <c r="W20" i="4"/>
  <c r="Y20" i="4"/>
  <c r="AA20" i="4"/>
  <c r="AC20" i="4"/>
  <c r="AE20" i="4"/>
  <c r="E21" i="4"/>
  <c r="Q3" i="8" s="1"/>
  <c r="G21" i="4"/>
  <c r="Q4" i="8" s="1"/>
  <c r="I21" i="4"/>
  <c r="Q5" i="8" s="1"/>
  <c r="K21" i="4"/>
  <c r="Q6" i="8" s="1"/>
  <c r="M21" i="4"/>
  <c r="Q7" i="8" s="1"/>
  <c r="O21" i="4"/>
  <c r="Q8" i="8" s="1"/>
  <c r="Q21" i="4"/>
  <c r="Q9" i="8" s="1"/>
  <c r="S21" i="4"/>
  <c r="Q10" i="8" s="1"/>
  <c r="U21" i="4"/>
  <c r="W21" i="4"/>
  <c r="Y21" i="4"/>
  <c r="AA21" i="4"/>
  <c r="AC21" i="4"/>
  <c r="AE21" i="4"/>
  <c r="E22" i="4"/>
  <c r="R3" i="8" s="1"/>
  <c r="G22" i="4"/>
  <c r="R4" i="8" s="1"/>
  <c r="I22" i="4"/>
  <c r="R5" i="8" s="1"/>
  <c r="K22" i="4"/>
  <c r="R6" i="8" s="1"/>
  <c r="M22" i="4"/>
  <c r="R7" i="8" s="1"/>
  <c r="O22" i="4"/>
  <c r="R8" i="8" s="1"/>
  <c r="Q22" i="4"/>
  <c r="R9" i="8" s="1"/>
  <c r="S22" i="4"/>
  <c r="R10" i="8" s="1"/>
  <c r="U22" i="4"/>
  <c r="W22" i="4"/>
  <c r="Y22" i="4"/>
  <c r="AA22" i="4"/>
  <c r="AC22" i="4"/>
  <c r="AE22" i="4"/>
  <c r="E23" i="4"/>
  <c r="S3" i="8" s="1"/>
  <c r="G23" i="4"/>
  <c r="S4" i="8" s="1"/>
  <c r="I23" i="4"/>
  <c r="S5" i="8" s="1"/>
  <c r="K23" i="4"/>
  <c r="S6" i="8" s="1"/>
  <c r="M23" i="4"/>
  <c r="S7" i="8" s="1"/>
  <c r="O23" i="4"/>
  <c r="S8" i="8" s="1"/>
  <c r="Q23" i="4"/>
  <c r="S9" i="8" s="1"/>
  <c r="S23" i="4"/>
  <c r="S10" i="8" s="1"/>
  <c r="U23" i="4"/>
  <c r="W23" i="4"/>
  <c r="Y23" i="4"/>
  <c r="AA23" i="4"/>
  <c r="AC23" i="4"/>
  <c r="AE23" i="4"/>
  <c r="E24" i="4"/>
  <c r="T3" i="8" s="1"/>
  <c r="G24" i="4"/>
  <c r="T4" i="8" s="1"/>
  <c r="I24" i="4"/>
  <c r="T5" i="8" s="1"/>
  <c r="K24" i="4"/>
  <c r="T6" i="8" s="1"/>
  <c r="M24" i="4"/>
  <c r="T7" i="8" s="1"/>
  <c r="O24" i="4"/>
  <c r="T8" i="8" s="1"/>
  <c r="Q24" i="4"/>
  <c r="T9" i="8" s="1"/>
  <c r="S24" i="4"/>
  <c r="T10" i="8" s="1"/>
  <c r="U24" i="4"/>
  <c r="W24" i="4"/>
  <c r="Y24" i="4"/>
  <c r="AA24" i="4"/>
  <c r="AC24" i="4"/>
  <c r="AE24" i="4"/>
  <c r="E26" i="4"/>
  <c r="U3" i="8" s="1"/>
  <c r="G26" i="4"/>
  <c r="U4" i="8" s="1"/>
  <c r="I26" i="4"/>
  <c r="U5" i="8" s="1"/>
  <c r="K26" i="4"/>
  <c r="U6" i="8" s="1"/>
  <c r="M26" i="4"/>
  <c r="U7" i="8" s="1"/>
  <c r="O26" i="4"/>
  <c r="U8" i="8" s="1"/>
  <c r="Q26" i="4"/>
  <c r="U9" i="8" s="1"/>
  <c r="S26" i="4"/>
  <c r="U10" i="8" s="1"/>
  <c r="U26" i="4"/>
  <c r="W26" i="4"/>
  <c r="Y26" i="4"/>
  <c r="AA26" i="4"/>
  <c r="AC26" i="4"/>
  <c r="AE26" i="4"/>
  <c r="E27" i="4"/>
  <c r="V3" i="8" s="1"/>
  <c r="G27" i="4"/>
  <c r="V4" i="8" s="1"/>
  <c r="I27" i="4"/>
  <c r="V5" i="8" s="1"/>
  <c r="K27" i="4"/>
  <c r="V6" i="8" s="1"/>
  <c r="M27" i="4"/>
  <c r="V7" i="8" s="1"/>
  <c r="O27" i="4"/>
  <c r="V8" i="8" s="1"/>
  <c r="Q27" i="4"/>
  <c r="V9" i="8" s="1"/>
  <c r="S27" i="4"/>
  <c r="V10" i="8" s="1"/>
  <c r="U27" i="4"/>
  <c r="W27" i="4"/>
  <c r="Y27" i="4"/>
  <c r="AA27" i="4"/>
  <c r="AC27" i="4"/>
  <c r="AE27" i="4"/>
  <c r="E28" i="4"/>
  <c r="W3" i="8" s="1"/>
  <c r="G28" i="4"/>
  <c r="W4" i="8" s="1"/>
  <c r="I28" i="4"/>
  <c r="W5" i="8" s="1"/>
  <c r="K28" i="4"/>
  <c r="W6" i="8" s="1"/>
  <c r="M28" i="4"/>
  <c r="W7" i="8" s="1"/>
  <c r="O28" i="4"/>
  <c r="W8" i="8" s="1"/>
  <c r="Q28" i="4"/>
  <c r="W9" i="8" s="1"/>
  <c r="S28" i="4"/>
  <c r="W10" i="8" s="1"/>
  <c r="U28" i="4"/>
  <c r="W28" i="4"/>
  <c r="Y28" i="4"/>
  <c r="AA28" i="4"/>
  <c r="AC28" i="4"/>
  <c r="AE28" i="4"/>
  <c r="E29" i="4"/>
  <c r="X3" i="8" s="1"/>
  <c r="G29" i="4"/>
  <c r="X4" i="8" s="1"/>
  <c r="I29" i="4"/>
  <c r="X5" i="8" s="1"/>
  <c r="K29" i="4"/>
  <c r="X6" i="8" s="1"/>
  <c r="M29" i="4"/>
  <c r="X7" i="8" s="1"/>
  <c r="O29" i="4"/>
  <c r="X8" i="8" s="1"/>
  <c r="Q29" i="4"/>
  <c r="X9" i="8" s="1"/>
  <c r="S29" i="4"/>
  <c r="X10" i="8" s="1"/>
  <c r="U29" i="4"/>
  <c r="W29" i="4"/>
  <c r="Y29" i="4"/>
  <c r="AA29" i="4"/>
  <c r="AC29" i="4"/>
  <c r="AE29" i="4"/>
  <c r="E30" i="4"/>
  <c r="Y3" i="8" s="1"/>
  <c r="G30" i="4"/>
  <c r="Y4" i="8" s="1"/>
  <c r="I30" i="4"/>
  <c r="Y5" i="8" s="1"/>
  <c r="K30" i="4"/>
  <c r="Y6" i="8" s="1"/>
  <c r="M30" i="4"/>
  <c r="Y7" i="8" s="1"/>
  <c r="O30" i="4"/>
  <c r="Y8" i="8" s="1"/>
  <c r="Q30" i="4"/>
  <c r="Y9" i="8" s="1"/>
  <c r="S30" i="4"/>
  <c r="Y10" i="8" s="1"/>
  <c r="U30" i="4"/>
  <c r="W30" i="4"/>
  <c r="Y30" i="4"/>
  <c r="AA30" i="4"/>
  <c r="AC30" i="4"/>
  <c r="AE30" i="4"/>
  <c r="E31" i="4"/>
  <c r="Z3" i="8" s="1"/>
  <c r="G31" i="4"/>
  <c r="Z4" i="8" s="1"/>
  <c r="I31" i="4"/>
  <c r="Z5" i="8" s="1"/>
  <c r="K31" i="4"/>
  <c r="Z6" i="8" s="1"/>
  <c r="M31" i="4"/>
  <c r="Z7" i="8" s="1"/>
  <c r="O31" i="4"/>
  <c r="Z8" i="8" s="1"/>
  <c r="Q31" i="4"/>
  <c r="Z9" i="8" s="1"/>
  <c r="S31" i="4"/>
  <c r="Z10" i="8" s="1"/>
  <c r="U31" i="4"/>
  <c r="W31" i="4"/>
  <c r="Y31" i="4"/>
  <c r="AA31" i="4"/>
  <c r="AC31" i="4"/>
  <c r="AE31" i="4"/>
  <c r="E33" i="4"/>
  <c r="AA3" i="8" s="1"/>
  <c r="G33" i="4"/>
  <c r="AA4" i="8" s="1"/>
  <c r="I33" i="4"/>
  <c r="AA5" i="8" s="1"/>
  <c r="K33" i="4"/>
  <c r="AA6" i="8" s="1"/>
  <c r="M33" i="4"/>
  <c r="AA7" i="8" s="1"/>
  <c r="O33" i="4"/>
  <c r="AA8" i="8" s="1"/>
  <c r="Q33" i="4"/>
  <c r="AA9" i="8" s="1"/>
  <c r="S33" i="4"/>
  <c r="AA10" i="8" s="1"/>
  <c r="U33" i="4"/>
  <c r="W33" i="4"/>
  <c r="Y33" i="4"/>
  <c r="AA33" i="4"/>
  <c r="AC33" i="4"/>
  <c r="AE33" i="4"/>
  <c r="E34" i="4"/>
  <c r="AB3" i="8" s="1"/>
  <c r="G34" i="4"/>
  <c r="AB4" i="8" s="1"/>
  <c r="I34" i="4"/>
  <c r="AB5" i="8" s="1"/>
  <c r="K34" i="4"/>
  <c r="AB6" i="8" s="1"/>
  <c r="M34" i="4"/>
  <c r="AB7" i="8" s="1"/>
  <c r="O34" i="4"/>
  <c r="AB8" i="8" s="1"/>
  <c r="Q34" i="4"/>
  <c r="AB9" i="8" s="1"/>
  <c r="S34" i="4"/>
  <c r="AB10" i="8" s="1"/>
  <c r="U34" i="4"/>
  <c r="W34" i="4"/>
  <c r="Y34" i="4"/>
  <c r="AA34" i="4"/>
  <c r="AC34" i="4"/>
  <c r="AE34" i="4"/>
  <c r="E35" i="4"/>
  <c r="AC3" i="8" s="1"/>
  <c r="G35" i="4"/>
  <c r="AC4" i="8" s="1"/>
  <c r="I35" i="4"/>
  <c r="AC5" i="8" s="1"/>
  <c r="K35" i="4"/>
  <c r="AC6" i="8" s="1"/>
  <c r="M35" i="4"/>
  <c r="AC7" i="8" s="1"/>
  <c r="O35" i="4"/>
  <c r="AC8" i="8" s="1"/>
  <c r="Q35" i="4"/>
  <c r="AC9" i="8" s="1"/>
  <c r="S35" i="4"/>
  <c r="AC10" i="8" s="1"/>
  <c r="U35" i="4"/>
  <c r="W35" i="4"/>
  <c r="Y35" i="4"/>
  <c r="AA35" i="4"/>
  <c r="AC35" i="4"/>
  <c r="AE35" i="4"/>
  <c r="E36" i="4"/>
  <c r="AD3" i="8" s="1"/>
  <c r="G36" i="4"/>
  <c r="AD4" i="8" s="1"/>
  <c r="I36" i="4"/>
  <c r="AD5" i="8" s="1"/>
  <c r="K36" i="4"/>
  <c r="AD6" i="8" s="1"/>
  <c r="M36" i="4"/>
  <c r="AD7" i="8" s="1"/>
  <c r="O36" i="4"/>
  <c r="AD8" i="8" s="1"/>
  <c r="Q36" i="4"/>
  <c r="AD9" i="8" s="1"/>
  <c r="S36" i="4"/>
  <c r="AD10" i="8" s="1"/>
  <c r="U36" i="4"/>
  <c r="W36" i="4"/>
  <c r="Y36" i="4"/>
  <c r="AA36" i="4"/>
  <c r="AC36" i="4"/>
  <c r="AE36" i="4"/>
  <c r="E37" i="4"/>
  <c r="AE3" i="8" s="1"/>
  <c r="G37" i="4"/>
  <c r="AE4" i="8" s="1"/>
  <c r="I37" i="4"/>
  <c r="AE5" i="8" s="1"/>
  <c r="K37" i="4"/>
  <c r="AE6" i="8" s="1"/>
  <c r="M37" i="4"/>
  <c r="AE7" i="8" s="1"/>
  <c r="O37" i="4"/>
  <c r="AE8" i="8" s="1"/>
  <c r="Q37" i="4"/>
  <c r="AE9" i="8" s="1"/>
  <c r="S37" i="4"/>
  <c r="AE10" i="8" s="1"/>
  <c r="U37" i="4"/>
  <c r="W37" i="4"/>
  <c r="Y37" i="4"/>
  <c r="AA37" i="4"/>
  <c r="AC37" i="4"/>
  <c r="AE37" i="4"/>
  <c r="E38" i="4"/>
  <c r="AF3" i="8" s="1"/>
  <c r="G38" i="4"/>
  <c r="AF4" i="8" s="1"/>
  <c r="I38" i="4"/>
  <c r="AF5" i="8" s="1"/>
  <c r="K38" i="4"/>
  <c r="AF6" i="8" s="1"/>
  <c r="M38" i="4"/>
  <c r="AF7" i="8" s="1"/>
  <c r="O38" i="4"/>
  <c r="AF8" i="8" s="1"/>
  <c r="Q38" i="4"/>
  <c r="AF9" i="8" s="1"/>
  <c r="S38" i="4"/>
  <c r="AF10" i="8" s="1"/>
  <c r="U38" i="4"/>
  <c r="W38" i="4"/>
  <c r="Y38" i="4"/>
  <c r="AA38" i="4"/>
  <c r="AC38" i="4"/>
  <c r="AE38" i="4"/>
  <c r="E40" i="4"/>
  <c r="AG3" i="8" s="1"/>
  <c r="G40" i="4"/>
  <c r="AG4" i="8" s="1"/>
  <c r="I40" i="4"/>
  <c r="AG5" i="8" s="1"/>
  <c r="K40" i="4"/>
  <c r="AG6" i="8" s="1"/>
  <c r="M40" i="4"/>
  <c r="AG7" i="8" s="1"/>
  <c r="O40" i="4"/>
  <c r="AG8" i="8" s="1"/>
  <c r="Q40" i="4"/>
  <c r="AG9" i="8" s="1"/>
  <c r="S40" i="4"/>
  <c r="AG10" i="8" s="1"/>
  <c r="U40" i="4"/>
  <c r="W40" i="4"/>
  <c r="Y40" i="4"/>
  <c r="AA40" i="4"/>
  <c r="AC40" i="4"/>
  <c r="AE40" i="4"/>
  <c r="E41" i="4"/>
  <c r="AH3" i="8" s="1"/>
  <c r="G41" i="4"/>
  <c r="AH4" i="8" s="1"/>
  <c r="I41" i="4"/>
  <c r="AH5" i="8" s="1"/>
  <c r="K41" i="4"/>
  <c r="AH6" i="8" s="1"/>
  <c r="M41" i="4"/>
  <c r="AH7" i="8" s="1"/>
  <c r="O41" i="4"/>
  <c r="AH8" i="8" s="1"/>
  <c r="Q41" i="4"/>
  <c r="AH9" i="8" s="1"/>
  <c r="S41" i="4"/>
  <c r="AH10" i="8" s="1"/>
  <c r="U41" i="4"/>
  <c r="W41" i="4"/>
  <c r="Y41" i="4"/>
  <c r="AA41" i="4"/>
  <c r="AC41" i="4"/>
  <c r="AE41" i="4"/>
  <c r="E42" i="4"/>
  <c r="AI3" i="8" s="1"/>
  <c r="G42" i="4"/>
  <c r="AI4" i="8" s="1"/>
  <c r="I42" i="4"/>
  <c r="AI5" i="8" s="1"/>
  <c r="K42" i="4"/>
  <c r="AI6" i="8" s="1"/>
  <c r="M42" i="4"/>
  <c r="AI7" i="8" s="1"/>
  <c r="O42" i="4"/>
  <c r="AI8" i="8" s="1"/>
  <c r="Q42" i="4"/>
  <c r="AI9" i="8" s="1"/>
  <c r="S42" i="4"/>
  <c r="AI10" i="8" s="1"/>
  <c r="U42" i="4"/>
  <c r="W42" i="4"/>
  <c r="Y42" i="4"/>
  <c r="AA42" i="4"/>
  <c r="AC42" i="4"/>
  <c r="AE42" i="4"/>
  <c r="E43" i="4"/>
  <c r="AJ3" i="8" s="1"/>
  <c r="G43" i="4"/>
  <c r="AJ4" i="8" s="1"/>
  <c r="I43" i="4"/>
  <c r="AJ5" i="8" s="1"/>
  <c r="K43" i="4"/>
  <c r="AJ6" i="8" s="1"/>
  <c r="M43" i="4"/>
  <c r="AJ7" i="8" s="1"/>
  <c r="O43" i="4"/>
  <c r="AJ8" i="8" s="1"/>
  <c r="Q43" i="4"/>
  <c r="AJ9" i="8" s="1"/>
  <c r="S43" i="4"/>
  <c r="AJ10" i="8" s="1"/>
  <c r="U43" i="4"/>
  <c r="W43" i="4"/>
  <c r="Y43" i="4"/>
  <c r="AA43" i="4"/>
  <c r="AC43" i="4"/>
  <c r="AE43" i="4"/>
  <c r="E44" i="4"/>
  <c r="AK3" i="8" s="1"/>
  <c r="G44" i="4"/>
  <c r="AK4" i="8" s="1"/>
  <c r="I44" i="4"/>
  <c r="AK5" i="8" s="1"/>
  <c r="K44" i="4"/>
  <c r="AK6" i="8" s="1"/>
  <c r="M44" i="4"/>
  <c r="AK7" i="8" s="1"/>
  <c r="O44" i="4"/>
  <c r="AK8" i="8" s="1"/>
  <c r="Q44" i="4"/>
  <c r="AK9" i="8" s="1"/>
  <c r="S44" i="4"/>
  <c r="AK10" i="8" s="1"/>
  <c r="U44" i="4"/>
  <c r="W44" i="4"/>
  <c r="Y44" i="4"/>
  <c r="AA44" i="4"/>
  <c r="AC44" i="4"/>
  <c r="AE44" i="4"/>
  <c r="E45" i="4"/>
  <c r="AL3" i="8" s="1"/>
  <c r="G45" i="4"/>
  <c r="AL4" i="8" s="1"/>
  <c r="I45" i="4"/>
  <c r="AL5" i="8" s="1"/>
  <c r="K45" i="4"/>
  <c r="AL6" i="8" s="1"/>
  <c r="M45" i="4"/>
  <c r="AL7" i="8" s="1"/>
  <c r="O45" i="4"/>
  <c r="AL8" i="8" s="1"/>
  <c r="Q45" i="4"/>
  <c r="AL9" i="8" s="1"/>
  <c r="S45" i="4"/>
  <c r="AL10" i="8" s="1"/>
  <c r="U45" i="4"/>
  <c r="W45" i="4"/>
  <c r="Y45" i="4"/>
  <c r="AA45" i="4"/>
  <c r="AC45" i="4"/>
  <c r="AE45" i="4"/>
  <c r="B8" i="4"/>
  <c r="C45" i="4"/>
  <c r="C44" i="4"/>
  <c r="C43" i="4"/>
  <c r="C42" i="4"/>
  <c r="C41" i="4"/>
  <c r="C40" i="4"/>
  <c r="C38" i="4"/>
  <c r="C37" i="4"/>
  <c r="C36" i="4"/>
  <c r="C35" i="4"/>
  <c r="C34" i="4"/>
  <c r="C33" i="4"/>
  <c r="C31" i="4"/>
  <c r="C30" i="4"/>
  <c r="C29" i="4"/>
  <c r="C28" i="4"/>
  <c r="C27" i="4"/>
  <c r="C26" i="4"/>
  <c r="C24" i="4"/>
  <c r="C23" i="4"/>
  <c r="C22" i="4"/>
  <c r="C21" i="4"/>
  <c r="C20" i="4"/>
  <c r="C19" i="4"/>
  <c r="C17" i="4"/>
  <c r="C16" i="4"/>
  <c r="C15" i="4"/>
  <c r="C14" i="4"/>
  <c r="C13" i="4"/>
  <c r="C11" i="4"/>
  <c r="C10" i="4"/>
  <c r="C9" i="4"/>
  <c r="C7" i="4"/>
  <c r="C6" i="4"/>
  <c r="C3" i="4"/>
  <c r="D2" i="8" s="1"/>
  <c r="BK39" i="4"/>
  <c r="BK32" i="4"/>
  <c r="BK25" i="4"/>
  <c r="BK18" i="4"/>
  <c r="BK12" i="4"/>
  <c r="BK4" i="4"/>
  <c r="BK8" i="4"/>
  <c r="BK5" i="4"/>
  <c r="BK6" i="4"/>
  <c r="BK7" i="4"/>
  <c r="BK9" i="4"/>
  <c r="BK10" i="4"/>
  <c r="BK11" i="4"/>
  <c r="BK13" i="4"/>
  <c r="BK14" i="4"/>
  <c r="BK15" i="4"/>
  <c r="BK16" i="4"/>
  <c r="BK17" i="4"/>
  <c r="BK19" i="4"/>
  <c r="BK20" i="4"/>
  <c r="BK21" i="4"/>
  <c r="BK22" i="4"/>
  <c r="BK23" i="4"/>
  <c r="BK24" i="4"/>
  <c r="BK26" i="4"/>
  <c r="BK27" i="4"/>
  <c r="BK28" i="4"/>
  <c r="BK29" i="4"/>
  <c r="BK30" i="4"/>
  <c r="BK31" i="4"/>
  <c r="BK33" i="4"/>
  <c r="BK34" i="4"/>
  <c r="BK35" i="4"/>
  <c r="BK36" i="4"/>
  <c r="BK37" i="4"/>
  <c r="BK38" i="4"/>
  <c r="BK40" i="4"/>
  <c r="BK41" i="4"/>
  <c r="BK42" i="4"/>
  <c r="BK43" i="4"/>
  <c r="BK44" i="4"/>
  <c r="BK45" i="4"/>
  <c r="BK3" i="4"/>
  <c r="BV24" i="4" l="1"/>
  <c r="BP17" i="4"/>
  <c r="BQ17" i="4" s="1"/>
  <c r="BR22" i="4"/>
  <c r="BV27" i="4"/>
  <c r="BV31" i="4"/>
  <c r="BP36" i="4"/>
  <c r="BQ36" i="4" s="1"/>
  <c r="BV34" i="4"/>
  <c r="BR43" i="4"/>
  <c r="BT10" i="4"/>
  <c r="BV7" i="4"/>
  <c r="BP9" i="4"/>
  <c r="BQ9" i="4" s="1"/>
  <c r="BT14" i="4"/>
  <c r="BT16" i="4"/>
  <c r="BT21" i="4"/>
  <c r="BR26" i="4"/>
  <c r="BV30" i="4"/>
  <c r="BP35" i="4"/>
  <c r="BQ35" i="4" s="1"/>
  <c r="BV40" i="4"/>
  <c r="BT44" i="4"/>
  <c r="BR41" i="4"/>
  <c r="BV45" i="4"/>
  <c r="BR42" i="4"/>
  <c r="BR6" i="4"/>
  <c r="BR11" i="4"/>
  <c r="BT15" i="4"/>
  <c r="BR19" i="4"/>
  <c r="BP23" i="4"/>
  <c r="BQ23" i="4" s="1"/>
  <c r="BV28" i="4"/>
  <c r="BP33" i="4"/>
  <c r="BQ33" i="4" s="1"/>
  <c r="BP42" i="4"/>
  <c r="BQ42" i="4" s="1"/>
  <c r="BP43" i="4"/>
  <c r="BQ43" i="4" s="1"/>
  <c r="BT45" i="4"/>
  <c r="BT11" i="4"/>
  <c r="BT17" i="4"/>
  <c r="BV15" i="4"/>
  <c r="BT43" i="4"/>
  <c r="BV26" i="4"/>
  <c r="BV42" i="4"/>
  <c r="BR21" i="4"/>
  <c r="BT22" i="4"/>
  <c r="BP40" i="4"/>
  <c r="BQ40" i="4" s="1"/>
  <c r="BP31" i="4"/>
  <c r="BQ31" i="4" s="1"/>
  <c r="BP27" i="4"/>
  <c r="BQ27" i="4" s="1"/>
  <c r="AE2" i="8"/>
  <c r="BX37" i="4"/>
  <c r="J2" i="8"/>
  <c r="BX13" i="4"/>
  <c r="P2" i="8"/>
  <c r="BV20" i="4"/>
  <c r="BX20" i="4"/>
  <c r="X2" i="8"/>
  <c r="BX29" i="4"/>
  <c r="AF2" i="8"/>
  <c r="BX38" i="4"/>
  <c r="BV38" i="4"/>
  <c r="BR9" i="4"/>
  <c r="BV6" i="4"/>
  <c r="BT27" i="4"/>
  <c r="BR24" i="4"/>
  <c r="BT42" i="4"/>
  <c r="BT31" i="4"/>
  <c r="BV16" i="4"/>
  <c r="BP44" i="4"/>
  <c r="BQ44" i="4" s="1"/>
  <c r="BV43" i="4"/>
  <c r="BT28" i="4"/>
  <c r="BV36" i="4"/>
  <c r="BR34" i="4"/>
  <c r="Q2" i="8"/>
  <c r="BX21" i="4"/>
  <c r="Y2" i="8"/>
  <c r="BX30" i="4"/>
  <c r="AG2" i="8"/>
  <c r="BX40" i="4"/>
  <c r="BR13" i="4"/>
  <c r="BT7" i="4"/>
  <c r="BR16" i="4"/>
  <c r="BP28" i="4"/>
  <c r="BQ28" i="4" s="1"/>
  <c r="BR28" i="4"/>
  <c r="BR33" i="4"/>
  <c r="BT24" i="4"/>
  <c r="BP45" i="4"/>
  <c r="BQ45" i="4" s="1"/>
  <c r="BT36" i="4"/>
  <c r="BV11" i="4"/>
  <c r="BP30" i="4"/>
  <c r="BQ30" i="4" s="1"/>
  <c r="BV33" i="4"/>
  <c r="K2" i="8"/>
  <c r="BX14" i="4"/>
  <c r="E2" i="8"/>
  <c r="BX6" i="4"/>
  <c r="R2" i="8"/>
  <c r="BX22" i="4"/>
  <c r="Z2" i="8"/>
  <c r="BX31" i="4"/>
  <c r="AH2" i="8"/>
  <c r="BX41" i="4"/>
  <c r="BR20" i="4"/>
  <c r="BT9" i="4"/>
  <c r="BV19" i="4"/>
  <c r="BT30" i="4"/>
  <c r="BP6" i="4"/>
  <c r="BQ6" i="4" s="1"/>
  <c r="BR36" i="4"/>
  <c r="BR44" i="4"/>
  <c r="BR45" i="4"/>
  <c r="BP38" i="4"/>
  <c r="BQ38" i="4" s="1"/>
  <c r="BV21" i="4"/>
  <c r="O2" i="8"/>
  <c r="BX19" i="4"/>
  <c r="F2" i="8"/>
  <c r="BX7" i="4"/>
  <c r="S2" i="8"/>
  <c r="BX23" i="4"/>
  <c r="AA2" i="8"/>
  <c r="BX33" i="4"/>
  <c r="AI2" i="8"/>
  <c r="BX42" i="4"/>
  <c r="BR23" i="4"/>
  <c r="BV29" i="4"/>
  <c r="BR10" i="4"/>
  <c r="BP21" i="4"/>
  <c r="BQ21" i="4" s="1"/>
  <c r="BR31" i="4"/>
  <c r="BP11" i="4"/>
  <c r="BQ11" i="4" s="1"/>
  <c r="BV9" i="4"/>
  <c r="BR17" i="4"/>
  <c r="BR40" i="4"/>
  <c r="BV35" i="4"/>
  <c r="BP7" i="4"/>
  <c r="BQ7" i="4" s="1"/>
  <c r="BR37" i="4"/>
  <c r="BT37" i="4"/>
  <c r="BT29" i="4"/>
  <c r="BP14" i="4"/>
  <c r="BQ14" i="4" s="1"/>
  <c r="L2" i="8"/>
  <c r="BX15" i="4"/>
  <c r="G2" i="8"/>
  <c r="BX9" i="4"/>
  <c r="T2" i="8"/>
  <c r="BX24" i="4"/>
  <c r="AB2" i="8"/>
  <c r="BP34" i="4"/>
  <c r="BQ34" i="4" s="1"/>
  <c r="BX34" i="4"/>
  <c r="AJ2" i="8"/>
  <c r="BX43" i="4"/>
  <c r="BR27" i="4"/>
  <c r="BT34" i="4"/>
  <c r="BV22" i="4"/>
  <c r="BV37" i="4"/>
  <c r="BT35" i="4"/>
  <c r="BV23" i="4"/>
  <c r="BR15" i="4"/>
  <c r="BP19" i="4"/>
  <c r="BQ19" i="4" s="1"/>
  <c r="BT40" i="4"/>
  <c r="BP20" i="4"/>
  <c r="BQ20" i="4" s="1"/>
  <c r="BR7" i="4"/>
  <c r="H2" i="7"/>
  <c r="BO8" i="4"/>
  <c r="BL8" i="4"/>
  <c r="BU8" i="4"/>
  <c r="BS8" i="4"/>
  <c r="BW8" i="4"/>
  <c r="BM8" i="4"/>
  <c r="BN8" i="4" s="1"/>
  <c r="M2" i="8"/>
  <c r="BX16" i="4"/>
  <c r="U2" i="8"/>
  <c r="BP26" i="4"/>
  <c r="BQ26" i="4" s="1"/>
  <c r="BX26" i="4"/>
  <c r="AC2" i="8"/>
  <c r="BX35" i="4"/>
  <c r="AK2" i="8"/>
  <c r="BX44" i="4"/>
  <c r="BR30" i="4"/>
  <c r="BR35" i="4"/>
  <c r="BT13" i="4"/>
  <c r="BT23" i="4"/>
  <c r="BV41" i="4"/>
  <c r="BP22" i="4"/>
  <c r="BQ22" i="4" s="1"/>
  <c r="BT33" i="4"/>
  <c r="BR29" i="4"/>
  <c r="BT19" i="4"/>
  <c r="BP13" i="4"/>
  <c r="BQ13" i="4" s="1"/>
  <c r="BT41" i="4"/>
  <c r="BP16" i="4"/>
  <c r="BQ16" i="4" s="1"/>
  <c r="BT26" i="4"/>
  <c r="W2" i="8"/>
  <c r="BX28" i="4"/>
  <c r="H2" i="8"/>
  <c r="BX10" i="4"/>
  <c r="I2" i="8"/>
  <c r="BX11" i="4"/>
  <c r="N2" i="8"/>
  <c r="BX17" i="4"/>
  <c r="V2" i="8"/>
  <c r="BX27" i="4"/>
  <c r="AD2" i="8"/>
  <c r="BX36" i="4"/>
  <c r="AL2" i="8"/>
  <c r="BX45" i="4"/>
  <c r="BP15" i="4"/>
  <c r="BQ15" i="4" s="1"/>
  <c r="BR38" i="4"/>
  <c r="BR14" i="4"/>
  <c r="BP24" i="4"/>
  <c r="BQ24" i="4" s="1"/>
  <c r="BV44" i="4"/>
  <c r="BT20" i="4"/>
  <c r="BT38" i="4"/>
  <c r="BV13" i="4"/>
  <c r="BP29" i="4"/>
  <c r="BQ29" i="4" s="1"/>
  <c r="BP41" i="4"/>
  <c r="BQ41" i="4" s="1"/>
  <c r="BV10" i="4"/>
  <c r="BP37" i="4"/>
  <c r="BQ37" i="4" s="1"/>
  <c r="BV14" i="4"/>
  <c r="BT6" i="4"/>
  <c r="BP10" i="4"/>
  <c r="BQ10" i="4" s="1"/>
  <c r="BV17" i="4"/>
  <c r="BT3" i="4"/>
  <c r="BX3" i="4"/>
  <c r="BR3" i="4"/>
  <c r="BP3" i="4"/>
  <c r="BQ3" i="4" s="1"/>
  <c r="BV3" i="4"/>
</calcChain>
</file>

<file path=xl/sharedStrings.xml><?xml version="1.0" encoding="utf-8"?>
<sst xmlns="http://schemas.openxmlformats.org/spreadsheetml/2006/main" count="276" uniqueCount="91">
  <si>
    <t>MEAN</t>
  </si>
  <si>
    <t>SD</t>
  </si>
  <si>
    <t>N</t>
  </si>
  <si>
    <t>pt</t>
  </si>
  <si>
    <t>–</t>
  </si>
  <si>
    <t>µm</t>
  </si>
  <si>
    <t>CHARACTER</t>
  </si>
  <si>
    <t>RANGE</t>
  </si>
  <si>
    <t>SPECIMEN</t>
  </si>
  <si>
    <t>Body length</t>
  </si>
  <si>
    <t xml:space="preserve">     Buccal tube length</t>
  </si>
  <si>
    <t xml:space="preserve">     Pharyngeal tube length</t>
  </si>
  <si>
    <t xml:space="preserve">     Buccopharyngeal tube length</t>
  </si>
  <si>
    <t xml:space="preserve">     Buccal/pharyngeal tube length ratio</t>
  </si>
  <si>
    <t xml:space="preserve">     Stylet support insertion point</t>
  </si>
  <si>
    <t xml:space="preserve">     Buccal tube external width</t>
  </si>
  <si>
    <t xml:space="preserve">     Buccal tube internal width</t>
  </si>
  <si>
    <t xml:space="preserve">     Macroplacoid 1</t>
  </si>
  <si>
    <t xml:space="preserve">     Macroplacoid 2</t>
  </si>
  <si>
    <t xml:space="preserve">     Microplacoid</t>
  </si>
  <si>
    <t xml:space="preserve">     Macroplacoid row</t>
  </si>
  <si>
    <t xml:space="preserve">     Placoid row</t>
  </si>
  <si>
    <t>Claw 1 lengths</t>
  </si>
  <si>
    <t xml:space="preserve">     External base</t>
  </si>
  <si>
    <t xml:space="preserve">     External primary branch</t>
  </si>
  <si>
    <t xml:space="preserve">     External secondary branch</t>
  </si>
  <si>
    <t xml:space="preserve">     Internal base</t>
  </si>
  <si>
    <t xml:space="preserve">     Internal primary branch</t>
  </si>
  <si>
    <t xml:space="preserve">     Internal secondary branch</t>
  </si>
  <si>
    <t>Claw 2 lengths</t>
  </si>
  <si>
    <t>Claw 3 lengths</t>
  </si>
  <si>
    <t>Claw 4 lengths</t>
  </si>
  <si>
    <t xml:space="preserve">     Anterior base</t>
  </si>
  <si>
    <t xml:space="preserve">     Anterior primary branch</t>
  </si>
  <si>
    <t xml:space="preserve">     Anterior secondary branch</t>
  </si>
  <si>
    <t xml:space="preserve">     Posterior base</t>
  </si>
  <si>
    <t xml:space="preserve">     Posterior primary branch</t>
  </si>
  <si>
    <t xml:space="preserve">     Posterior secondary branch</t>
  </si>
  <si>
    <t>Buccopharyngeal tube</t>
  </si>
  <si>
    <t>Placoid lengths</t>
  </si>
  <si>
    <t>Individual</t>
  </si>
  <si>
    <t>Buccal tube length</t>
  </si>
  <si>
    <t>Stylet support insertion point</t>
  </si>
  <si>
    <t>Pharyngeal tube length</t>
  </si>
  <si>
    <t>Buccopharyngeal tube length</t>
  </si>
  <si>
    <t>Buccal/pharyngeal tube length ratio</t>
  </si>
  <si>
    <t>Buccal tube external width</t>
  </si>
  <si>
    <t>Buccal tube internal width</t>
  </si>
  <si>
    <t>Macroplacoid 1</t>
  </si>
  <si>
    <t>Macroplacoid 2</t>
  </si>
  <si>
    <t>Microplacoid</t>
  </si>
  <si>
    <t>Macroplacoid row</t>
  </si>
  <si>
    <t>Placoid row</t>
  </si>
  <si>
    <t>Claw 4 anterior base</t>
  </si>
  <si>
    <t>Claw 4 anterior primary branch</t>
  </si>
  <si>
    <t>Claw 4 anterior secondary branch</t>
  </si>
  <si>
    <t>Claw 4 posterior base</t>
  </si>
  <si>
    <t>Claw 4 posterior primary branch</t>
  </si>
  <si>
    <t>Claw 4 posterior secondary branch</t>
  </si>
  <si>
    <t>Species</t>
  </si>
  <si>
    <t>Population</t>
  </si>
  <si>
    <t>Claw 1 external base</t>
  </si>
  <si>
    <t>Claw 1 external primary branch</t>
  </si>
  <si>
    <t>Claw 1 external secondary branch</t>
  </si>
  <si>
    <t>Claw 1 internal base</t>
  </si>
  <si>
    <t>Claw 1 internal primary branch</t>
  </si>
  <si>
    <t>Claw 1 internal secondary branch</t>
  </si>
  <si>
    <t>Claw 2 external base</t>
  </si>
  <si>
    <t>Claw 2 external primary branch</t>
  </si>
  <si>
    <t>Claw 2 external secondary branch</t>
  </si>
  <si>
    <t>Claw 2 internal base</t>
  </si>
  <si>
    <t>Claw 2 internal primary branch</t>
  </si>
  <si>
    <t>Claw 2 internal secondary branch</t>
  </si>
  <si>
    <t>Claw 3 external base</t>
  </si>
  <si>
    <t>Claw 3 external primary branch</t>
  </si>
  <si>
    <t>Claw 3 external secondary branch</t>
  </si>
  <si>
    <t>Claw 3 internal base</t>
  </si>
  <si>
    <t>Claw 3 internal primary branch</t>
  </si>
  <si>
    <t>Claw 3 internal secondary branch</t>
  </si>
  <si>
    <t>Neotype</t>
  </si>
  <si>
    <t>SV.PH/2-3</t>
  </si>
  <si>
    <t>NO.021</t>
  </si>
  <si>
    <t>NO.021.01 (NEO)</t>
  </si>
  <si>
    <t>NO.021.02</t>
  </si>
  <si>
    <t>NO.021.03</t>
  </si>
  <si>
    <t>NO.021.04</t>
  </si>
  <si>
    <t>NO.021.05</t>
  </si>
  <si>
    <t>SV.PH.139/1-3</t>
  </si>
  <si>
    <t>SV.PH.139/1-8</t>
  </si>
  <si>
    <t>SV.PH.139/1-12</t>
  </si>
  <si>
    <t>Mesocrista spitzbergensis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</si>
</sst>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0000CC"/>
      <name val="Calibri"/>
      <family val="2"/>
      <charset val="238"/>
      <scheme val="minor"/>
    </font>
    <font>
      <sz val="10"/>
      <color rgb="FF008000"/>
      <name val="Calibri"/>
      <family val="2"/>
      <charset val="238"/>
      <scheme val="minor"/>
    </font>
    <font>
      <b/>
      <i/>
      <sz val="10"/>
      <color rgb="FF0000CC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5" fillId="0" borderId="9" xfId="0" applyFont="1" applyFill="1" applyBorder="1"/>
    <xf numFmtId="9" fontId="5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right" vertical="center"/>
    </xf>
    <xf numFmtId="9" fontId="5" fillId="0" borderId="0" xfId="1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center"/>
    </xf>
    <xf numFmtId="164" fontId="8" fillId="2" borderId="10" xfId="0" applyNumberFormat="1" applyFont="1" applyFill="1" applyBorder="1" applyAlignment="1">
      <alignment horizontal="center"/>
    </xf>
    <xf numFmtId="1" fontId="7" fillId="0" borderId="6" xfId="0" applyNumberFormat="1" applyFont="1" applyFill="1" applyBorder="1" applyAlignment="1">
      <alignment horizontal="left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9" fontId="9" fillId="0" borderId="1" xfId="1" applyFont="1" applyFill="1" applyBorder="1" applyAlignment="1">
      <alignment horizontal="center"/>
    </xf>
    <xf numFmtId="1" fontId="5" fillId="0" borderId="11" xfId="0" applyNumberFormat="1" applyFont="1" applyFill="1" applyBorder="1" applyAlignment="1">
      <alignment horizontal="center" vertical="center"/>
    </xf>
    <xf numFmtId="9" fontId="5" fillId="0" borderId="1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right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left" vertical="center"/>
    </xf>
    <xf numFmtId="164" fontId="7" fillId="0" borderId="13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top"/>
    </xf>
    <xf numFmtId="9" fontId="9" fillId="4" borderId="16" xfId="1" applyFont="1" applyFill="1" applyBorder="1" applyAlignment="1">
      <alignment horizontal="center"/>
    </xf>
    <xf numFmtId="164" fontId="8" fillId="4" borderId="16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1" fontId="0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9" fontId="11" fillId="0" borderId="1" xfId="1" applyFont="1" applyFill="1" applyBorder="1" applyAlignment="1">
      <alignment horizontal="center"/>
    </xf>
    <xf numFmtId="9" fontId="11" fillId="4" borderId="16" xfId="1" applyFont="1" applyFill="1" applyBorder="1" applyAlignment="1">
      <alignment horizontal="center"/>
    </xf>
    <xf numFmtId="164" fontId="10" fillId="4" borderId="1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C0C0C0"/>
      <color rgb="FF777777"/>
      <color rgb="FFFFFFFF"/>
      <color rgb="FF99CCFF"/>
      <color rgb="FF3366FF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</sheetPr>
  <dimension ref="A1:BX4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2.140625" style="2" bestFit="1" customWidth="1"/>
    <col min="2" max="3" width="6.7109375" style="96" customWidth="1"/>
    <col min="4" max="61" width="6.7109375" style="2" customWidth="1"/>
    <col min="62" max="62" width="2.85546875" style="2" customWidth="1"/>
    <col min="63" max="63" width="35.5703125" style="2" bestFit="1" customWidth="1"/>
    <col min="64" max="64" width="3.42578125" style="2" bestFit="1" customWidth="1"/>
    <col min="65" max="65" width="6.140625" style="2" customWidth="1"/>
    <col min="66" max="66" width="2.42578125" style="2" customWidth="1"/>
    <col min="67" max="67" width="6.140625" style="2" customWidth="1"/>
    <col min="68" max="68" width="7.5703125" style="2" bestFit="1" customWidth="1"/>
    <col min="69" max="69" width="2.42578125" style="2" customWidth="1"/>
    <col min="70" max="70" width="7.5703125" style="2" bestFit="1" customWidth="1"/>
    <col min="71" max="71" width="7.7109375" style="2" bestFit="1" customWidth="1"/>
    <col min="72" max="72" width="7.5703125" style="2" bestFit="1" customWidth="1"/>
    <col min="73" max="73" width="7.7109375" style="2" bestFit="1" customWidth="1"/>
    <col min="74" max="74" width="7.42578125" style="2" bestFit="1" customWidth="1"/>
    <col min="75" max="75" width="5.85546875" style="2" bestFit="1" customWidth="1"/>
    <col min="76" max="76" width="7.5703125" style="2" bestFit="1" customWidth="1"/>
    <col min="77" max="16384" width="9.140625" style="2"/>
  </cols>
  <sheetData>
    <row r="1" spans="1:76" ht="13.5" customHeight="1" x14ac:dyDescent="0.2">
      <c r="A1" s="1" t="s">
        <v>8</v>
      </c>
      <c r="B1" s="98" t="s">
        <v>82</v>
      </c>
      <c r="C1" s="98"/>
      <c r="D1" s="99" t="s">
        <v>83</v>
      </c>
      <c r="E1" s="99"/>
      <c r="F1" s="99" t="s">
        <v>84</v>
      </c>
      <c r="G1" s="99"/>
      <c r="H1" s="99" t="s">
        <v>85</v>
      </c>
      <c r="I1" s="99"/>
      <c r="J1" s="99" t="s">
        <v>86</v>
      </c>
      <c r="K1" s="99"/>
      <c r="L1" s="101" t="s">
        <v>88</v>
      </c>
      <c r="M1" s="101"/>
      <c r="N1" s="101" t="s">
        <v>89</v>
      </c>
      <c r="O1" s="101"/>
      <c r="P1" s="101" t="s">
        <v>87</v>
      </c>
      <c r="Q1" s="101"/>
      <c r="R1" s="101" t="s">
        <v>80</v>
      </c>
      <c r="S1" s="101"/>
      <c r="T1" s="99">
        <v>10</v>
      </c>
      <c r="U1" s="99"/>
      <c r="V1" s="99">
        <v>11</v>
      </c>
      <c r="W1" s="99"/>
      <c r="X1" s="100">
        <v>12</v>
      </c>
      <c r="Y1" s="100"/>
      <c r="Z1" s="100">
        <v>13</v>
      </c>
      <c r="AA1" s="100"/>
      <c r="AB1" s="100">
        <v>14</v>
      </c>
      <c r="AC1" s="100"/>
      <c r="AD1" s="100">
        <v>15</v>
      </c>
      <c r="AE1" s="100"/>
      <c r="AF1" s="100">
        <v>16</v>
      </c>
      <c r="AG1" s="100"/>
      <c r="AH1" s="100">
        <v>17</v>
      </c>
      <c r="AI1" s="100"/>
      <c r="AJ1" s="100">
        <v>18</v>
      </c>
      <c r="AK1" s="100"/>
      <c r="AL1" s="100">
        <v>19</v>
      </c>
      <c r="AM1" s="100"/>
      <c r="AN1" s="100">
        <v>20</v>
      </c>
      <c r="AO1" s="100"/>
      <c r="AP1" s="100">
        <v>21</v>
      </c>
      <c r="AQ1" s="100"/>
      <c r="AR1" s="100">
        <v>22</v>
      </c>
      <c r="AS1" s="100"/>
      <c r="AT1" s="100">
        <v>23</v>
      </c>
      <c r="AU1" s="100"/>
      <c r="AV1" s="100">
        <v>24</v>
      </c>
      <c r="AW1" s="100"/>
      <c r="AX1" s="100">
        <v>25</v>
      </c>
      <c r="AY1" s="100"/>
      <c r="AZ1" s="100">
        <v>26</v>
      </c>
      <c r="BA1" s="100"/>
      <c r="BB1" s="100">
        <v>27</v>
      </c>
      <c r="BC1" s="100"/>
      <c r="BD1" s="100">
        <v>28</v>
      </c>
      <c r="BE1" s="100"/>
      <c r="BF1" s="100">
        <v>29</v>
      </c>
      <c r="BG1" s="100"/>
      <c r="BH1" s="100">
        <v>30</v>
      </c>
      <c r="BI1" s="100"/>
      <c r="BK1" s="103" t="s">
        <v>6</v>
      </c>
      <c r="BL1" s="110" t="s">
        <v>2</v>
      </c>
      <c r="BM1" s="102" t="s">
        <v>7</v>
      </c>
      <c r="BN1" s="102"/>
      <c r="BO1" s="102"/>
      <c r="BP1" s="102"/>
      <c r="BQ1" s="102"/>
      <c r="BR1" s="105"/>
      <c r="BS1" s="102" t="s">
        <v>0</v>
      </c>
      <c r="BT1" s="105"/>
      <c r="BU1" s="102" t="s">
        <v>1</v>
      </c>
      <c r="BV1" s="106"/>
      <c r="BW1" s="102" t="s">
        <v>79</v>
      </c>
      <c r="BX1" s="102"/>
    </row>
    <row r="2" spans="1:76" x14ac:dyDescent="0.2">
      <c r="A2" s="3" t="s">
        <v>6</v>
      </c>
      <c r="B2" s="82" t="s">
        <v>5</v>
      </c>
      <c r="C2" s="87" t="s">
        <v>3</v>
      </c>
      <c r="D2" s="4" t="s">
        <v>5</v>
      </c>
      <c r="E2" s="19" t="s">
        <v>3</v>
      </c>
      <c r="F2" s="4" t="s">
        <v>5</v>
      </c>
      <c r="G2" s="19" t="s">
        <v>3</v>
      </c>
      <c r="H2" s="4" t="s">
        <v>5</v>
      </c>
      <c r="I2" s="19" t="s">
        <v>3</v>
      </c>
      <c r="J2" s="4" t="s">
        <v>5</v>
      </c>
      <c r="K2" s="19" t="s">
        <v>3</v>
      </c>
      <c r="L2" s="4" t="s">
        <v>5</v>
      </c>
      <c r="M2" s="19" t="s">
        <v>3</v>
      </c>
      <c r="N2" s="4" t="s">
        <v>5</v>
      </c>
      <c r="O2" s="19" t="s">
        <v>3</v>
      </c>
      <c r="P2" s="4" t="s">
        <v>5</v>
      </c>
      <c r="Q2" s="19" t="s">
        <v>3</v>
      </c>
      <c r="R2" s="4" t="s">
        <v>5</v>
      </c>
      <c r="S2" s="19" t="s">
        <v>3</v>
      </c>
      <c r="T2" s="4" t="s">
        <v>5</v>
      </c>
      <c r="U2" s="19" t="s">
        <v>3</v>
      </c>
      <c r="V2" s="4" t="s">
        <v>5</v>
      </c>
      <c r="W2" s="19" t="s">
        <v>3</v>
      </c>
      <c r="X2" s="4" t="s">
        <v>5</v>
      </c>
      <c r="Y2" s="19" t="s">
        <v>3</v>
      </c>
      <c r="Z2" s="4" t="s">
        <v>5</v>
      </c>
      <c r="AA2" s="19" t="s">
        <v>3</v>
      </c>
      <c r="AB2" s="4" t="s">
        <v>5</v>
      </c>
      <c r="AC2" s="19" t="s">
        <v>3</v>
      </c>
      <c r="AD2" s="4" t="s">
        <v>5</v>
      </c>
      <c r="AE2" s="19" t="s">
        <v>3</v>
      </c>
      <c r="AF2" s="4" t="s">
        <v>5</v>
      </c>
      <c r="AG2" s="19" t="s">
        <v>3</v>
      </c>
      <c r="AH2" s="4" t="s">
        <v>5</v>
      </c>
      <c r="AI2" s="19" t="s">
        <v>3</v>
      </c>
      <c r="AJ2" s="4" t="s">
        <v>5</v>
      </c>
      <c r="AK2" s="19" t="s">
        <v>3</v>
      </c>
      <c r="AL2" s="4" t="s">
        <v>5</v>
      </c>
      <c r="AM2" s="19" t="s">
        <v>3</v>
      </c>
      <c r="AN2" s="4" t="s">
        <v>5</v>
      </c>
      <c r="AO2" s="19" t="s">
        <v>3</v>
      </c>
      <c r="AP2" s="4" t="s">
        <v>5</v>
      </c>
      <c r="AQ2" s="19" t="s">
        <v>3</v>
      </c>
      <c r="AR2" s="4" t="s">
        <v>5</v>
      </c>
      <c r="AS2" s="19" t="s">
        <v>3</v>
      </c>
      <c r="AT2" s="4" t="s">
        <v>5</v>
      </c>
      <c r="AU2" s="19" t="s">
        <v>3</v>
      </c>
      <c r="AV2" s="4" t="s">
        <v>5</v>
      </c>
      <c r="AW2" s="19" t="s">
        <v>3</v>
      </c>
      <c r="AX2" s="4" t="s">
        <v>5</v>
      </c>
      <c r="AY2" s="19" t="s">
        <v>3</v>
      </c>
      <c r="AZ2" s="4" t="s">
        <v>5</v>
      </c>
      <c r="BA2" s="19" t="s">
        <v>3</v>
      </c>
      <c r="BB2" s="4" t="s">
        <v>5</v>
      </c>
      <c r="BC2" s="19" t="s">
        <v>3</v>
      </c>
      <c r="BD2" s="4" t="s">
        <v>5</v>
      </c>
      <c r="BE2" s="19" t="s">
        <v>3</v>
      </c>
      <c r="BF2" s="4" t="s">
        <v>5</v>
      </c>
      <c r="BG2" s="19" t="s">
        <v>3</v>
      </c>
      <c r="BH2" s="4" t="s">
        <v>5</v>
      </c>
      <c r="BI2" s="19" t="s">
        <v>3</v>
      </c>
      <c r="BK2" s="104"/>
      <c r="BL2" s="111"/>
      <c r="BM2" s="109" t="s">
        <v>5</v>
      </c>
      <c r="BN2" s="109"/>
      <c r="BO2" s="109"/>
      <c r="BP2" s="107" t="s">
        <v>3</v>
      </c>
      <c r="BQ2" s="107"/>
      <c r="BR2" s="108"/>
      <c r="BS2" s="5" t="s">
        <v>5</v>
      </c>
      <c r="BT2" s="6" t="s">
        <v>3</v>
      </c>
      <c r="BU2" s="5" t="s">
        <v>5</v>
      </c>
      <c r="BV2" s="7" t="s">
        <v>3</v>
      </c>
      <c r="BW2" s="5" t="s">
        <v>5</v>
      </c>
      <c r="BX2" s="8" t="s">
        <v>3</v>
      </c>
    </row>
    <row r="3" spans="1:76" x14ac:dyDescent="0.2">
      <c r="A3" s="9" t="s">
        <v>9</v>
      </c>
      <c r="B3" s="83">
        <v>467</v>
      </c>
      <c r="C3" s="88">
        <f>IF(AND((B3&gt;0),(B$5&gt;0)),(B3/B$5*100),"")</f>
        <v>1365.4970760233916</v>
      </c>
      <c r="D3" s="32">
        <v>399</v>
      </c>
      <c r="E3" s="33">
        <f>IF(AND((D3&gt;0),(D$5&gt;0)),(D3/D$5*100),"")</f>
        <v>1143.2664756446991</v>
      </c>
      <c r="F3" s="32">
        <v>545</v>
      </c>
      <c r="G3" s="33">
        <f>IF(AND((F3&gt;0),(F$5&gt;0)),(F3/F$5*100),"")</f>
        <v>1535.2112676056338</v>
      </c>
      <c r="H3" s="32">
        <v>527</v>
      </c>
      <c r="I3" s="33">
        <f>IF(AND((H3&gt;0),(H$5&gt;0)),(H3/H$5*100),"")</f>
        <v>1439.8907103825136</v>
      </c>
      <c r="J3" s="32">
        <v>509</v>
      </c>
      <c r="K3" s="33">
        <f>IF(AND((J3&gt;0),(J$5&gt;0)),(J3/J$5*100),"")</f>
        <v>1394.5205479452054</v>
      </c>
      <c r="L3" s="32">
        <v>465</v>
      </c>
      <c r="M3" s="33">
        <f>IF(AND((L3&gt;0),(L$5&gt;0)),(L3/L$5*100),"")</f>
        <v>1246.6487935656837</v>
      </c>
      <c r="N3" s="32">
        <v>520</v>
      </c>
      <c r="O3" s="33">
        <f>IF(AND((N3&gt;0),(N$5&gt;0)),(N3/N$5*100),"")</f>
        <v>1361.2565445026178</v>
      </c>
      <c r="P3" s="32">
        <v>544</v>
      </c>
      <c r="Q3" s="33">
        <f>IF(AND((P3&gt;0),(P$5&gt;0)),(P3/P$5*100),"")</f>
        <v>1532.394366197183</v>
      </c>
      <c r="R3" s="32">
        <v>548</v>
      </c>
      <c r="S3" s="33">
        <f>IF(AND((R3&gt;0),(R$5&gt;0)),(R3/R$5*100),"")</f>
        <v>1526.4623955431755</v>
      </c>
      <c r="T3" s="32"/>
      <c r="U3" s="33" t="str">
        <f>IF(AND((T3&gt;0),(T$5&gt;0)),(T3/T$5*100),"")</f>
        <v/>
      </c>
      <c r="V3" s="32"/>
      <c r="W3" s="33" t="str">
        <f>IF(AND((V3&gt;0),(V$5&gt;0)),(V3/V$5*100),"")</f>
        <v/>
      </c>
      <c r="X3" s="32"/>
      <c r="Y3" s="33" t="str">
        <f>IF(AND((X3&gt;0),(X$5&gt;0)),(X3/X$5*100),"")</f>
        <v/>
      </c>
      <c r="Z3" s="32"/>
      <c r="AA3" s="33" t="str">
        <f>IF(AND((Z3&gt;0),(Z$5&gt;0)),(Z3/Z$5*100),"")</f>
        <v/>
      </c>
      <c r="AB3" s="32"/>
      <c r="AC3" s="33" t="str">
        <f>IF(AND((AB3&gt;0),(AB$5&gt;0)),(AB3/AB$5*100),"")</f>
        <v/>
      </c>
      <c r="AD3" s="32"/>
      <c r="AE3" s="33" t="str">
        <f>IF(AND((AD3&gt;0),(AD$5&gt;0)),(AD3/AD$5*100),"")</f>
        <v/>
      </c>
      <c r="AF3" s="32"/>
      <c r="AG3" s="33" t="str">
        <f>IF(AND((AF3&gt;0),(AF$5&gt;0)),(AF3/AF$5*100),"")</f>
        <v/>
      </c>
      <c r="AH3" s="32"/>
      <c r="AI3" s="33" t="str">
        <f>IF(AND((AH3&gt;0),(AH$5&gt;0)),(AH3/AH$5*100),"")</f>
        <v/>
      </c>
      <c r="AJ3" s="32"/>
      <c r="AK3" s="33" t="str">
        <f>IF(AND((AJ3&gt;0),(AJ$5&gt;0)),(AJ3/AJ$5*100),"")</f>
        <v/>
      </c>
      <c r="AL3" s="32"/>
      <c r="AM3" s="33" t="str">
        <f>IF(AND((AL3&gt;0),(AL$5&gt;0)),(AL3/AL$5*100),"")</f>
        <v/>
      </c>
      <c r="AN3" s="32"/>
      <c r="AO3" s="33" t="str">
        <f>IF(AND((AN3&gt;0),(AN$5&gt;0)),(AN3/AN$5*100),"")</f>
        <v/>
      </c>
      <c r="AP3" s="32"/>
      <c r="AQ3" s="33" t="str">
        <f>IF(AND((AP3&gt;0),(AP$5&gt;0)),(AP3/AP$5*100),"")</f>
        <v/>
      </c>
      <c r="AR3" s="32"/>
      <c r="AS3" s="33" t="str">
        <f>IF(AND((AR3&gt;0),(AR$5&gt;0)),(AR3/AR$5*100),"")</f>
        <v/>
      </c>
      <c r="AT3" s="32"/>
      <c r="AU3" s="33" t="str">
        <f>IF(AND((AT3&gt;0),(AT$5&gt;0)),(AT3/AT$5*100),"")</f>
        <v/>
      </c>
      <c r="AV3" s="32"/>
      <c r="AW3" s="33" t="str">
        <f>IF(AND((AV3&gt;0),(AV$5&gt;0)),(AV3/AV$5*100),"")</f>
        <v/>
      </c>
      <c r="AX3" s="32"/>
      <c r="AY3" s="33" t="str">
        <f>IF(AND((AX3&gt;0),(AX$5&gt;0)),(AX3/AX$5*100),"")</f>
        <v/>
      </c>
      <c r="AZ3" s="32"/>
      <c r="BA3" s="33" t="str">
        <f>IF(AND((AZ3&gt;0),(AZ$5&gt;0)),(AZ3/AZ$5*100),"")</f>
        <v/>
      </c>
      <c r="BB3" s="32"/>
      <c r="BC3" s="33" t="str">
        <f>IF(AND((BB3&gt;0),(BB$5&gt;0)),(BB3/BB$5*100),"")</f>
        <v/>
      </c>
      <c r="BD3" s="32"/>
      <c r="BE3" s="33" t="str">
        <f>IF(AND((BD3&gt;0),(BD$5&gt;0)),(BD3/BD$5*100),"")</f>
        <v/>
      </c>
      <c r="BF3" s="32"/>
      <c r="BG3" s="33" t="str">
        <f>IF(AND((BF3&gt;0),(BF$5&gt;0)),(BF3/BF$5*100),"")</f>
        <v/>
      </c>
      <c r="BH3" s="32"/>
      <c r="BI3" s="33" t="str">
        <f>IF(AND((BH3&gt;0),(BH$5&gt;0)),(BH3/BH$5*100),"")</f>
        <v/>
      </c>
      <c r="BK3" s="11" t="str">
        <f t="shared" ref="BK3:BK45" si="0">A3</f>
        <v>Body length</v>
      </c>
      <c r="BL3" s="34">
        <f>COUNT(B3,D3,F3,H3,J3,L3,N3,P3,R3,T3,V3,X3,Z3,AB3,AD3,AF3,AH3,AJ3,AL3,AN3,AP3,AR3,AT3,AV3,AX3,AZ3,BB3,BD3,BF3,BH3)</f>
        <v>9</v>
      </c>
      <c r="BM3" s="35">
        <f>IF(SUM(B3,D3,F3,H3,J3,L3,N3,P3,R3,T3,V3,X3,Z3,AB3,AD3,AF3,AH3,AJ3,AL3,AN3,AP3,AR3,AT3,AV3,AX3,AZ3,BB3,BD3,BF3,BH3)&gt;0,MIN(B3,D3,F3,H3,J3,L3,N3,P3,R3,T3,V3,X3,Z3,AB3,AD3,AF3,AH3,AJ3,AL3,AN3,AP3,AR3,AT3,AV3,AX3,AZ3,BB3,BD3,BF3,BH3),"")</f>
        <v>399</v>
      </c>
      <c r="BN3" s="36" t="str">
        <f>IF(COUNT(BM3)&gt;0,"–","?")</f>
        <v>–</v>
      </c>
      <c r="BO3" s="37">
        <f>IF(SUM(B3,D3,F3,H3,J3,L3,N3,P3,R3,T3,V3,X3,Z3,AB3,AD3)&gt;0,MAX(B3,D3,F3,H3,J3,L3,N3,P3,R3,T3,V3,X3,Z3,AB3,AD3),"")</f>
        <v>548</v>
      </c>
      <c r="BP3" s="31">
        <f>IF(SUM(C3,E3,G3,I3,K3,M3,O3,Q3,S3,U3,W3,Y3,AA3,AC3,AE3,AG3,AI3,AK3,AM3,AO3,AQ3,AS3,AU3,AW3,AY3,BA3,BC3,BE3,BG3,BI3)&gt;0,MIN(C3,E3,G3,I3,K3,M3,O3,Q3,S3,U3,W3,Y3,AA3,AC3,AE3,AG3,AI3,AK3,AM3,AO3,AQ3,AS3,AU3,AW3,AY3,BA3,BC3,BE3,BG3,BI3),"")</f>
        <v>1143.2664756446991</v>
      </c>
      <c r="BQ3" s="30" t="str">
        <f>IF(COUNT(BP3)&gt;0,"–","?")</f>
        <v>–</v>
      </c>
      <c r="BR3" s="27">
        <f>IF(SUM(C3,E3,G3,I3,K3,M3,O3,Q3,S3,U3,W3,Y3,AA3,AC3,AE3,AG3,AI3,AK3,AM3,AO3,AQ3,AS3,AU3,AW3,AY3,BA3,BC3,BE3,BG3,BI3)&gt;0,MAX(C3,E3,G3,I3,K3,M3,O3,Q3,S3,U3,W3,Y3,AA3,AC3,AE3,AG3,AI3,AK3,AM3,AO3,AQ3,AS3,AU3,AW3,AY3,BA3,BC3,BE3,BG3,BI3),"")</f>
        <v>1535.2112676056338</v>
      </c>
      <c r="BS3" s="39">
        <f>IF(SUM(B3,D3,F3,H3,J3,L3,N3,P3,R3,T3,V3,X3,Z3,AB3,AD3,AF3,AH3,AJ3,AL3,AN3,AP3,AR3,AT3,AV3,AX3,AZ3,BB3,BD3,BF3,BH3)&gt;0,AVERAGE(B3,D3,F3,H3,J3,L3,N3,P3,R3,T3,V3,X3,Z3,AB3,AD3,AF3,AH3,AJ3,AL3,AN3,AP3,AR3,AT3,AV3,AX3,AZ3,BB3,BD3,BF3,BH3),"?")</f>
        <v>502.66666666666669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1393.9053530455669</v>
      </c>
      <c r="BU3" s="36">
        <f>IF(COUNT(B3,D3,F3,H3,J3,L3,N3,P3,R3,T3,V3,X3,Z3,AB3,AD3,AF3,AH3,AJ3,AL3,AN3,AP3,AR3,AT3,AV3,AX3,AZ3,BB3,BD3,BF3,BH3)&gt;1,STDEV(B3,D3,F3,H3,J3,L3,N3,P3,R3,T3,V3,X3,Z3,AB3,AD3,AF3,AH3,AJ3,AL3,AN3,AP3,AR3,AT3,AV3,AX3,AZ3,BB3,BD3,BF3,BH3),"?")</f>
        <v>49.907414278842374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134.72670735627727</v>
      </c>
      <c r="BW3" s="36">
        <f>IF(COUNT(B3)&gt;0,B3,"?")</f>
        <v>467</v>
      </c>
      <c r="BX3" s="30">
        <f>IF(COUNT(C3)&gt;0,C3,"?")</f>
        <v>1365.4970760233916</v>
      </c>
    </row>
    <row r="4" spans="1:76" x14ac:dyDescent="0.2">
      <c r="A4" s="21" t="s">
        <v>38</v>
      </c>
      <c r="B4" s="89"/>
      <c r="C4" s="90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69"/>
      <c r="AF4" s="25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69"/>
      <c r="BK4" s="11" t="str">
        <f t="shared" si="0"/>
        <v>Buccopharyngeal tube</v>
      </c>
      <c r="BL4" s="12"/>
      <c r="BM4" s="35" t="str">
        <f t="shared" ref="BM4:BM45" si="1">IF(SUM(B4,D4,F4,H4,J4,L4,N4,P4,R4,T4,V4,X4,Z4,AB4,AD4,AF4,AH4,AJ4,AL4,AN4,AP4,AR4,AT4,AV4,AX4,AZ4,BB4,BD4,BF4,BH4)&gt;0,MIN(B4,D4,F4,H4,J4,L4,N4,P4,R4,T4,V4,X4,Z4,AB4,AD4,AF4,AH4,AJ4,AL4,AN4,AP4,AR4,AT4,AV4,AX4,AZ4,BB4,BD4,BF4,BH4),"")</f>
        <v/>
      </c>
      <c r="BN4" s="36"/>
      <c r="BO4" s="37"/>
      <c r="BP4" s="31"/>
      <c r="BQ4" s="30"/>
      <c r="BR4" s="27"/>
      <c r="BS4" s="39"/>
      <c r="BT4" s="28"/>
      <c r="BU4" s="36"/>
      <c r="BV4" s="29"/>
      <c r="BW4" s="36"/>
      <c r="BX4" s="30"/>
    </row>
    <row r="5" spans="1:76" x14ac:dyDescent="0.2">
      <c r="A5" s="9" t="s">
        <v>10</v>
      </c>
      <c r="B5" s="91">
        <v>34.200000000000003</v>
      </c>
      <c r="C5" s="92" t="s">
        <v>4</v>
      </c>
      <c r="D5" s="10">
        <v>34.9</v>
      </c>
      <c r="E5" s="20" t="s">
        <v>4</v>
      </c>
      <c r="F5" s="10">
        <v>35.5</v>
      </c>
      <c r="G5" s="20" t="s">
        <v>4</v>
      </c>
      <c r="H5" s="10">
        <v>36.6</v>
      </c>
      <c r="I5" s="20" t="s">
        <v>4</v>
      </c>
      <c r="J5" s="10">
        <v>36.5</v>
      </c>
      <c r="K5" s="20" t="s">
        <v>4</v>
      </c>
      <c r="L5" s="10">
        <v>37.299999999999997</v>
      </c>
      <c r="M5" s="20" t="s">
        <v>4</v>
      </c>
      <c r="N5" s="10">
        <v>38.200000000000003</v>
      </c>
      <c r="O5" s="20" t="s">
        <v>4</v>
      </c>
      <c r="P5" s="10">
        <v>35.5</v>
      </c>
      <c r="Q5" s="20" t="s">
        <v>4</v>
      </c>
      <c r="R5" s="10">
        <v>35.9</v>
      </c>
      <c r="S5" s="20" t="s">
        <v>4</v>
      </c>
      <c r="T5" s="10"/>
      <c r="U5" s="20" t="s">
        <v>4</v>
      </c>
      <c r="V5" s="10"/>
      <c r="W5" s="20" t="s">
        <v>4</v>
      </c>
      <c r="X5" s="10"/>
      <c r="Y5" s="20" t="s">
        <v>4</v>
      </c>
      <c r="Z5" s="10"/>
      <c r="AA5" s="20" t="s">
        <v>4</v>
      </c>
      <c r="AB5" s="10"/>
      <c r="AC5" s="20" t="s">
        <v>4</v>
      </c>
      <c r="AD5" s="10"/>
      <c r="AE5" s="20" t="s">
        <v>4</v>
      </c>
      <c r="AF5" s="10"/>
      <c r="AG5" s="20" t="s">
        <v>4</v>
      </c>
      <c r="AH5" s="10"/>
      <c r="AI5" s="20" t="s">
        <v>4</v>
      </c>
      <c r="AJ5" s="10"/>
      <c r="AK5" s="20" t="s">
        <v>4</v>
      </c>
      <c r="AL5" s="10"/>
      <c r="AM5" s="20" t="s">
        <v>4</v>
      </c>
      <c r="AN5" s="10"/>
      <c r="AO5" s="20" t="s">
        <v>4</v>
      </c>
      <c r="AP5" s="10"/>
      <c r="AQ5" s="20" t="s">
        <v>4</v>
      </c>
      <c r="AR5" s="10"/>
      <c r="AS5" s="20" t="s">
        <v>4</v>
      </c>
      <c r="AT5" s="10"/>
      <c r="AU5" s="20" t="s">
        <v>4</v>
      </c>
      <c r="AV5" s="10"/>
      <c r="AW5" s="20" t="s">
        <v>4</v>
      </c>
      <c r="AX5" s="10"/>
      <c r="AY5" s="20" t="s">
        <v>4</v>
      </c>
      <c r="AZ5" s="10"/>
      <c r="BA5" s="20" t="s">
        <v>4</v>
      </c>
      <c r="BB5" s="10"/>
      <c r="BC5" s="20" t="s">
        <v>4</v>
      </c>
      <c r="BD5" s="10"/>
      <c r="BE5" s="20" t="s">
        <v>4</v>
      </c>
      <c r="BF5" s="10"/>
      <c r="BG5" s="20" t="s">
        <v>4</v>
      </c>
      <c r="BH5" s="10"/>
      <c r="BI5" s="20" t="s">
        <v>4</v>
      </c>
      <c r="BK5" s="11" t="str">
        <f t="shared" si="0"/>
        <v xml:space="preserve">     Buccal tube length</v>
      </c>
      <c r="BL5" s="12">
        <f t="shared" ref="BL5:BL45" si="2">COUNT(B5,D5,F5,H5,J5,L5,N5,P5,R5,T5,V5,X5,Z5,AB5,AD5,AF5,AH5,AJ5,AL5,AN5,AP5,AR5,AT5,AV5,AX5,AZ5,BB5,BD5,BF5,BH5)</f>
        <v>9</v>
      </c>
      <c r="BM5" s="53">
        <f t="shared" si="1"/>
        <v>34.200000000000003</v>
      </c>
      <c r="BN5" s="13" t="str">
        <f t="shared" ref="BN5:BN45" si="3">IF(COUNT(BM5)&gt;0,"–","?")</f>
        <v>–</v>
      </c>
      <c r="BO5" s="54">
        <f t="shared" ref="BO5:BO45" si="4">IF(SUM(B5,D5,F5,H5,J5,L5,N5,P5,R5,T5,V5,X5,Z5,AB5,AD5)&gt;0,MAX(B5,D5,F5,H5,J5,L5,N5,P5,R5,T5,V5,X5,Z5,AB5,AD5),"")</f>
        <v>38.200000000000003</v>
      </c>
      <c r="BP5" s="55" t="str">
        <f t="shared" ref="BP5:BP45" si="5">IF(SUM(C5,E5,G5,I5,K5,M5,O5,Q5,S5,U5,W5,Y5,AA5,AC5,AE5,AG5,AI5,AK5,AM5,AO5,AQ5,AS5,AU5,AW5,AY5,BA5,BC5,BE5,BG5,BI5)&gt;0,MIN(C5,E5,G5,I5,K5,M5,O5,Q5,S5,U5,W5,Y5,AA5,AC5,AE5,AG5,AI5,AK5,AM5,AO5,AQ5,AS5,AU5,AW5,AY5,BA5,BC5,BE5,BG5,BI5),"")</f>
        <v/>
      </c>
      <c r="BQ5" s="2" t="s">
        <v>4</v>
      </c>
      <c r="BR5" s="56" t="str">
        <f t="shared" ref="BR5:BR45" si="6">IF(SUM(C5,E5,G5,I5,K5,M5,O5,Q5,S5,U5,W5,Y5,AA5,AC5,AE5,AG5,AI5,AK5,AM5,AO5,AQ5,AS5,AU5,AW5,AY5,BA5,BC5,BE5,BG5,BI5)&gt;0,MAX(C5,E5,G5,I5,K5,M5,O5,Q5,S5,U5,W5,Y5,AA5,AC5,AE5,AG5,AI5,AK5,AM5,AO5,AQ5,AS5,AU5,AW5,AY5,BA5,BC5,BE5,BG5,BI5),"")</f>
        <v/>
      </c>
      <c r="BS5" s="57">
        <f t="shared" ref="BS5:BS45" si="7">IF(SUM(B5,D5,F5,H5,J5,L5,N5,P5,R5,T5,V5,X5,Z5,AB5,AD5,AF5,AH5,AJ5,AL5,AN5,AP5,AR5,AT5,AV5,AX5,AZ5,BB5,BD5,BF5,BH5)&gt;0,AVERAGE(B5,D5,F5,H5,J5,L5,N5,P5,R5,T5,V5,X5,Z5,AB5,AD5,AF5,AH5,AJ5,AL5,AN5,AP5,AR5,AT5,AV5,AX5,AZ5,BB5,BD5,BF5,BH5),"?")</f>
        <v>36.066666666666663</v>
      </c>
      <c r="BT5" s="58" t="s">
        <v>4</v>
      </c>
      <c r="BU5" s="13">
        <f t="shared" ref="BU5:BU45" si="8">IF(COUNT(B5,D5,F5,H5,J5,L5,N5,P5,R5,T5,V5,X5,Z5,AB5,AD5,AF5,AH5,AJ5,AL5,AN5,AP5,AR5,AT5,AV5,AX5,AZ5,BB5,BD5,BF5,BH5)&gt;1,STDEV(B5,D5,F5,H5,J5,L5,N5,P5,R5,T5,V5,X5,Z5,AB5,AD5,AF5,AH5,AJ5,AL5,AN5,AP5,AR5,AT5,AV5,AX5,AZ5,BB5,BD5,BF5,BH5),"?")</f>
        <v>1.2278029157808674</v>
      </c>
      <c r="BV5" s="59" t="s">
        <v>4</v>
      </c>
      <c r="BW5" s="13">
        <f t="shared" ref="BW5:BW45" si="9">IF(COUNT(B5)&gt;0,B5,"?")</f>
        <v>34.200000000000003</v>
      </c>
      <c r="BX5" s="14" t="s">
        <v>4</v>
      </c>
    </row>
    <row r="6" spans="1:76" x14ac:dyDescent="0.2">
      <c r="A6" s="9" t="s">
        <v>11</v>
      </c>
      <c r="B6" s="91">
        <v>66.099999999999994</v>
      </c>
      <c r="C6" s="92">
        <f>IF(AND((B6&gt;0),(B$5&gt;0)),(B6/B$5*100),"")</f>
        <v>193.27485380116954</v>
      </c>
      <c r="D6" s="10"/>
      <c r="E6" s="20" t="str">
        <f>IF(AND((D6&gt;0),(D$5&gt;0)),(D6/D$5*100),"")</f>
        <v/>
      </c>
      <c r="F6" s="10">
        <v>79</v>
      </c>
      <c r="G6" s="20">
        <f>IF(AND((F6&gt;0),(F$5&gt;0)),(F6/F$5*100),"")</f>
        <v>222.53521126760566</v>
      </c>
      <c r="H6" s="10">
        <v>92.7</v>
      </c>
      <c r="I6" s="20">
        <f>IF(AND((H6&gt;0),(H$5&gt;0)),(H6/H$5*100),"")</f>
        <v>253.27868852459017</v>
      </c>
      <c r="J6" s="10">
        <v>71.900000000000006</v>
      </c>
      <c r="K6" s="20">
        <f>IF(AND((J6&gt;0),(J$5&gt;0)),(J6/J$5*100),"")</f>
        <v>196.98630136986304</v>
      </c>
      <c r="L6" s="10">
        <v>67.2</v>
      </c>
      <c r="M6" s="20">
        <f>IF(AND((L6&gt;0),(L$5&gt;0)),(L6/L$5*100),"")</f>
        <v>180.16085790884722</v>
      </c>
      <c r="N6" s="10"/>
      <c r="O6" s="20" t="str">
        <f>IF(AND((N6&gt;0),(N$5&gt;0)),(N6/N$5*100),"")</f>
        <v/>
      </c>
      <c r="P6" s="10">
        <v>71.599999999999994</v>
      </c>
      <c r="Q6" s="20">
        <f>IF(AND((P6&gt;0),(P$5&gt;0)),(P6/P$5*100),"")</f>
        <v>201.69014084507043</v>
      </c>
      <c r="R6" s="10">
        <v>64.2</v>
      </c>
      <c r="S6" s="20">
        <f>IF(AND((R6&gt;0),(R$5&gt;0)),(R6/R$5*100),"")</f>
        <v>178.83008356545963</v>
      </c>
      <c r="T6" s="10"/>
      <c r="U6" s="20" t="str">
        <f>IF(AND((T6&gt;0),(T$5&gt;0)),(T6/T$5*100),"")</f>
        <v/>
      </c>
      <c r="V6" s="10"/>
      <c r="W6" s="20" t="str">
        <f>IF(AND((V6&gt;0),(V$5&gt;0)),(V6/V$5*100),"")</f>
        <v/>
      </c>
      <c r="X6" s="10"/>
      <c r="Y6" s="20" t="str">
        <f>IF(AND((X6&gt;0),(X$5&gt;0)),(X6/X$5*100),"")</f>
        <v/>
      </c>
      <c r="Z6" s="10"/>
      <c r="AA6" s="20" t="str">
        <f>IF(AND((Z6&gt;0),(Z$5&gt;0)),(Z6/Z$5*100),"")</f>
        <v/>
      </c>
      <c r="AB6" s="10"/>
      <c r="AC6" s="20" t="str">
        <f>IF(AND((AB6&gt;0),(AB$5&gt;0)),(AB6/AB$5*100),"")</f>
        <v/>
      </c>
      <c r="AD6" s="10"/>
      <c r="AE6" s="20" t="str">
        <f>IF(AND((AD6&gt;0),(AD$5&gt;0)),(AD6/AD$5*100),"")</f>
        <v/>
      </c>
      <c r="AF6" s="10"/>
      <c r="AG6" s="20" t="str">
        <f>IF(AND((AF6&gt;0),(AF$5&gt;0)),(AF6/AF$5*100),"")</f>
        <v/>
      </c>
      <c r="AH6" s="10"/>
      <c r="AI6" s="20" t="str">
        <f>IF(AND((AH6&gt;0),(AH$5&gt;0)),(AH6/AH$5*100),"")</f>
        <v/>
      </c>
      <c r="AJ6" s="10"/>
      <c r="AK6" s="20" t="str">
        <f>IF(AND((AJ6&gt;0),(AJ$5&gt;0)),(AJ6/AJ$5*100),"")</f>
        <v/>
      </c>
      <c r="AL6" s="10"/>
      <c r="AM6" s="20" t="str">
        <f>IF(AND((AL6&gt;0),(AL$5&gt;0)),(AL6/AL$5*100),"")</f>
        <v/>
      </c>
      <c r="AN6" s="10"/>
      <c r="AO6" s="20" t="str">
        <f>IF(AND((AN6&gt;0),(AN$5&gt;0)),(AN6/AN$5*100),"")</f>
        <v/>
      </c>
      <c r="AP6" s="10"/>
      <c r="AQ6" s="20" t="str">
        <f>IF(AND((AP6&gt;0),(AP$5&gt;0)),(AP6/AP$5*100),"")</f>
        <v/>
      </c>
      <c r="AR6" s="10"/>
      <c r="AS6" s="20" t="str">
        <f>IF(AND((AR6&gt;0),(AR$5&gt;0)),(AR6/AR$5*100),"")</f>
        <v/>
      </c>
      <c r="AT6" s="10"/>
      <c r="AU6" s="20" t="str">
        <f>IF(AND((AT6&gt;0),(AT$5&gt;0)),(AT6/AT$5*100),"")</f>
        <v/>
      </c>
      <c r="AV6" s="10"/>
      <c r="AW6" s="20" t="str">
        <f>IF(AND((AV6&gt;0),(AV$5&gt;0)),(AV6/AV$5*100),"")</f>
        <v/>
      </c>
      <c r="AX6" s="10"/>
      <c r="AY6" s="20" t="str">
        <f>IF(AND((AX6&gt;0),(AX$5&gt;0)),(AX6/AX$5*100),"")</f>
        <v/>
      </c>
      <c r="AZ6" s="10"/>
      <c r="BA6" s="20" t="str">
        <f>IF(AND((AZ6&gt;0),(AZ$5&gt;0)),(AZ6/AZ$5*100),"")</f>
        <v/>
      </c>
      <c r="BB6" s="10"/>
      <c r="BC6" s="20" t="str">
        <f>IF(AND((BB6&gt;0),(BB$5&gt;0)),(BB6/BB$5*100),"")</f>
        <v/>
      </c>
      <c r="BD6" s="10"/>
      <c r="BE6" s="20" t="str">
        <f>IF(AND((BD6&gt;0),(BD$5&gt;0)),(BD6/BD$5*100),"")</f>
        <v/>
      </c>
      <c r="BF6" s="10"/>
      <c r="BG6" s="20" t="str">
        <f>IF(AND((BF6&gt;0),(BF$5&gt;0)),(BF6/BF$5*100),"")</f>
        <v/>
      </c>
      <c r="BH6" s="10"/>
      <c r="BI6" s="20" t="str">
        <f>IF(AND((BH6&gt;0),(BH$5&gt;0)),(BH6/BH$5*100),"")</f>
        <v/>
      </c>
      <c r="BK6" s="11" t="str">
        <f t="shared" si="0"/>
        <v xml:space="preserve">     Pharyngeal tube length</v>
      </c>
      <c r="BL6" s="12">
        <f t="shared" si="2"/>
        <v>7</v>
      </c>
      <c r="BM6" s="53">
        <f t="shared" si="1"/>
        <v>64.2</v>
      </c>
      <c r="BN6" s="13" t="str">
        <f t="shared" si="3"/>
        <v>–</v>
      </c>
      <c r="BO6" s="54">
        <f t="shared" si="4"/>
        <v>92.7</v>
      </c>
      <c r="BP6" s="55">
        <f t="shared" si="5"/>
        <v>178.83008356545963</v>
      </c>
      <c r="BQ6" s="14" t="str">
        <f t="shared" ref="BQ6:BQ45" si="10">IF(COUNT(BP6)&gt;0,"–","?")</f>
        <v>–</v>
      </c>
      <c r="BR6" s="56">
        <f t="shared" si="6"/>
        <v>253.27868852459017</v>
      </c>
      <c r="BS6" s="57">
        <f t="shared" si="7"/>
        <v>73.242857142857147</v>
      </c>
      <c r="BT6" s="58">
        <f t="shared" ref="BT6:BT45" si="11">IF(SUM(C6,E6,G6,I6,K6,M6,O6,Q6,S6,U6,W6,Y6,AA6,AC6,AE6,AG6,AI6,AK6,AM6,AO6,AQ6,AS6,AU6,AW6,AY6,BA6,BC6,BE6,BG6,BI6)&gt;0,AVERAGE(C6,E6,G6,I6,K6,M6,O6,Q6,S6,U6,W6,Y6,AA6,AC6,AE6,AG6,AI6,AK6,AM6,AO6,AQ6,AS6,AU6,AW6,AY6,BA6,BC6,BE6,BG6,BI6),"?")</f>
        <v>203.82230532608654</v>
      </c>
      <c r="BU6" s="13">
        <f t="shared" si="8"/>
        <v>9.8787410032616503</v>
      </c>
      <c r="BV6" s="59">
        <f t="shared" ref="BV6:BV45" si="12">IF(COUNT(C6,E6,G6,I6,K6,M6,O6,Q6,S6,U6,W6,Y6,AA6,AC6,AE6,AG6,AI6,AK6,AM6,AO6,AQ6,AS6,AU6,AW6,AY6,BA6,BC6,BE6,BG6,BI6)&gt;1,STDEV(C6,E6,G6,I6,K6,M6,O6,Q6,S6,U6,W6,Y6,AA6,AC6,AE6,AG6,AI6,AK6,AM6,AO6,AQ6,AS6,AU6,AW6,AY6,BA6,BC6,BE6,BG6,BI6),"?")</f>
        <v>26.277708358348612</v>
      </c>
      <c r="BW6" s="13">
        <f t="shared" si="9"/>
        <v>66.099999999999994</v>
      </c>
      <c r="BX6" s="14">
        <f t="shared" ref="BX6:BX45" si="13">IF(COUNT(C6)&gt;0,C6,"?")</f>
        <v>193.27485380116954</v>
      </c>
    </row>
    <row r="7" spans="1:76" x14ac:dyDescent="0.2">
      <c r="A7" s="9" t="s">
        <v>12</v>
      </c>
      <c r="B7" s="91">
        <f>SUM(B5:B6)</f>
        <v>100.3</v>
      </c>
      <c r="C7" s="92">
        <f>IF(AND((B7&gt;0),(B$5&gt;0)),(B7/B$5*100),"")</f>
        <v>293.27485380116957</v>
      </c>
      <c r="D7" s="10"/>
      <c r="E7" s="20" t="str">
        <f>IF(AND((D7&gt;0),(D$5&gt;0)),(D7/D$5*100),"")</f>
        <v/>
      </c>
      <c r="F7" s="10">
        <f>SUM(F5:F6)</f>
        <v>114.5</v>
      </c>
      <c r="G7" s="20">
        <f>IF(AND((F7&gt;0),(F$5&gt;0)),(F7/F$5*100),"")</f>
        <v>322.53521126760563</v>
      </c>
      <c r="H7" s="10">
        <f>SUM(H5:H6)</f>
        <v>129.30000000000001</v>
      </c>
      <c r="I7" s="20">
        <f>IF(AND((H7&gt;0),(H$5&gt;0)),(H7/H$5*100),"")</f>
        <v>353.27868852459017</v>
      </c>
      <c r="J7" s="10">
        <f>SUM(J5:J6)</f>
        <v>108.4</v>
      </c>
      <c r="K7" s="20">
        <f>IF(AND((J7&gt;0),(J$5&gt;0)),(J7/J$5*100),"")</f>
        <v>296.98630136986304</v>
      </c>
      <c r="L7" s="10">
        <f>SUM(L5:L6)</f>
        <v>104.5</v>
      </c>
      <c r="M7" s="20">
        <f>IF(AND((L7&gt;0),(L$5&gt;0)),(L7/L$5*100),"")</f>
        <v>280.16085790884722</v>
      </c>
      <c r="N7" s="10"/>
      <c r="O7" s="20" t="str">
        <f>IF(AND((N7&gt;0),(N$5&gt;0)),(N7/N$5*100),"")</f>
        <v/>
      </c>
      <c r="P7" s="10">
        <f>SUM(P5:P6)</f>
        <v>107.1</v>
      </c>
      <c r="Q7" s="20">
        <f>IF(AND((P7&gt;0),(P$5&gt;0)),(P7/P$5*100),"")</f>
        <v>301.6901408450704</v>
      </c>
      <c r="R7" s="10">
        <f>SUM(R5:R6)</f>
        <v>100.1</v>
      </c>
      <c r="S7" s="20">
        <f>IF(AND((R7&gt;0),(R$5&gt;0)),(R7/R$5*100),"")</f>
        <v>278.83008356545963</v>
      </c>
      <c r="T7" s="10"/>
      <c r="U7" s="20" t="str">
        <f>IF(AND((T7&gt;0),(T$5&gt;0)),(T7/T$5*100),"")</f>
        <v/>
      </c>
      <c r="V7" s="10"/>
      <c r="W7" s="20" t="str">
        <f>IF(AND((V7&gt;0),(V$5&gt;0)),(V7/V$5*100),"")</f>
        <v/>
      </c>
      <c r="X7" s="10"/>
      <c r="Y7" s="20" t="str">
        <f>IF(AND((X7&gt;0),(X$5&gt;0)),(X7/X$5*100),"")</f>
        <v/>
      </c>
      <c r="Z7" s="10"/>
      <c r="AA7" s="20" t="str">
        <f>IF(AND((Z7&gt;0),(Z$5&gt;0)),(Z7/Z$5*100),"")</f>
        <v/>
      </c>
      <c r="AB7" s="10"/>
      <c r="AC7" s="20" t="str">
        <f>IF(AND((AB7&gt;0),(AB$5&gt;0)),(AB7/AB$5*100),"")</f>
        <v/>
      </c>
      <c r="AD7" s="10"/>
      <c r="AE7" s="20" t="str">
        <f>IF(AND((AD7&gt;0),(AD$5&gt;0)),(AD7/AD$5*100),"")</f>
        <v/>
      </c>
      <c r="AF7" s="10"/>
      <c r="AG7" s="20" t="str">
        <f>IF(AND((AF7&gt;0),(AF$5&gt;0)),(AF7/AF$5*100),"")</f>
        <v/>
      </c>
      <c r="AH7" s="10"/>
      <c r="AI7" s="20" t="str">
        <f>IF(AND((AH7&gt;0),(AH$5&gt;0)),(AH7/AH$5*100),"")</f>
        <v/>
      </c>
      <c r="AJ7" s="10"/>
      <c r="AK7" s="20" t="str">
        <f>IF(AND((AJ7&gt;0),(AJ$5&gt;0)),(AJ7/AJ$5*100),"")</f>
        <v/>
      </c>
      <c r="AL7" s="10"/>
      <c r="AM7" s="20" t="str">
        <f>IF(AND((AL7&gt;0),(AL$5&gt;0)),(AL7/AL$5*100),"")</f>
        <v/>
      </c>
      <c r="AN7" s="10"/>
      <c r="AO7" s="20" t="str">
        <f>IF(AND((AN7&gt;0),(AN$5&gt;0)),(AN7/AN$5*100),"")</f>
        <v/>
      </c>
      <c r="AP7" s="10"/>
      <c r="AQ7" s="20" t="str">
        <f>IF(AND((AP7&gt;0),(AP$5&gt;0)),(AP7/AP$5*100),"")</f>
        <v/>
      </c>
      <c r="AR7" s="10"/>
      <c r="AS7" s="20" t="str">
        <f>IF(AND((AR7&gt;0),(AR$5&gt;0)),(AR7/AR$5*100),"")</f>
        <v/>
      </c>
      <c r="AT7" s="10"/>
      <c r="AU7" s="20" t="str">
        <f>IF(AND((AT7&gt;0),(AT$5&gt;0)),(AT7/AT$5*100),"")</f>
        <v/>
      </c>
      <c r="AV7" s="10"/>
      <c r="AW7" s="20" t="str">
        <f>IF(AND((AV7&gt;0),(AV$5&gt;0)),(AV7/AV$5*100),"")</f>
        <v/>
      </c>
      <c r="AX7" s="10"/>
      <c r="AY7" s="20" t="str">
        <f>IF(AND((AX7&gt;0),(AX$5&gt;0)),(AX7/AX$5*100),"")</f>
        <v/>
      </c>
      <c r="AZ7" s="10"/>
      <c r="BA7" s="20" t="str">
        <f>IF(AND((AZ7&gt;0),(AZ$5&gt;0)),(AZ7/AZ$5*100),"")</f>
        <v/>
      </c>
      <c r="BB7" s="10"/>
      <c r="BC7" s="20" t="str">
        <f>IF(AND((BB7&gt;0),(BB$5&gt;0)),(BB7/BB$5*100),"")</f>
        <v/>
      </c>
      <c r="BD7" s="10"/>
      <c r="BE7" s="20" t="str">
        <f>IF(AND((BD7&gt;0),(BD$5&gt;0)),(BD7/BD$5*100),"")</f>
        <v/>
      </c>
      <c r="BF7" s="10"/>
      <c r="BG7" s="20" t="str">
        <f>IF(AND((BF7&gt;0),(BF$5&gt;0)),(BF7/BF$5*100),"")</f>
        <v/>
      </c>
      <c r="BH7" s="10"/>
      <c r="BI7" s="20" t="str">
        <f>IF(AND((BH7&gt;0),(BH$5&gt;0)),(BH7/BH$5*100),"")</f>
        <v/>
      </c>
      <c r="BK7" s="11" t="str">
        <f t="shared" si="0"/>
        <v xml:space="preserve">     Buccopharyngeal tube length</v>
      </c>
      <c r="BL7" s="12">
        <f t="shared" si="2"/>
        <v>7</v>
      </c>
      <c r="BM7" s="53">
        <f t="shared" si="1"/>
        <v>100.1</v>
      </c>
      <c r="BN7" s="13" t="str">
        <f t="shared" si="3"/>
        <v>–</v>
      </c>
      <c r="BO7" s="54">
        <f t="shared" si="4"/>
        <v>129.30000000000001</v>
      </c>
      <c r="BP7" s="55">
        <f t="shared" si="5"/>
        <v>278.83008356545963</v>
      </c>
      <c r="BQ7" s="14" t="str">
        <f t="shared" si="10"/>
        <v>–</v>
      </c>
      <c r="BR7" s="56">
        <f t="shared" si="6"/>
        <v>353.27868852459017</v>
      </c>
      <c r="BS7" s="57">
        <f t="shared" si="7"/>
        <v>109.17142857142858</v>
      </c>
      <c r="BT7" s="58">
        <f t="shared" si="11"/>
        <v>303.82230532608656</v>
      </c>
      <c r="BU7" s="13">
        <f t="shared" si="8"/>
        <v>10.175577671679434</v>
      </c>
      <c r="BV7" s="59">
        <f t="shared" si="12"/>
        <v>26.277708358348747</v>
      </c>
      <c r="BW7" s="13">
        <f t="shared" si="9"/>
        <v>100.3</v>
      </c>
      <c r="BX7" s="14">
        <f t="shared" si="13"/>
        <v>293.27485380116957</v>
      </c>
    </row>
    <row r="8" spans="1:76" x14ac:dyDescent="0.2">
      <c r="A8" s="9" t="s">
        <v>13</v>
      </c>
      <c r="B8" s="93">
        <f>IF(AND((B5&gt;0),(B6&gt;0)),(B5/B6),"")</f>
        <v>0.51739788199697434</v>
      </c>
      <c r="C8" s="92" t="s">
        <v>4</v>
      </c>
      <c r="D8" s="38" t="str">
        <f>IF(AND((D5&gt;0),(D6&gt;0)),(D5/D6),"")</f>
        <v/>
      </c>
      <c r="E8" s="20" t="s">
        <v>4</v>
      </c>
      <c r="F8" s="38">
        <f>IF(AND((F5&gt;0),(F6&gt;0)),(F5/F6),"")</f>
        <v>0.44936708860759494</v>
      </c>
      <c r="G8" s="20" t="s">
        <v>4</v>
      </c>
      <c r="H8" s="38">
        <f>IF(AND((H5&gt;0),(H6&gt;0)),(H5/H6),"")</f>
        <v>0.39482200647249194</v>
      </c>
      <c r="I8" s="20" t="s">
        <v>4</v>
      </c>
      <c r="J8" s="38">
        <f>IF(AND((J5&gt;0),(J6&gt;0)),(J5/J6),"")</f>
        <v>0.5076495132127955</v>
      </c>
      <c r="K8" s="20" t="s">
        <v>4</v>
      </c>
      <c r="L8" s="38">
        <f>IF(AND((L5&gt;0),(L6&gt;0)),(L5/L6),"")</f>
        <v>0.55505952380952372</v>
      </c>
      <c r="M8" s="20" t="s">
        <v>4</v>
      </c>
      <c r="N8" s="38" t="str">
        <f>IF(AND((N5&gt;0),(N6&gt;0)),(N5/N6),"")</f>
        <v/>
      </c>
      <c r="O8" s="20" t="s">
        <v>4</v>
      </c>
      <c r="P8" s="38">
        <f>IF(AND((P5&gt;0),(P6&gt;0)),(P5/P6),"")</f>
        <v>0.49581005586592181</v>
      </c>
      <c r="Q8" s="20" t="s">
        <v>4</v>
      </c>
      <c r="R8" s="38">
        <f>IF(AND((R5&gt;0),(R6&gt;0)),(R5/R6),"")</f>
        <v>0.55919003115264798</v>
      </c>
      <c r="S8" s="20" t="s">
        <v>4</v>
      </c>
      <c r="T8" s="38" t="str">
        <f>IF(AND((T5&gt;0),(T6&gt;0)),(T5/T6),"")</f>
        <v/>
      </c>
      <c r="U8" s="20" t="s">
        <v>4</v>
      </c>
      <c r="V8" s="38" t="str">
        <f>IF(AND((V5&gt;0),(V6&gt;0)),(V5/V6),"")</f>
        <v/>
      </c>
      <c r="W8" s="20" t="s">
        <v>4</v>
      </c>
      <c r="X8" s="38" t="str">
        <f>IF(AND((X5&gt;0),(X6&gt;0)),(X5/X6),"")</f>
        <v/>
      </c>
      <c r="Y8" s="20" t="s">
        <v>4</v>
      </c>
      <c r="Z8" s="38" t="str">
        <f>IF(AND((Z5&gt;0),(Z6&gt;0)),(Z5/Z6),"")</f>
        <v/>
      </c>
      <c r="AA8" s="20" t="s">
        <v>4</v>
      </c>
      <c r="AB8" s="38" t="str">
        <f>IF(AND((AB5&gt;0),(AB6&gt;0)),(AB5/AB6),"")</f>
        <v/>
      </c>
      <c r="AC8" s="20" t="s">
        <v>4</v>
      </c>
      <c r="AD8" s="38" t="str">
        <f>IF(AND((AD5&gt;0),(AD6&gt;0)),(AD5/AD6),"")</f>
        <v/>
      </c>
      <c r="AE8" s="20" t="s">
        <v>4</v>
      </c>
      <c r="AF8" s="38" t="str">
        <f>IF(AND((AF5&gt;0),(AF6&gt;0)),(AF5/AF6),"")</f>
        <v/>
      </c>
      <c r="AG8" s="20" t="s">
        <v>4</v>
      </c>
      <c r="AH8" s="38" t="str">
        <f>IF(AND((AH5&gt;0),(AH6&gt;0)),(AH5/AH6),"")</f>
        <v/>
      </c>
      <c r="AI8" s="20" t="s">
        <v>4</v>
      </c>
      <c r="AJ8" s="38" t="str">
        <f>IF(AND((AJ5&gt;0),(AJ6&gt;0)),(AJ5/AJ6),"")</f>
        <v/>
      </c>
      <c r="AK8" s="20" t="s">
        <v>4</v>
      </c>
      <c r="AL8" s="38" t="str">
        <f>IF(AND((AL5&gt;0),(AL6&gt;0)),(AL5/AL6),"")</f>
        <v/>
      </c>
      <c r="AM8" s="20" t="s">
        <v>4</v>
      </c>
      <c r="AN8" s="38" t="str">
        <f>IF(AND((AN5&gt;0),(AN6&gt;0)),(AN5/AN6),"")</f>
        <v/>
      </c>
      <c r="AO8" s="20" t="s">
        <v>4</v>
      </c>
      <c r="AP8" s="38" t="str">
        <f>IF(AND((AP5&gt;0),(AP6&gt;0)),(AP5/AP6),"")</f>
        <v/>
      </c>
      <c r="AQ8" s="20" t="s">
        <v>4</v>
      </c>
      <c r="AR8" s="38" t="str">
        <f>IF(AND((AR5&gt;0),(AR6&gt;0)),(AR5/AR6),"")</f>
        <v/>
      </c>
      <c r="AS8" s="20" t="s">
        <v>4</v>
      </c>
      <c r="AT8" s="38" t="str">
        <f>IF(AND((AT5&gt;0),(AT6&gt;0)),(AT5/AT6),"")</f>
        <v/>
      </c>
      <c r="AU8" s="20" t="s">
        <v>4</v>
      </c>
      <c r="AV8" s="38" t="str">
        <f>IF(AND((AV5&gt;0),(AV6&gt;0)),(AV5/AV6),"")</f>
        <v/>
      </c>
      <c r="AW8" s="20" t="s">
        <v>4</v>
      </c>
      <c r="AX8" s="38" t="str">
        <f>IF(AND((AX5&gt;0),(AX6&gt;0)),(AX5/AX6),"")</f>
        <v/>
      </c>
      <c r="AY8" s="20" t="s">
        <v>4</v>
      </c>
      <c r="AZ8" s="38" t="str">
        <f>IF(AND((AZ5&gt;0),(AZ6&gt;0)),(AZ5/AZ6),"")</f>
        <v/>
      </c>
      <c r="BA8" s="20" t="s">
        <v>4</v>
      </c>
      <c r="BB8" s="38" t="str">
        <f>IF(AND((BB5&gt;0),(BB6&gt;0)),(BB5/BB6),"")</f>
        <v/>
      </c>
      <c r="BC8" s="20" t="s">
        <v>4</v>
      </c>
      <c r="BD8" s="38" t="str">
        <f>IF(AND((BD5&gt;0),(BD6&gt;0)),(BD5/BD6),"")</f>
        <v/>
      </c>
      <c r="BE8" s="20" t="s">
        <v>4</v>
      </c>
      <c r="BF8" s="38" t="str">
        <f>IF(AND((BF5&gt;0),(BF6&gt;0)),(BF5/BF6),"")</f>
        <v/>
      </c>
      <c r="BG8" s="20" t="s">
        <v>4</v>
      </c>
      <c r="BH8" s="38" t="str">
        <f>IF(AND((BH5&gt;0),(BH6&gt;0)),(BH5/BH6),"")</f>
        <v/>
      </c>
      <c r="BI8" s="20" t="s">
        <v>4</v>
      </c>
      <c r="BK8" s="11" t="str">
        <f t="shared" si="0"/>
        <v xml:space="preserve">     Buccal/pharyngeal tube length ratio</v>
      </c>
      <c r="BL8" s="12">
        <f t="shared" si="2"/>
        <v>7</v>
      </c>
      <c r="BM8" s="23">
        <f t="shared" si="1"/>
        <v>0.39482200647249194</v>
      </c>
      <c r="BN8" s="36" t="str">
        <f t="shared" si="3"/>
        <v>–</v>
      </c>
      <c r="BO8" s="24">
        <f t="shared" si="4"/>
        <v>0.55919003115264798</v>
      </c>
      <c r="BP8" s="31" t="str">
        <f t="shared" si="5"/>
        <v/>
      </c>
      <c r="BQ8" s="2" t="s">
        <v>4</v>
      </c>
      <c r="BR8" s="27" t="str">
        <f t="shared" si="6"/>
        <v/>
      </c>
      <c r="BS8" s="40">
        <f t="shared" si="7"/>
        <v>0.49704230015970718</v>
      </c>
      <c r="BT8" s="28" t="s">
        <v>4</v>
      </c>
      <c r="BU8" s="22">
        <f t="shared" si="8"/>
        <v>5.8421791100481749E-2</v>
      </c>
      <c r="BV8" s="29" t="s">
        <v>4</v>
      </c>
      <c r="BW8" s="22">
        <f t="shared" si="9"/>
        <v>0.51739788199697434</v>
      </c>
      <c r="BX8" s="30" t="s">
        <v>4</v>
      </c>
    </row>
    <row r="9" spans="1:76" x14ac:dyDescent="0.2">
      <c r="A9" s="9" t="s">
        <v>14</v>
      </c>
      <c r="B9" s="91">
        <v>31.1</v>
      </c>
      <c r="C9" s="92">
        <f>IF(AND((B9&gt;0),(B$5&gt;0)),(B9/B$5*100),"")</f>
        <v>90.935672514619881</v>
      </c>
      <c r="D9" s="10">
        <v>32.200000000000003</v>
      </c>
      <c r="E9" s="20">
        <f>IF(AND((D9&gt;0),(D$5&gt;0)),(D9/D$5*100),"")</f>
        <v>92.263610315186256</v>
      </c>
      <c r="F9" s="10">
        <v>31.2</v>
      </c>
      <c r="G9" s="20">
        <f>IF(AND((F9&gt;0),(F$5&gt;0)),(F9/F$5*100),"")</f>
        <v>87.887323943661968</v>
      </c>
      <c r="H9" s="10">
        <v>33.4</v>
      </c>
      <c r="I9" s="20">
        <f>IF(AND((H9&gt;0),(H$5&gt;0)),(H9/H$5*100),"")</f>
        <v>91.256830601092886</v>
      </c>
      <c r="J9" s="10">
        <v>34.700000000000003</v>
      </c>
      <c r="K9" s="20">
        <f>IF(AND((J9&gt;0),(J$5&gt;0)),(J9/J$5*100),"")</f>
        <v>95.068493150684944</v>
      </c>
      <c r="L9" s="10">
        <v>33.799999999999997</v>
      </c>
      <c r="M9" s="20">
        <f>IF(AND((L9&gt;0),(L$5&gt;0)),(L9/L$5*100),"")</f>
        <v>90.6166219839142</v>
      </c>
      <c r="N9" s="10">
        <v>34</v>
      </c>
      <c r="O9" s="20">
        <f>IF(AND((N9&gt;0),(N$5&gt;0)),(N9/N$5*100),"")</f>
        <v>89.005235602094231</v>
      </c>
      <c r="P9" s="10">
        <v>32.9</v>
      </c>
      <c r="Q9" s="20">
        <f>IF(AND((P9&gt;0),(P$5&gt;0)),(P9/P$5*100),"")</f>
        <v>92.676056338028161</v>
      </c>
      <c r="R9" s="10">
        <v>32.1</v>
      </c>
      <c r="S9" s="20">
        <f>IF(AND((R9&gt;0),(R$5&gt;0)),(R9/R$5*100),"")</f>
        <v>89.415041782729816</v>
      </c>
      <c r="T9" s="10"/>
      <c r="U9" s="20" t="str">
        <f>IF(AND((T9&gt;0),(T$5&gt;0)),(T9/T$5*100),"")</f>
        <v/>
      </c>
      <c r="V9" s="10"/>
      <c r="W9" s="20" t="str">
        <f>IF(AND((V9&gt;0),(V$5&gt;0)),(V9/V$5*100),"")</f>
        <v/>
      </c>
      <c r="X9" s="10"/>
      <c r="Y9" s="20" t="str">
        <f>IF(AND((X9&gt;0),(X$5&gt;0)),(X9/X$5*100),"")</f>
        <v/>
      </c>
      <c r="Z9" s="10"/>
      <c r="AA9" s="20" t="str">
        <f>IF(AND((Z9&gt;0),(Z$5&gt;0)),(Z9/Z$5*100),"")</f>
        <v/>
      </c>
      <c r="AB9" s="10"/>
      <c r="AC9" s="20" t="str">
        <f>IF(AND((AB9&gt;0),(AB$5&gt;0)),(AB9/AB$5*100),"")</f>
        <v/>
      </c>
      <c r="AD9" s="10"/>
      <c r="AE9" s="20" t="str">
        <f>IF(AND((AD9&gt;0),(AD$5&gt;0)),(AD9/AD$5*100),"")</f>
        <v/>
      </c>
      <c r="AF9" s="10"/>
      <c r="AG9" s="20" t="str">
        <f>IF(AND((AF9&gt;0),(AF$5&gt;0)),(AF9/AF$5*100),"")</f>
        <v/>
      </c>
      <c r="AH9" s="10"/>
      <c r="AI9" s="20" t="str">
        <f>IF(AND((AH9&gt;0),(AH$5&gt;0)),(AH9/AH$5*100),"")</f>
        <v/>
      </c>
      <c r="AJ9" s="10"/>
      <c r="AK9" s="20" t="str">
        <f>IF(AND((AJ9&gt;0),(AJ$5&gt;0)),(AJ9/AJ$5*100),"")</f>
        <v/>
      </c>
      <c r="AL9" s="10"/>
      <c r="AM9" s="20" t="str">
        <f>IF(AND((AL9&gt;0),(AL$5&gt;0)),(AL9/AL$5*100),"")</f>
        <v/>
      </c>
      <c r="AN9" s="10"/>
      <c r="AO9" s="20" t="str">
        <f>IF(AND((AN9&gt;0),(AN$5&gt;0)),(AN9/AN$5*100),"")</f>
        <v/>
      </c>
      <c r="AP9" s="10"/>
      <c r="AQ9" s="20" t="str">
        <f>IF(AND((AP9&gt;0),(AP$5&gt;0)),(AP9/AP$5*100),"")</f>
        <v/>
      </c>
      <c r="AR9" s="10"/>
      <c r="AS9" s="20" t="str">
        <f>IF(AND((AR9&gt;0),(AR$5&gt;0)),(AR9/AR$5*100),"")</f>
        <v/>
      </c>
      <c r="AT9" s="10"/>
      <c r="AU9" s="20" t="str">
        <f>IF(AND((AT9&gt;0),(AT$5&gt;0)),(AT9/AT$5*100),"")</f>
        <v/>
      </c>
      <c r="AV9" s="10"/>
      <c r="AW9" s="20" t="str">
        <f>IF(AND((AV9&gt;0),(AV$5&gt;0)),(AV9/AV$5*100),"")</f>
        <v/>
      </c>
      <c r="AX9" s="10"/>
      <c r="AY9" s="20" t="str">
        <f>IF(AND((AX9&gt;0),(AX$5&gt;0)),(AX9/AX$5*100),"")</f>
        <v/>
      </c>
      <c r="AZ9" s="10"/>
      <c r="BA9" s="20" t="str">
        <f>IF(AND((AZ9&gt;0),(AZ$5&gt;0)),(AZ9/AZ$5*100),"")</f>
        <v/>
      </c>
      <c r="BB9" s="10"/>
      <c r="BC9" s="20" t="str">
        <f>IF(AND((BB9&gt;0),(BB$5&gt;0)),(BB9/BB$5*100),"")</f>
        <v/>
      </c>
      <c r="BD9" s="10"/>
      <c r="BE9" s="20" t="str">
        <f>IF(AND((BD9&gt;0),(BD$5&gt;0)),(BD9/BD$5*100),"")</f>
        <v/>
      </c>
      <c r="BF9" s="10"/>
      <c r="BG9" s="20" t="str">
        <f>IF(AND((BF9&gt;0),(BF$5&gt;0)),(BF9/BF$5*100),"")</f>
        <v/>
      </c>
      <c r="BH9" s="10"/>
      <c r="BI9" s="20" t="str">
        <f>IF(AND((BH9&gt;0),(BH$5&gt;0)),(BH9/BH$5*100),"")</f>
        <v/>
      </c>
      <c r="BK9" s="11" t="str">
        <f t="shared" si="0"/>
        <v xml:space="preserve">     Stylet support insertion point</v>
      </c>
      <c r="BL9" s="12">
        <f t="shared" si="2"/>
        <v>9</v>
      </c>
      <c r="BM9" s="53">
        <f t="shared" si="1"/>
        <v>31.1</v>
      </c>
      <c r="BN9" s="13" t="str">
        <f t="shared" si="3"/>
        <v>–</v>
      </c>
      <c r="BO9" s="54">
        <f t="shared" si="4"/>
        <v>34.700000000000003</v>
      </c>
      <c r="BP9" s="55">
        <f t="shared" si="5"/>
        <v>87.887323943661968</v>
      </c>
      <c r="BQ9" s="14" t="str">
        <f t="shared" si="10"/>
        <v>–</v>
      </c>
      <c r="BR9" s="56">
        <f t="shared" si="6"/>
        <v>95.068493150684944</v>
      </c>
      <c r="BS9" s="57">
        <f t="shared" si="7"/>
        <v>32.822222222222223</v>
      </c>
      <c r="BT9" s="58">
        <f t="shared" si="11"/>
        <v>91.013876248001381</v>
      </c>
      <c r="BU9" s="13">
        <f t="shared" si="8"/>
        <v>1.2607317099384958</v>
      </c>
      <c r="BV9" s="59">
        <f t="shared" si="12"/>
        <v>2.1608386078478907</v>
      </c>
      <c r="BW9" s="13">
        <f t="shared" si="9"/>
        <v>31.1</v>
      </c>
      <c r="BX9" s="14">
        <f t="shared" si="13"/>
        <v>90.935672514619881</v>
      </c>
    </row>
    <row r="10" spans="1:76" x14ac:dyDescent="0.2">
      <c r="A10" s="9" t="s">
        <v>15</v>
      </c>
      <c r="B10" s="91">
        <v>5.6</v>
      </c>
      <c r="C10" s="92">
        <f>IF(AND((B10&gt;0),(B$5&gt;0)),(B10/B$5*100),"")</f>
        <v>16.37426900584795</v>
      </c>
      <c r="D10" s="10">
        <v>6.1</v>
      </c>
      <c r="E10" s="20">
        <f>IF(AND((D10&gt;0),(D$5&gt;0)),(D10/D$5*100),"")</f>
        <v>17.478510028653293</v>
      </c>
      <c r="F10" s="10">
        <v>6.1</v>
      </c>
      <c r="G10" s="20">
        <f>IF(AND((F10&gt;0),(F$5&gt;0)),(F10/F$5*100),"")</f>
        <v>17.183098591549296</v>
      </c>
      <c r="H10" s="10">
        <v>6</v>
      </c>
      <c r="I10" s="20">
        <f>IF(AND((H10&gt;0),(H$5&gt;0)),(H10/H$5*100),"")</f>
        <v>16.393442622950818</v>
      </c>
      <c r="J10" s="10">
        <v>6.2</v>
      </c>
      <c r="K10" s="20">
        <f>IF(AND((J10&gt;0),(J$5&gt;0)),(J10/J$5*100),"")</f>
        <v>16.986301369863014</v>
      </c>
      <c r="L10" s="10">
        <v>6.3</v>
      </c>
      <c r="M10" s="20">
        <f>IF(AND((L10&gt;0),(L$5&gt;0)),(L10/L$5*100),"")</f>
        <v>16.890080428954423</v>
      </c>
      <c r="N10" s="10">
        <v>6.7</v>
      </c>
      <c r="O10" s="20">
        <f>IF(AND((N10&gt;0),(N$5&gt;0)),(N10/N$5*100),"")</f>
        <v>17.539267015706805</v>
      </c>
      <c r="P10" s="10">
        <v>6.4</v>
      </c>
      <c r="Q10" s="20">
        <f>IF(AND((P10&gt;0),(P$5&gt;0)),(P10/P$5*100),"")</f>
        <v>18.028169014084508</v>
      </c>
      <c r="R10" s="10">
        <v>6.5</v>
      </c>
      <c r="S10" s="20">
        <f>IF(AND((R10&gt;0),(R$5&gt;0)),(R10/R$5*100),"")</f>
        <v>18.105849582172702</v>
      </c>
      <c r="T10" s="10"/>
      <c r="U10" s="20" t="str">
        <f>IF(AND((T10&gt;0),(T$5&gt;0)),(T10/T$5*100),"")</f>
        <v/>
      </c>
      <c r="V10" s="10"/>
      <c r="W10" s="20" t="str">
        <f>IF(AND((V10&gt;0),(V$5&gt;0)),(V10/V$5*100),"")</f>
        <v/>
      </c>
      <c r="X10" s="10"/>
      <c r="Y10" s="20" t="str">
        <f>IF(AND((X10&gt;0),(X$5&gt;0)),(X10/X$5*100),"")</f>
        <v/>
      </c>
      <c r="Z10" s="10"/>
      <c r="AA10" s="20" t="str">
        <f>IF(AND((Z10&gt;0),(Z$5&gt;0)),(Z10/Z$5*100),"")</f>
        <v/>
      </c>
      <c r="AB10" s="10"/>
      <c r="AC10" s="20" t="str">
        <f>IF(AND((AB10&gt;0),(AB$5&gt;0)),(AB10/AB$5*100),"")</f>
        <v/>
      </c>
      <c r="AD10" s="10"/>
      <c r="AE10" s="20" t="str">
        <f>IF(AND((AD10&gt;0),(AD$5&gt;0)),(AD10/AD$5*100),"")</f>
        <v/>
      </c>
      <c r="AF10" s="10"/>
      <c r="AG10" s="20" t="str">
        <f>IF(AND((AF10&gt;0),(AF$5&gt;0)),(AF10/AF$5*100),"")</f>
        <v/>
      </c>
      <c r="AH10" s="10"/>
      <c r="AI10" s="20" t="str">
        <f>IF(AND((AH10&gt;0),(AH$5&gt;0)),(AH10/AH$5*100),"")</f>
        <v/>
      </c>
      <c r="AJ10" s="10"/>
      <c r="AK10" s="20" t="str">
        <f>IF(AND((AJ10&gt;0),(AJ$5&gt;0)),(AJ10/AJ$5*100),"")</f>
        <v/>
      </c>
      <c r="AL10" s="10"/>
      <c r="AM10" s="20" t="str">
        <f>IF(AND((AL10&gt;0),(AL$5&gt;0)),(AL10/AL$5*100),"")</f>
        <v/>
      </c>
      <c r="AN10" s="10"/>
      <c r="AO10" s="20" t="str">
        <f>IF(AND((AN10&gt;0),(AN$5&gt;0)),(AN10/AN$5*100),"")</f>
        <v/>
      </c>
      <c r="AP10" s="10"/>
      <c r="AQ10" s="20" t="str">
        <f>IF(AND((AP10&gt;0),(AP$5&gt;0)),(AP10/AP$5*100),"")</f>
        <v/>
      </c>
      <c r="AR10" s="10"/>
      <c r="AS10" s="20" t="str">
        <f>IF(AND((AR10&gt;0),(AR$5&gt;0)),(AR10/AR$5*100),"")</f>
        <v/>
      </c>
      <c r="AT10" s="10"/>
      <c r="AU10" s="20" t="str">
        <f>IF(AND((AT10&gt;0),(AT$5&gt;0)),(AT10/AT$5*100),"")</f>
        <v/>
      </c>
      <c r="AV10" s="10"/>
      <c r="AW10" s="20" t="str">
        <f>IF(AND((AV10&gt;0),(AV$5&gt;0)),(AV10/AV$5*100),"")</f>
        <v/>
      </c>
      <c r="AX10" s="10"/>
      <c r="AY10" s="20" t="str">
        <f>IF(AND((AX10&gt;0),(AX$5&gt;0)),(AX10/AX$5*100),"")</f>
        <v/>
      </c>
      <c r="AZ10" s="10"/>
      <c r="BA10" s="20" t="str">
        <f>IF(AND((AZ10&gt;0),(AZ$5&gt;0)),(AZ10/AZ$5*100),"")</f>
        <v/>
      </c>
      <c r="BB10" s="10"/>
      <c r="BC10" s="20" t="str">
        <f>IF(AND((BB10&gt;0),(BB$5&gt;0)),(BB10/BB$5*100),"")</f>
        <v/>
      </c>
      <c r="BD10" s="10"/>
      <c r="BE10" s="20" t="str">
        <f>IF(AND((BD10&gt;0),(BD$5&gt;0)),(BD10/BD$5*100),"")</f>
        <v/>
      </c>
      <c r="BF10" s="10"/>
      <c r="BG10" s="20" t="str">
        <f>IF(AND((BF10&gt;0),(BF$5&gt;0)),(BF10/BF$5*100),"")</f>
        <v/>
      </c>
      <c r="BH10" s="10"/>
      <c r="BI10" s="20" t="str">
        <f>IF(AND((BH10&gt;0),(BH$5&gt;0)),(BH10/BH$5*100),"")</f>
        <v/>
      </c>
      <c r="BK10" s="11" t="str">
        <f t="shared" si="0"/>
        <v xml:space="preserve">     Buccal tube external width</v>
      </c>
      <c r="BL10" s="12">
        <f t="shared" si="2"/>
        <v>9</v>
      </c>
      <c r="BM10" s="53">
        <f t="shared" si="1"/>
        <v>5.6</v>
      </c>
      <c r="BN10" s="13" t="str">
        <f t="shared" si="3"/>
        <v>–</v>
      </c>
      <c r="BO10" s="54">
        <f t="shared" si="4"/>
        <v>6.7</v>
      </c>
      <c r="BP10" s="55">
        <f t="shared" si="5"/>
        <v>16.37426900584795</v>
      </c>
      <c r="BQ10" s="14" t="str">
        <f t="shared" si="10"/>
        <v>–</v>
      </c>
      <c r="BR10" s="56">
        <f t="shared" si="6"/>
        <v>18.105849582172702</v>
      </c>
      <c r="BS10" s="57">
        <f t="shared" si="7"/>
        <v>6.2111111111111112</v>
      </c>
      <c r="BT10" s="58">
        <f t="shared" si="11"/>
        <v>17.219887517753644</v>
      </c>
      <c r="BU10" s="13">
        <f t="shared" si="8"/>
        <v>0.3179797338056487</v>
      </c>
      <c r="BV10" s="59">
        <f t="shared" si="12"/>
        <v>0.62947469021602809</v>
      </c>
      <c r="BW10" s="13">
        <f t="shared" si="9"/>
        <v>5.6</v>
      </c>
      <c r="BX10" s="14">
        <f t="shared" si="13"/>
        <v>16.37426900584795</v>
      </c>
    </row>
    <row r="11" spans="1:76" x14ac:dyDescent="0.2">
      <c r="A11" s="9" t="s">
        <v>16</v>
      </c>
      <c r="B11" s="91">
        <v>3.5</v>
      </c>
      <c r="C11" s="92">
        <f>IF(AND((B11&gt;0),(B$5&gt;0)),(B11/B$5*100),"")</f>
        <v>10.23391812865497</v>
      </c>
      <c r="D11" s="10">
        <v>3.5</v>
      </c>
      <c r="E11" s="20">
        <f>IF(AND((D11&gt;0),(D$5&gt;0)),(D11/D$5*100),"")</f>
        <v>10.02865329512894</v>
      </c>
      <c r="F11" s="10">
        <v>3.5</v>
      </c>
      <c r="G11" s="20">
        <f>IF(AND((F11&gt;0),(F$5&gt;0)),(F11/F$5*100),"")</f>
        <v>9.8591549295774641</v>
      </c>
      <c r="H11" s="10">
        <v>3.7</v>
      </c>
      <c r="I11" s="20">
        <f>IF(AND((H11&gt;0),(H$5&gt;0)),(H11/H$5*100),"")</f>
        <v>10.10928961748634</v>
      </c>
      <c r="J11" s="10">
        <v>3.7</v>
      </c>
      <c r="K11" s="20">
        <f>IF(AND((J11&gt;0),(J$5&gt;0)),(J11/J$5*100),"")</f>
        <v>10.136986301369863</v>
      </c>
      <c r="L11" s="10">
        <v>3.8</v>
      </c>
      <c r="M11" s="20">
        <f>IF(AND((L11&gt;0),(L$5&gt;0)),(L11/L$5*100),"")</f>
        <v>10.187667560321715</v>
      </c>
      <c r="N11" s="10">
        <v>4.0999999999999996</v>
      </c>
      <c r="O11" s="20">
        <f>IF(AND((N11&gt;0),(N$5&gt;0)),(N11/N$5*100),"")</f>
        <v>10.732984293193716</v>
      </c>
      <c r="P11" s="10">
        <v>4.0999999999999996</v>
      </c>
      <c r="Q11" s="20">
        <f>IF(AND((P11&gt;0),(P$5&gt;0)),(P11/P$5*100),"")</f>
        <v>11.549295774647886</v>
      </c>
      <c r="R11" s="10">
        <v>3.7</v>
      </c>
      <c r="S11" s="20">
        <f>IF(AND((R11&gt;0),(R$5&gt;0)),(R11/R$5*100),"")</f>
        <v>10.30640668523677</v>
      </c>
      <c r="T11" s="10"/>
      <c r="U11" s="20" t="str">
        <f>IF(AND((T11&gt;0),(T$5&gt;0)),(T11/T$5*100),"")</f>
        <v/>
      </c>
      <c r="V11" s="10"/>
      <c r="W11" s="20" t="str">
        <f>IF(AND((V11&gt;0),(V$5&gt;0)),(V11/V$5*100),"")</f>
        <v/>
      </c>
      <c r="X11" s="10"/>
      <c r="Y11" s="20" t="str">
        <f>IF(AND((X11&gt;0),(X$5&gt;0)),(X11/X$5*100),"")</f>
        <v/>
      </c>
      <c r="Z11" s="10"/>
      <c r="AA11" s="20" t="str">
        <f>IF(AND((Z11&gt;0),(Z$5&gt;0)),(Z11/Z$5*100),"")</f>
        <v/>
      </c>
      <c r="AB11" s="10"/>
      <c r="AC11" s="20" t="str">
        <f>IF(AND((AB11&gt;0),(AB$5&gt;0)),(AB11/AB$5*100),"")</f>
        <v/>
      </c>
      <c r="AD11" s="10"/>
      <c r="AE11" s="20" t="str">
        <f>IF(AND((AD11&gt;0),(AD$5&gt;0)),(AD11/AD$5*100),"")</f>
        <v/>
      </c>
      <c r="AF11" s="10"/>
      <c r="AG11" s="20" t="str">
        <f>IF(AND((AF11&gt;0),(AF$5&gt;0)),(AF11/AF$5*100),"")</f>
        <v/>
      </c>
      <c r="AH11" s="10"/>
      <c r="AI11" s="20" t="str">
        <f>IF(AND((AH11&gt;0),(AH$5&gt;0)),(AH11/AH$5*100),"")</f>
        <v/>
      </c>
      <c r="AJ11" s="10"/>
      <c r="AK11" s="20" t="str">
        <f>IF(AND((AJ11&gt;0),(AJ$5&gt;0)),(AJ11/AJ$5*100),"")</f>
        <v/>
      </c>
      <c r="AL11" s="10"/>
      <c r="AM11" s="20" t="str">
        <f>IF(AND((AL11&gt;0),(AL$5&gt;0)),(AL11/AL$5*100),"")</f>
        <v/>
      </c>
      <c r="AN11" s="10"/>
      <c r="AO11" s="20" t="str">
        <f>IF(AND((AN11&gt;0),(AN$5&gt;0)),(AN11/AN$5*100),"")</f>
        <v/>
      </c>
      <c r="AP11" s="10"/>
      <c r="AQ11" s="20" t="str">
        <f>IF(AND((AP11&gt;0),(AP$5&gt;0)),(AP11/AP$5*100),"")</f>
        <v/>
      </c>
      <c r="AR11" s="10"/>
      <c r="AS11" s="20" t="str">
        <f>IF(AND((AR11&gt;0),(AR$5&gt;0)),(AR11/AR$5*100),"")</f>
        <v/>
      </c>
      <c r="AT11" s="10"/>
      <c r="AU11" s="20" t="str">
        <f>IF(AND((AT11&gt;0),(AT$5&gt;0)),(AT11/AT$5*100),"")</f>
        <v/>
      </c>
      <c r="AV11" s="10"/>
      <c r="AW11" s="20" t="str">
        <f>IF(AND((AV11&gt;0),(AV$5&gt;0)),(AV11/AV$5*100),"")</f>
        <v/>
      </c>
      <c r="AX11" s="10"/>
      <c r="AY11" s="20" t="str">
        <f>IF(AND((AX11&gt;0),(AX$5&gt;0)),(AX11/AX$5*100),"")</f>
        <v/>
      </c>
      <c r="AZ11" s="10"/>
      <c r="BA11" s="20" t="str">
        <f>IF(AND((AZ11&gt;0),(AZ$5&gt;0)),(AZ11/AZ$5*100),"")</f>
        <v/>
      </c>
      <c r="BB11" s="10"/>
      <c r="BC11" s="20" t="str">
        <f>IF(AND((BB11&gt;0),(BB$5&gt;0)),(BB11/BB$5*100),"")</f>
        <v/>
      </c>
      <c r="BD11" s="10"/>
      <c r="BE11" s="20" t="str">
        <f>IF(AND((BD11&gt;0),(BD$5&gt;0)),(BD11/BD$5*100),"")</f>
        <v/>
      </c>
      <c r="BF11" s="10"/>
      <c r="BG11" s="20" t="str">
        <f>IF(AND((BF11&gt;0),(BF$5&gt;0)),(BF11/BF$5*100),"")</f>
        <v/>
      </c>
      <c r="BH11" s="10"/>
      <c r="BI11" s="20" t="str">
        <f>IF(AND((BH11&gt;0),(BH$5&gt;0)),(BH11/BH$5*100),"")</f>
        <v/>
      </c>
      <c r="BK11" s="11" t="str">
        <f t="shared" si="0"/>
        <v xml:space="preserve">     Buccal tube internal width</v>
      </c>
      <c r="BL11" s="12">
        <f t="shared" si="2"/>
        <v>9</v>
      </c>
      <c r="BM11" s="53">
        <f t="shared" si="1"/>
        <v>3.5</v>
      </c>
      <c r="BN11" s="13" t="str">
        <f t="shared" si="3"/>
        <v>–</v>
      </c>
      <c r="BO11" s="54">
        <f t="shared" si="4"/>
        <v>4.0999999999999996</v>
      </c>
      <c r="BP11" s="55">
        <f t="shared" si="5"/>
        <v>9.8591549295774641</v>
      </c>
      <c r="BQ11" s="14" t="str">
        <f t="shared" si="10"/>
        <v>–</v>
      </c>
      <c r="BR11" s="56">
        <f t="shared" si="6"/>
        <v>11.549295774647886</v>
      </c>
      <c r="BS11" s="57">
        <f t="shared" si="7"/>
        <v>3.7333333333333334</v>
      </c>
      <c r="BT11" s="58">
        <f t="shared" si="11"/>
        <v>10.34937295395752</v>
      </c>
      <c r="BU11" s="13">
        <f t="shared" si="8"/>
        <v>0.23452078799117132</v>
      </c>
      <c r="BV11" s="59">
        <f t="shared" si="12"/>
        <v>0.50919297620145687</v>
      </c>
      <c r="BW11" s="13">
        <f t="shared" si="9"/>
        <v>3.5</v>
      </c>
      <c r="BX11" s="14">
        <f t="shared" si="13"/>
        <v>10.23391812865497</v>
      </c>
    </row>
    <row r="12" spans="1:76" x14ac:dyDescent="0.2">
      <c r="A12" s="21" t="s">
        <v>39</v>
      </c>
      <c r="B12" s="89"/>
      <c r="C12" s="90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69"/>
      <c r="AF12" s="25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69"/>
      <c r="BK12" s="11" t="str">
        <f t="shared" si="0"/>
        <v>Placoid lengths</v>
      </c>
      <c r="BL12" s="12"/>
      <c r="BM12" s="53"/>
      <c r="BN12" s="13"/>
      <c r="BO12" s="54"/>
      <c r="BP12" s="55"/>
      <c r="BQ12" s="14"/>
      <c r="BR12" s="56"/>
      <c r="BS12" s="57"/>
      <c r="BT12" s="58"/>
      <c r="BU12" s="13"/>
      <c r="BV12" s="59"/>
      <c r="BW12" s="13"/>
      <c r="BX12" s="14"/>
    </row>
    <row r="13" spans="1:76" x14ac:dyDescent="0.2">
      <c r="A13" s="9" t="s">
        <v>17</v>
      </c>
      <c r="B13" s="91">
        <v>11.7</v>
      </c>
      <c r="C13" s="92">
        <f t="shared" ref="C13:C17" si="14">IF(AND((B13&gt;0),(B$5&gt;0)),(B13/B$5*100),"")</f>
        <v>34.210526315789465</v>
      </c>
      <c r="D13" s="10">
        <v>11.7</v>
      </c>
      <c r="E13" s="20">
        <f t="shared" ref="E13:E17" si="15">IF(AND((D13&gt;0),(D$5&gt;0)),(D13/D$5*100),"")</f>
        <v>33.524355300859597</v>
      </c>
      <c r="F13" s="10">
        <v>11.5</v>
      </c>
      <c r="G13" s="20">
        <f t="shared" ref="G13:G17" si="16">IF(AND((F13&gt;0),(F$5&gt;0)),(F13/F$5*100),"")</f>
        <v>32.394366197183103</v>
      </c>
      <c r="H13" s="10">
        <v>14.2</v>
      </c>
      <c r="I13" s="20">
        <f t="shared" ref="I13:I17" si="17">IF(AND((H13&gt;0),(H$5&gt;0)),(H13/H$5*100),"")</f>
        <v>38.797814207650269</v>
      </c>
      <c r="J13" s="10">
        <v>14</v>
      </c>
      <c r="K13" s="20">
        <f t="shared" ref="K13:K17" si="18">IF(AND((J13&gt;0),(J$5&gt;0)),(J13/J$5*100),"")</f>
        <v>38.356164383561641</v>
      </c>
      <c r="L13" s="10">
        <v>14.5</v>
      </c>
      <c r="M13" s="20">
        <f t="shared" ref="M13:M17" si="19">IF(AND((L13&gt;0),(L$5&gt;0)),(L13/L$5*100),"")</f>
        <v>38.873994638069711</v>
      </c>
      <c r="N13" s="10">
        <v>13.8</v>
      </c>
      <c r="O13" s="20">
        <f t="shared" ref="O13:O17" si="20">IF(AND((N13&gt;0),(N$5&gt;0)),(N13/N$5*100),"")</f>
        <v>36.125654450261777</v>
      </c>
      <c r="P13" s="10">
        <v>14.3</v>
      </c>
      <c r="Q13" s="20">
        <f t="shared" ref="Q13:Q17" si="21">IF(AND((P13&gt;0),(P$5&gt;0)),(P13/P$5*100),"")</f>
        <v>40.281690140845072</v>
      </c>
      <c r="R13" s="10">
        <v>13</v>
      </c>
      <c r="S13" s="20">
        <f t="shared" ref="S13:S17" si="22">IF(AND((R13&gt;0),(R$5&gt;0)),(R13/R$5*100),"")</f>
        <v>36.211699164345404</v>
      </c>
      <c r="T13" s="10"/>
      <c r="U13" s="20" t="str">
        <f t="shared" ref="U13:U17" si="23">IF(AND((T13&gt;0),(T$5&gt;0)),(T13/T$5*100),"")</f>
        <v/>
      </c>
      <c r="V13" s="10"/>
      <c r="W13" s="20" t="str">
        <f t="shared" ref="W13:W17" si="24">IF(AND((V13&gt;0),(V$5&gt;0)),(V13/V$5*100),"")</f>
        <v/>
      </c>
      <c r="X13" s="10"/>
      <c r="Y13" s="20" t="str">
        <f t="shared" ref="Y13:Y17" si="25">IF(AND((X13&gt;0),(X$5&gt;0)),(X13/X$5*100),"")</f>
        <v/>
      </c>
      <c r="Z13" s="10"/>
      <c r="AA13" s="20" t="str">
        <f t="shared" ref="AA13:AA17" si="26">IF(AND((Z13&gt;0),(Z$5&gt;0)),(Z13/Z$5*100),"")</f>
        <v/>
      </c>
      <c r="AB13" s="10"/>
      <c r="AC13" s="20" t="str">
        <f t="shared" ref="AC13:AC17" si="27">IF(AND((AB13&gt;0),(AB$5&gt;0)),(AB13/AB$5*100),"")</f>
        <v/>
      </c>
      <c r="AD13" s="10"/>
      <c r="AE13" s="20" t="str">
        <f t="shared" ref="AE13:AE17" si="28">IF(AND((AD13&gt;0),(AD$5&gt;0)),(AD13/AD$5*100),"")</f>
        <v/>
      </c>
      <c r="AF13" s="10"/>
      <c r="AG13" s="20" t="str">
        <f t="shared" ref="AG13:AG17" si="29">IF(AND((AF13&gt;0),(AF$5&gt;0)),(AF13/AF$5*100),"")</f>
        <v/>
      </c>
      <c r="AH13" s="10"/>
      <c r="AI13" s="20" t="str">
        <f t="shared" ref="AI13:AI17" si="30">IF(AND((AH13&gt;0),(AH$5&gt;0)),(AH13/AH$5*100),"")</f>
        <v/>
      </c>
      <c r="AJ13" s="10"/>
      <c r="AK13" s="20" t="str">
        <f t="shared" ref="AK13:AK17" si="31">IF(AND((AJ13&gt;0),(AJ$5&gt;0)),(AJ13/AJ$5*100),"")</f>
        <v/>
      </c>
      <c r="AL13" s="10"/>
      <c r="AM13" s="20" t="str">
        <f t="shared" ref="AM13:AM17" si="32">IF(AND((AL13&gt;0),(AL$5&gt;0)),(AL13/AL$5*100),"")</f>
        <v/>
      </c>
      <c r="AN13" s="10"/>
      <c r="AO13" s="20" t="str">
        <f t="shared" ref="AO13:AO17" si="33">IF(AND((AN13&gt;0),(AN$5&gt;0)),(AN13/AN$5*100),"")</f>
        <v/>
      </c>
      <c r="AP13" s="10"/>
      <c r="AQ13" s="20" t="str">
        <f t="shared" ref="AQ13:AQ17" si="34">IF(AND((AP13&gt;0),(AP$5&gt;0)),(AP13/AP$5*100),"")</f>
        <v/>
      </c>
      <c r="AR13" s="10"/>
      <c r="AS13" s="20" t="str">
        <f t="shared" ref="AS13:AS17" si="35">IF(AND((AR13&gt;0),(AR$5&gt;0)),(AR13/AR$5*100),"")</f>
        <v/>
      </c>
      <c r="AT13" s="10"/>
      <c r="AU13" s="20" t="str">
        <f t="shared" ref="AU13:AU17" si="36">IF(AND((AT13&gt;0),(AT$5&gt;0)),(AT13/AT$5*100),"")</f>
        <v/>
      </c>
      <c r="AV13" s="10"/>
      <c r="AW13" s="20" t="str">
        <f t="shared" ref="AW13:AW17" si="37">IF(AND((AV13&gt;0),(AV$5&gt;0)),(AV13/AV$5*100),"")</f>
        <v/>
      </c>
      <c r="AX13" s="10"/>
      <c r="AY13" s="20" t="str">
        <f t="shared" ref="AY13:AY17" si="38">IF(AND((AX13&gt;0),(AX$5&gt;0)),(AX13/AX$5*100),"")</f>
        <v/>
      </c>
      <c r="AZ13" s="10"/>
      <c r="BA13" s="20" t="str">
        <f t="shared" ref="BA13:BA17" si="39">IF(AND((AZ13&gt;0),(AZ$5&gt;0)),(AZ13/AZ$5*100),"")</f>
        <v/>
      </c>
      <c r="BB13" s="10"/>
      <c r="BC13" s="20" t="str">
        <f t="shared" ref="BC13:BC17" si="40">IF(AND((BB13&gt;0),(BB$5&gt;0)),(BB13/BB$5*100),"")</f>
        <v/>
      </c>
      <c r="BD13" s="10"/>
      <c r="BE13" s="20" t="str">
        <f t="shared" ref="BE13:BE17" si="41">IF(AND((BD13&gt;0),(BD$5&gt;0)),(BD13/BD$5*100),"")</f>
        <v/>
      </c>
      <c r="BF13" s="10"/>
      <c r="BG13" s="20" t="str">
        <f t="shared" ref="BG13:BG17" si="42">IF(AND((BF13&gt;0),(BF$5&gt;0)),(BF13/BF$5*100),"")</f>
        <v/>
      </c>
      <c r="BH13" s="10"/>
      <c r="BI13" s="20" t="str">
        <f t="shared" ref="BI13:BI17" si="43">IF(AND((BH13&gt;0),(BH$5&gt;0)),(BH13/BH$5*100),"")</f>
        <v/>
      </c>
      <c r="BK13" s="11" t="str">
        <f t="shared" si="0"/>
        <v xml:space="preserve">     Macroplacoid 1</v>
      </c>
      <c r="BL13" s="12">
        <f t="shared" si="2"/>
        <v>9</v>
      </c>
      <c r="BM13" s="53">
        <f t="shared" si="1"/>
        <v>11.5</v>
      </c>
      <c r="BN13" s="13" t="str">
        <f t="shared" si="3"/>
        <v>–</v>
      </c>
      <c r="BO13" s="54">
        <f t="shared" si="4"/>
        <v>14.5</v>
      </c>
      <c r="BP13" s="55">
        <f t="shared" si="5"/>
        <v>32.394366197183103</v>
      </c>
      <c r="BQ13" s="14" t="str">
        <f t="shared" si="10"/>
        <v>–</v>
      </c>
      <c r="BR13" s="56">
        <f t="shared" si="6"/>
        <v>40.281690140845072</v>
      </c>
      <c r="BS13" s="57">
        <f t="shared" si="7"/>
        <v>13.188888888888888</v>
      </c>
      <c r="BT13" s="58">
        <f t="shared" si="11"/>
        <v>36.530696088729563</v>
      </c>
      <c r="BU13" s="13">
        <f t="shared" si="8"/>
        <v>1.2414149633024052</v>
      </c>
      <c r="BV13" s="59">
        <f t="shared" si="12"/>
        <v>2.7347184264873765</v>
      </c>
      <c r="BW13" s="13">
        <f t="shared" si="9"/>
        <v>11.7</v>
      </c>
      <c r="BX13" s="14">
        <f t="shared" si="13"/>
        <v>34.210526315789465</v>
      </c>
    </row>
    <row r="14" spans="1:76" x14ac:dyDescent="0.2">
      <c r="A14" s="9" t="s">
        <v>18</v>
      </c>
      <c r="B14" s="91">
        <v>29.2</v>
      </c>
      <c r="C14" s="92">
        <f t="shared" si="14"/>
        <v>85.380116959064324</v>
      </c>
      <c r="D14" s="10">
        <v>30.2</v>
      </c>
      <c r="E14" s="20">
        <f t="shared" si="15"/>
        <v>86.532951289398284</v>
      </c>
      <c r="F14" s="10">
        <v>27.7</v>
      </c>
      <c r="G14" s="20">
        <f t="shared" si="16"/>
        <v>78.028169014084497</v>
      </c>
      <c r="H14" s="10">
        <v>33</v>
      </c>
      <c r="I14" s="20">
        <f t="shared" si="17"/>
        <v>90.163934426229503</v>
      </c>
      <c r="J14" s="10">
        <v>32.9</v>
      </c>
      <c r="K14" s="20">
        <f t="shared" si="18"/>
        <v>90.136986301369859</v>
      </c>
      <c r="L14" s="10">
        <v>32.200000000000003</v>
      </c>
      <c r="M14" s="20">
        <f t="shared" si="19"/>
        <v>86.327077747989293</v>
      </c>
      <c r="N14" s="10">
        <v>32.6</v>
      </c>
      <c r="O14" s="20">
        <f t="shared" si="20"/>
        <v>85.340314136125656</v>
      </c>
      <c r="P14" s="10">
        <v>33.799999999999997</v>
      </c>
      <c r="Q14" s="20">
        <f t="shared" si="21"/>
        <v>95.211267605633793</v>
      </c>
      <c r="R14" s="10">
        <v>32.6</v>
      </c>
      <c r="S14" s="20">
        <f t="shared" si="22"/>
        <v>90.807799442896936</v>
      </c>
      <c r="T14" s="10"/>
      <c r="U14" s="20" t="str">
        <f t="shared" si="23"/>
        <v/>
      </c>
      <c r="V14" s="10"/>
      <c r="W14" s="20" t="str">
        <f t="shared" si="24"/>
        <v/>
      </c>
      <c r="X14" s="10"/>
      <c r="Y14" s="20" t="str">
        <f t="shared" si="25"/>
        <v/>
      </c>
      <c r="Z14" s="10"/>
      <c r="AA14" s="20" t="str">
        <f t="shared" si="26"/>
        <v/>
      </c>
      <c r="AB14" s="10"/>
      <c r="AC14" s="20" t="str">
        <f t="shared" si="27"/>
        <v/>
      </c>
      <c r="AD14" s="10"/>
      <c r="AE14" s="20" t="str">
        <f t="shared" si="28"/>
        <v/>
      </c>
      <c r="AF14" s="10"/>
      <c r="AG14" s="20" t="str">
        <f t="shared" si="29"/>
        <v/>
      </c>
      <c r="AH14" s="10"/>
      <c r="AI14" s="20" t="str">
        <f t="shared" si="30"/>
        <v/>
      </c>
      <c r="AJ14" s="10"/>
      <c r="AK14" s="20" t="str">
        <f t="shared" si="31"/>
        <v/>
      </c>
      <c r="AL14" s="10"/>
      <c r="AM14" s="20" t="str">
        <f t="shared" si="32"/>
        <v/>
      </c>
      <c r="AN14" s="10"/>
      <c r="AO14" s="20" t="str">
        <f t="shared" si="33"/>
        <v/>
      </c>
      <c r="AP14" s="10"/>
      <c r="AQ14" s="20" t="str">
        <f t="shared" si="34"/>
        <v/>
      </c>
      <c r="AR14" s="10"/>
      <c r="AS14" s="20" t="str">
        <f t="shared" si="35"/>
        <v/>
      </c>
      <c r="AT14" s="10"/>
      <c r="AU14" s="20" t="str">
        <f t="shared" si="36"/>
        <v/>
      </c>
      <c r="AV14" s="10"/>
      <c r="AW14" s="20" t="str">
        <f t="shared" si="37"/>
        <v/>
      </c>
      <c r="AX14" s="10"/>
      <c r="AY14" s="20" t="str">
        <f t="shared" si="38"/>
        <v/>
      </c>
      <c r="AZ14" s="10"/>
      <c r="BA14" s="20" t="str">
        <f t="shared" si="39"/>
        <v/>
      </c>
      <c r="BB14" s="10"/>
      <c r="BC14" s="20" t="str">
        <f t="shared" si="40"/>
        <v/>
      </c>
      <c r="BD14" s="10"/>
      <c r="BE14" s="20" t="str">
        <f t="shared" si="41"/>
        <v/>
      </c>
      <c r="BF14" s="10"/>
      <c r="BG14" s="20" t="str">
        <f t="shared" si="42"/>
        <v/>
      </c>
      <c r="BH14" s="10"/>
      <c r="BI14" s="20" t="str">
        <f t="shared" si="43"/>
        <v/>
      </c>
      <c r="BK14" s="11" t="str">
        <f t="shared" si="0"/>
        <v xml:space="preserve">     Macroplacoid 2</v>
      </c>
      <c r="BL14" s="12">
        <f t="shared" si="2"/>
        <v>9</v>
      </c>
      <c r="BM14" s="53">
        <f t="shared" si="1"/>
        <v>27.7</v>
      </c>
      <c r="BN14" s="13" t="str">
        <f t="shared" si="3"/>
        <v>–</v>
      </c>
      <c r="BO14" s="54">
        <f t="shared" si="4"/>
        <v>33.799999999999997</v>
      </c>
      <c r="BP14" s="55">
        <f t="shared" si="5"/>
        <v>78.028169014084497</v>
      </c>
      <c r="BQ14" s="14" t="str">
        <f t="shared" si="10"/>
        <v>–</v>
      </c>
      <c r="BR14" s="56">
        <f t="shared" si="6"/>
        <v>95.211267605633793</v>
      </c>
      <c r="BS14" s="57">
        <f t="shared" si="7"/>
        <v>31.577777777777776</v>
      </c>
      <c r="BT14" s="58">
        <f t="shared" si="11"/>
        <v>87.547624102532453</v>
      </c>
      <c r="BU14" s="13">
        <f t="shared" si="8"/>
        <v>2.0547370742857698</v>
      </c>
      <c r="BV14" s="59">
        <f t="shared" si="12"/>
        <v>4.8168931286964414</v>
      </c>
      <c r="BW14" s="13">
        <f t="shared" si="9"/>
        <v>29.2</v>
      </c>
      <c r="BX14" s="14">
        <f t="shared" si="13"/>
        <v>85.380116959064324</v>
      </c>
    </row>
    <row r="15" spans="1:76" x14ac:dyDescent="0.2">
      <c r="A15" s="9" t="s">
        <v>19</v>
      </c>
      <c r="B15" s="91">
        <v>2.9</v>
      </c>
      <c r="C15" s="92">
        <f t="shared" si="14"/>
        <v>8.4795321637426895</v>
      </c>
      <c r="D15" s="10">
        <v>2.1</v>
      </c>
      <c r="E15" s="20">
        <f t="shared" si="15"/>
        <v>6.0171919770773643</v>
      </c>
      <c r="F15" s="10">
        <v>3.4</v>
      </c>
      <c r="G15" s="20">
        <f t="shared" si="16"/>
        <v>9.577464788732394</v>
      </c>
      <c r="H15" s="10">
        <v>3.7</v>
      </c>
      <c r="I15" s="20">
        <f t="shared" si="17"/>
        <v>10.10928961748634</v>
      </c>
      <c r="J15" s="10">
        <v>2.7</v>
      </c>
      <c r="K15" s="20">
        <f t="shared" si="18"/>
        <v>7.397260273972603</v>
      </c>
      <c r="L15" s="10">
        <v>3.7</v>
      </c>
      <c r="M15" s="20">
        <f t="shared" si="19"/>
        <v>9.9195710455764079</v>
      </c>
      <c r="N15" s="10">
        <v>3.7</v>
      </c>
      <c r="O15" s="20">
        <f t="shared" si="20"/>
        <v>9.6858638743455483</v>
      </c>
      <c r="P15" s="10">
        <v>4.4000000000000004</v>
      </c>
      <c r="Q15" s="20">
        <f t="shared" si="21"/>
        <v>12.3943661971831</v>
      </c>
      <c r="R15" s="10">
        <v>3.6</v>
      </c>
      <c r="S15" s="20">
        <f t="shared" si="22"/>
        <v>10.027855153203344</v>
      </c>
      <c r="T15" s="10"/>
      <c r="U15" s="20" t="str">
        <f t="shared" si="23"/>
        <v/>
      </c>
      <c r="V15" s="10"/>
      <c r="W15" s="20" t="str">
        <f t="shared" si="24"/>
        <v/>
      </c>
      <c r="X15" s="10"/>
      <c r="Y15" s="20" t="str">
        <f t="shared" si="25"/>
        <v/>
      </c>
      <c r="Z15" s="10"/>
      <c r="AA15" s="20" t="str">
        <f t="shared" si="26"/>
        <v/>
      </c>
      <c r="AB15" s="10"/>
      <c r="AC15" s="20" t="str">
        <f t="shared" si="27"/>
        <v/>
      </c>
      <c r="AD15" s="10"/>
      <c r="AE15" s="20" t="str">
        <f t="shared" si="28"/>
        <v/>
      </c>
      <c r="AF15" s="10"/>
      <c r="AG15" s="20" t="str">
        <f t="shared" si="29"/>
        <v/>
      </c>
      <c r="AH15" s="10"/>
      <c r="AI15" s="20" t="str">
        <f t="shared" si="30"/>
        <v/>
      </c>
      <c r="AJ15" s="10"/>
      <c r="AK15" s="20" t="str">
        <f t="shared" si="31"/>
        <v/>
      </c>
      <c r="AL15" s="10"/>
      <c r="AM15" s="20" t="str">
        <f t="shared" si="32"/>
        <v/>
      </c>
      <c r="AN15" s="10"/>
      <c r="AO15" s="20" t="str">
        <f t="shared" si="33"/>
        <v/>
      </c>
      <c r="AP15" s="10"/>
      <c r="AQ15" s="20" t="str">
        <f t="shared" si="34"/>
        <v/>
      </c>
      <c r="AR15" s="10"/>
      <c r="AS15" s="20" t="str">
        <f t="shared" si="35"/>
        <v/>
      </c>
      <c r="AT15" s="10"/>
      <c r="AU15" s="20" t="str">
        <f t="shared" si="36"/>
        <v/>
      </c>
      <c r="AV15" s="10"/>
      <c r="AW15" s="20" t="str">
        <f t="shared" si="37"/>
        <v/>
      </c>
      <c r="AX15" s="10"/>
      <c r="AY15" s="20" t="str">
        <f t="shared" si="38"/>
        <v/>
      </c>
      <c r="AZ15" s="10"/>
      <c r="BA15" s="20" t="str">
        <f t="shared" si="39"/>
        <v/>
      </c>
      <c r="BB15" s="10"/>
      <c r="BC15" s="20" t="str">
        <f t="shared" si="40"/>
        <v/>
      </c>
      <c r="BD15" s="10"/>
      <c r="BE15" s="20" t="str">
        <f t="shared" si="41"/>
        <v/>
      </c>
      <c r="BF15" s="10"/>
      <c r="BG15" s="20" t="str">
        <f t="shared" si="42"/>
        <v/>
      </c>
      <c r="BH15" s="10"/>
      <c r="BI15" s="20" t="str">
        <f t="shared" si="43"/>
        <v/>
      </c>
      <c r="BK15" s="11" t="str">
        <f t="shared" si="0"/>
        <v xml:space="preserve">     Microplacoid</v>
      </c>
      <c r="BL15" s="12">
        <f t="shared" si="2"/>
        <v>9</v>
      </c>
      <c r="BM15" s="53">
        <f t="shared" si="1"/>
        <v>2.1</v>
      </c>
      <c r="BN15" s="13" t="str">
        <f t="shared" si="3"/>
        <v>–</v>
      </c>
      <c r="BO15" s="54">
        <f t="shared" si="4"/>
        <v>4.4000000000000004</v>
      </c>
      <c r="BP15" s="55">
        <f t="shared" si="5"/>
        <v>6.0171919770773643</v>
      </c>
      <c r="BQ15" s="14" t="str">
        <f t="shared" si="10"/>
        <v>–</v>
      </c>
      <c r="BR15" s="56">
        <f t="shared" si="6"/>
        <v>12.3943661971831</v>
      </c>
      <c r="BS15" s="57">
        <f t="shared" si="7"/>
        <v>3.3555555555555561</v>
      </c>
      <c r="BT15" s="58">
        <f t="shared" si="11"/>
        <v>9.2898216768133111</v>
      </c>
      <c r="BU15" s="13">
        <f t="shared" si="8"/>
        <v>0.68211273098936875</v>
      </c>
      <c r="BV15" s="59">
        <f t="shared" si="12"/>
        <v>1.8179333374964579</v>
      </c>
      <c r="BW15" s="13">
        <f t="shared" si="9"/>
        <v>2.9</v>
      </c>
      <c r="BX15" s="14">
        <f t="shared" si="13"/>
        <v>8.4795321637426895</v>
      </c>
    </row>
    <row r="16" spans="1:76" x14ac:dyDescent="0.2">
      <c r="A16" s="9" t="s">
        <v>20</v>
      </c>
      <c r="B16" s="91">
        <v>42.2</v>
      </c>
      <c r="C16" s="92">
        <f t="shared" si="14"/>
        <v>123.39181286549707</v>
      </c>
      <c r="D16" s="10">
        <v>42.3</v>
      </c>
      <c r="E16" s="20">
        <f t="shared" si="15"/>
        <v>121.20343839541547</v>
      </c>
      <c r="F16" s="10">
        <v>41.7</v>
      </c>
      <c r="G16" s="20">
        <f t="shared" si="16"/>
        <v>117.46478873239437</v>
      </c>
      <c r="H16" s="10">
        <v>48.2</v>
      </c>
      <c r="I16" s="20">
        <f t="shared" si="17"/>
        <v>131.69398907103826</v>
      </c>
      <c r="J16" s="10">
        <v>47.8</v>
      </c>
      <c r="K16" s="20">
        <f t="shared" si="18"/>
        <v>130.95890410958904</v>
      </c>
      <c r="L16" s="10">
        <v>46.6</v>
      </c>
      <c r="M16" s="20">
        <f t="shared" si="19"/>
        <v>124.93297587131369</v>
      </c>
      <c r="N16" s="10">
        <v>48.1</v>
      </c>
      <c r="O16" s="20">
        <f t="shared" si="20"/>
        <v>125.91623036649213</v>
      </c>
      <c r="P16" s="10">
        <v>49.1</v>
      </c>
      <c r="Q16" s="20">
        <f t="shared" si="21"/>
        <v>138.30985915492957</v>
      </c>
      <c r="R16" s="10">
        <v>44.8</v>
      </c>
      <c r="S16" s="20">
        <f t="shared" si="22"/>
        <v>124.79108635097494</v>
      </c>
      <c r="T16" s="10"/>
      <c r="U16" s="20" t="str">
        <f t="shared" si="23"/>
        <v/>
      </c>
      <c r="V16" s="10"/>
      <c r="W16" s="20" t="str">
        <f t="shared" si="24"/>
        <v/>
      </c>
      <c r="X16" s="10"/>
      <c r="Y16" s="20" t="str">
        <f t="shared" si="25"/>
        <v/>
      </c>
      <c r="Z16" s="10"/>
      <c r="AA16" s="20" t="str">
        <f t="shared" si="26"/>
        <v/>
      </c>
      <c r="AB16" s="10"/>
      <c r="AC16" s="20" t="str">
        <f t="shared" si="27"/>
        <v/>
      </c>
      <c r="AD16" s="10"/>
      <c r="AE16" s="20" t="str">
        <f t="shared" si="28"/>
        <v/>
      </c>
      <c r="AF16" s="10"/>
      <c r="AG16" s="20" t="str">
        <f t="shared" si="29"/>
        <v/>
      </c>
      <c r="AH16" s="10"/>
      <c r="AI16" s="20" t="str">
        <f t="shared" si="30"/>
        <v/>
      </c>
      <c r="AJ16" s="10"/>
      <c r="AK16" s="20" t="str">
        <f t="shared" si="31"/>
        <v/>
      </c>
      <c r="AL16" s="10"/>
      <c r="AM16" s="20" t="str">
        <f t="shared" si="32"/>
        <v/>
      </c>
      <c r="AN16" s="10"/>
      <c r="AO16" s="20" t="str">
        <f t="shared" si="33"/>
        <v/>
      </c>
      <c r="AP16" s="10"/>
      <c r="AQ16" s="20" t="str">
        <f t="shared" si="34"/>
        <v/>
      </c>
      <c r="AR16" s="10"/>
      <c r="AS16" s="20" t="str">
        <f t="shared" si="35"/>
        <v/>
      </c>
      <c r="AT16" s="10"/>
      <c r="AU16" s="20" t="str">
        <f t="shared" si="36"/>
        <v/>
      </c>
      <c r="AV16" s="10"/>
      <c r="AW16" s="20" t="str">
        <f t="shared" si="37"/>
        <v/>
      </c>
      <c r="AX16" s="10"/>
      <c r="AY16" s="20" t="str">
        <f t="shared" si="38"/>
        <v/>
      </c>
      <c r="AZ16" s="10"/>
      <c r="BA16" s="20" t="str">
        <f t="shared" si="39"/>
        <v/>
      </c>
      <c r="BB16" s="10"/>
      <c r="BC16" s="20" t="str">
        <f t="shared" si="40"/>
        <v/>
      </c>
      <c r="BD16" s="10"/>
      <c r="BE16" s="20" t="str">
        <f t="shared" si="41"/>
        <v/>
      </c>
      <c r="BF16" s="10"/>
      <c r="BG16" s="20" t="str">
        <f t="shared" si="42"/>
        <v/>
      </c>
      <c r="BH16" s="10"/>
      <c r="BI16" s="20" t="str">
        <f t="shared" si="43"/>
        <v/>
      </c>
      <c r="BK16" s="11" t="str">
        <f t="shared" si="0"/>
        <v xml:space="preserve">     Macroplacoid row</v>
      </c>
      <c r="BL16" s="12">
        <f t="shared" si="2"/>
        <v>9</v>
      </c>
      <c r="BM16" s="53">
        <f t="shared" si="1"/>
        <v>41.7</v>
      </c>
      <c r="BN16" s="13" t="str">
        <f t="shared" si="3"/>
        <v>–</v>
      </c>
      <c r="BO16" s="54">
        <f t="shared" si="4"/>
        <v>49.1</v>
      </c>
      <c r="BP16" s="55">
        <f t="shared" si="5"/>
        <v>117.46478873239437</v>
      </c>
      <c r="BQ16" s="14" t="str">
        <f t="shared" si="10"/>
        <v>–</v>
      </c>
      <c r="BR16" s="56">
        <f t="shared" si="6"/>
        <v>138.30985915492957</v>
      </c>
      <c r="BS16" s="57">
        <f t="shared" si="7"/>
        <v>45.644444444444453</v>
      </c>
      <c r="BT16" s="58">
        <f t="shared" si="11"/>
        <v>126.51812054640497</v>
      </c>
      <c r="BU16" s="13">
        <f t="shared" si="8"/>
        <v>2.9449580264882855</v>
      </c>
      <c r="BV16" s="59">
        <f t="shared" si="12"/>
        <v>6.2389436065857939</v>
      </c>
      <c r="BW16" s="13">
        <f t="shared" si="9"/>
        <v>42.2</v>
      </c>
      <c r="BX16" s="14">
        <f t="shared" si="13"/>
        <v>123.39181286549707</v>
      </c>
    </row>
    <row r="17" spans="1:76" x14ac:dyDescent="0.2">
      <c r="A17" s="9" t="s">
        <v>21</v>
      </c>
      <c r="B17" s="91">
        <v>46.7</v>
      </c>
      <c r="C17" s="92">
        <f t="shared" si="14"/>
        <v>136.54970760233917</v>
      </c>
      <c r="D17" s="10">
        <v>47.5</v>
      </c>
      <c r="E17" s="20">
        <f t="shared" si="15"/>
        <v>136.10315186246419</v>
      </c>
      <c r="F17" s="10">
        <v>45.9</v>
      </c>
      <c r="G17" s="20">
        <f t="shared" si="16"/>
        <v>129.29577464788733</v>
      </c>
      <c r="H17" s="10">
        <v>53.8</v>
      </c>
      <c r="I17" s="20">
        <f t="shared" si="17"/>
        <v>146.99453551912566</v>
      </c>
      <c r="J17" s="10">
        <v>53.8</v>
      </c>
      <c r="K17" s="20">
        <f t="shared" si="18"/>
        <v>147.39726027397259</v>
      </c>
      <c r="L17" s="10">
        <v>51.4</v>
      </c>
      <c r="M17" s="20">
        <f t="shared" si="19"/>
        <v>137.80160857908848</v>
      </c>
      <c r="N17" s="10">
        <v>53.1</v>
      </c>
      <c r="O17" s="20">
        <f t="shared" si="20"/>
        <v>139.00523560209425</v>
      </c>
      <c r="P17" s="10">
        <v>55.5</v>
      </c>
      <c r="Q17" s="20">
        <f t="shared" si="21"/>
        <v>156.33802816901408</v>
      </c>
      <c r="R17" s="10">
        <v>51</v>
      </c>
      <c r="S17" s="20">
        <f t="shared" si="22"/>
        <v>142.06128133704738</v>
      </c>
      <c r="T17" s="10"/>
      <c r="U17" s="20" t="str">
        <f t="shared" si="23"/>
        <v/>
      </c>
      <c r="V17" s="10"/>
      <c r="W17" s="20" t="str">
        <f t="shared" si="24"/>
        <v/>
      </c>
      <c r="X17" s="10"/>
      <c r="Y17" s="20" t="str">
        <f t="shared" si="25"/>
        <v/>
      </c>
      <c r="Z17" s="10"/>
      <c r="AA17" s="20" t="str">
        <f t="shared" si="26"/>
        <v/>
      </c>
      <c r="AB17" s="10"/>
      <c r="AC17" s="20" t="str">
        <f t="shared" si="27"/>
        <v/>
      </c>
      <c r="AD17" s="10"/>
      <c r="AE17" s="20" t="str">
        <f t="shared" si="28"/>
        <v/>
      </c>
      <c r="AF17" s="10"/>
      <c r="AG17" s="20" t="str">
        <f t="shared" si="29"/>
        <v/>
      </c>
      <c r="AH17" s="10"/>
      <c r="AI17" s="20" t="str">
        <f t="shared" si="30"/>
        <v/>
      </c>
      <c r="AJ17" s="10"/>
      <c r="AK17" s="20" t="str">
        <f t="shared" si="31"/>
        <v/>
      </c>
      <c r="AL17" s="10"/>
      <c r="AM17" s="20" t="str">
        <f t="shared" si="32"/>
        <v/>
      </c>
      <c r="AN17" s="10"/>
      <c r="AO17" s="20" t="str">
        <f t="shared" si="33"/>
        <v/>
      </c>
      <c r="AP17" s="10"/>
      <c r="AQ17" s="20" t="str">
        <f t="shared" si="34"/>
        <v/>
      </c>
      <c r="AR17" s="10"/>
      <c r="AS17" s="20" t="str">
        <f t="shared" si="35"/>
        <v/>
      </c>
      <c r="AT17" s="10"/>
      <c r="AU17" s="20" t="str">
        <f t="shared" si="36"/>
        <v/>
      </c>
      <c r="AV17" s="10"/>
      <c r="AW17" s="20" t="str">
        <f t="shared" si="37"/>
        <v/>
      </c>
      <c r="AX17" s="10"/>
      <c r="AY17" s="20" t="str">
        <f t="shared" si="38"/>
        <v/>
      </c>
      <c r="AZ17" s="10"/>
      <c r="BA17" s="20" t="str">
        <f t="shared" si="39"/>
        <v/>
      </c>
      <c r="BB17" s="10"/>
      <c r="BC17" s="20" t="str">
        <f t="shared" si="40"/>
        <v/>
      </c>
      <c r="BD17" s="10"/>
      <c r="BE17" s="20" t="str">
        <f t="shared" si="41"/>
        <v/>
      </c>
      <c r="BF17" s="10"/>
      <c r="BG17" s="20" t="str">
        <f t="shared" si="42"/>
        <v/>
      </c>
      <c r="BH17" s="10"/>
      <c r="BI17" s="20" t="str">
        <f t="shared" si="43"/>
        <v/>
      </c>
      <c r="BK17" s="11" t="str">
        <f t="shared" si="0"/>
        <v xml:space="preserve">     Placoid row</v>
      </c>
      <c r="BL17" s="12">
        <f t="shared" si="2"/>
        <v>9</v>
      </c>
      <c r="BM17" s="53">
        <f t="shared" si="1"/>
        <v>45.9</v>
      </c>
      <c r="BN17" s="13" t="str">
        <f t="shared" si="3"/>
        <v>–</v>
      </c>
      <c r="BO17" s="54">
        <f t="shared" si="4"/>
        <v>55.5</v>
      </c>
      <c r="BP17" s="55">
        <f t="shared" si="5"/>
        <v>129.29577464788733</v>
      </c>
      <c r="BQ17" s="14" t="str">
        <f t="shared" si="10"/>
        <v>–</v>
      </c>
      <c r="BR17" s="56">
        <f t="shared" si="6"/>
        <v>156.33802816901408</v>
      </c>
      <c r="BS17" s="57">
        <f t="shared" si="7"/>
        <v>50.966666666666669</v>
      </c>
      <c r="BT17" s="58">
        <f t="shared" si="11"/>
        <v>141.28295373255924</v>
      </c>
      <c r="BU17" s="13">
        <f t="shared" si="8"/>
        <v>3.4864021569520629</v>
      </c>
      <c r="BV17" s="59">
        <f t="shared" si="12"/>
        <v>7.9647831408349887</v>
      </c>
      <c r="BW17" s="13">
        <f t="shared" si="9"/>
        <v>46.7</v>
      </c>
      <c r="BX17" s="14">
        <f t="shared" si="13"/>
        <v>136.54970760233917</v>
      </c>
    </row>
    <row r="18" spans="1:76" x14ac:dyDescent="0.2">
      <c r="A18" s="21" t="s">
        <v>22</v>
      </c>
      <c r="B18" s="89"/>
      <c r="C18" s="90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69"/>
      <c r="AF18" s="25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69"/>
      <c r="BK18" s="11" t="str">
        <f t="shared" si="0"/>
        <v>Claw 1 lengths</v>
      </c>
      <c r="BL18" s="12"/>
      <c r="BM18" s="53"/>
      <c r="BN18" s="13"/>
      <c r="BO18" s="54"/>
      <c r="BP18" s="55"/>
      <c r="BQ18" s="14"/>
      <c r="BR18" s="56"/>
      <c r="BS18" s="57"/>
      <c r="BT18" s="58"/>
      <c r="BU18" s="13"/>
      <c r="BV18" s="59"/>
      <c r="BW18" s="13"/>
      <c r="BX18" s="14"/>
    </row>
    <row r="19" spans="1:76" x14ac:dyDescent="0.2">
      <c r="A19" s="9" t="s">
        <v>23</v>
      </c>
      <c r="B19" s="91"/>
      <c r="C19" s="92" t="str">
        <f t="shared" ref="C19:C24" si="44">IF(AND((B19&gt;0),(B$5&gt;0)),(B19/B$5*100),"")</f>
        <v/>
      </c>
      <c r="D19" s="10"/>
      <c r="E19" s="20" t="str">
        <f t="shared" ref="E19:E24" si="45">IF(AND((D19&gt;0),(D$5&gt;0)),(D19/D$5*100),"")</f>
        <v/>
      </c>
      <c r="F19" s="10"/>
      <c r="G19" s="20" t="str">
        <f t="shared" ref="G19:G24" si="46">IF(AND((F19&gt;0),(F$5&gt;0)),(F19/F$5*100),"")</f>
        <v/>
      </c>
      <c r="H19" s="10">
        <v>8.1999999999999993</v>
      </c>
      <c r="I19" s="20">
        <f t="shared" ref="I19:I24" si="47">IF(AND((H19&gt;0),(H$5&gt;0)),(H19/H$5*100),"")</f>
        <v>22.404371584699451</v>
      </c>
      <c r="J19" s="10"/>
      <c r="K19" s="20" t="str">
        <f t="shared" ref="K19:K24" si="48">IF(AND((J19&gt;0),(J$5&gt;0)),(J19/J$5*100),"")</f>
        <v/>
      </c>
      <c r="L19" s="10"/>
      <c r="M19" s="20" t="str">
        <f t="shared" ref="M19:M24" si="49">IF(AND((L19&gt;0),(L$5&gt;0)),(L19/L$5*100),"")</f>
        <v/>
      </c>
      <c r="N19" s="10"/>
      <c r="O19" s="20" t="str">
        <f t="shared" ref="O19:O24" si="50">IF(AND((N19&gt;0),(N$5&gt;0)),(N19/N$5*100),"")</f>
        <v/>
      </c>
      <c r="P19" s="10"/>
      <c r="Q19" s="20" t="str">
        <f t="shared" ref="Q19:Q24" si="51">IF(AND((P19&gt;0),(P$5&gt;0)),(P19/P$5*100),"")</f>
        <v/>
      </c>
      <c r="R19" s="10"/>
      <c r="S19" s="20" t="str">
        <f t="shared" ref="S19:S24" si="52">IF(AND((R19&gt;0),(R$5&gt;0)),(R19/R$5*100),"")</f>
        <v/>
      </c>
      <c r="T19" s="10"/>
      <c r="U19" s="20" t="str">
        <f t="shared" ref="U19:U24" si="53">IF(AND((T19&gt;0),(T$5&gt;0)),(T19/T$5*100),"")</f>
        <v/>
      </c>
      <c r="V19" s="10"/>
      <c r="W19" s="20" t="str">
        <f t="shared" ref="W19:W24" si="54">IF(AND((V19&gt;0),(V$5&gt;0)),(V19/V$5*100),"")</f>
        <v/>
      </c>
      <c r="X19" s="10"/>
      <c r="Y19" s="20" t="str">
        <f t="shared" ref="Y19:Y24" si="55">IF(AND((X19&gt;0),(X$5&gt;0)),(X19/X$5*100),"")</f>
        <v/>
      </c>
      <c r="Z19" s="10"/>
      <c r="AA19" s="20" t="str">
        <f t="shared" ref="AA19:AA24" si="56">IF(AND((Z19&gt;0),(Z$5&gt;0)),(Z19/Z$5*100),"")</f>
        <v/>
      </c>
      <c r="AB19" s="10"/>
      <c r="AC19" s="20" t="str">
        <f t="shared" ref="AC19:AC24" si="57">IF(AND((AB19&gt;0),(AB$5&gt;0)),(AB19/AB$5*100),"")</f>
        <v/>
      </c>
      <c r="AD19" s="10"/>
      <c r="AE19" s="20" t="str">
        <f t="shared" ref="AE19:AE24" si="58">IF(AND((AD19&gt;0),(AD$5&gt;0)),(AD19/AD$5*100),"")</f>
        <v/>
      </c>
      <c r="AF19" s="10"/>
      <c r="AG19" s="20" t="str">
        <f t="shared" ref="AG19:AG24" si="59">IF(AND((AF19&gt;0),(AF$5&gt;0)),(AF19/AF$5*100),"")</f>
        <v/>
      </c>
      <c r="AH19" s="10"/>
      <c r="AI19" s="20" t="str">
        <f t="shared" ref="AI19:AI24" si="60">IF(AND((AH19&gt;0),(AH$5&gt;0)),(AH19/AH$5*100),"")</f>
        <v/>
      </c>
      <c r="AJ19" s="10"/>
      <c r="AK19" s="20" t="str">
        <f t="shared" ref="AK19:AK24" si="61">IF(AND((AJ19&gt;0),(AJ$5&gt;0)),(AJ19/AJ$5*100),"")</f>
        <v/>
      </c>
      <c r="AL19" s="10"/>
      <c r="AM19" s="20" t="str">
        <f t="shared" ref="AM19:AM24" si="62">IF(AND((AL19&gt;0),(AL$5&gt;0)),(AL19/AL$5*100),"")</f>
        <v/>
      </c>
      <c r="AN19" s="10"/>
      <c r="AO19" s="20" t="str">
        <f t="shared" ref="AO19:AO24" si="63">IF(AND((AN19&gt;0),(AN$5&gt;0)),(AN19/AN$5*100),"")</f>
        <v/>
      </c>
      <c r="AP19" s="10"/>
      <c r="AQ19" s="20" t="str">
        <f t="shared" ref="AQ19:AQ24" si="64">IF(AND((AP19&gt;0),(AP$5&gt;0)),(AP19/AP$5*100),"")</f>
        <v/>
      </c>
      <c r="AR19" s="10"/>
      <c r="AS19" s="20" t="str">
        <f t="shared" ref="AS19:AS24" si="65">IF(AND((AR19&gt;0),(AR$5&gt;0)),(AR19/AR$5*100),"")</f>
        <v/>
      </c>
      <c r="AT19" s="10"/>
      <c r="AU19" s="20" t="str">
        <f t="shared" ref="AU19:AU24" si="66">IF(AND((AT19&gt;0),(AT$5&gt;0)),(AT19/AT$5*100),"")</f>
        <v/>
      </c>
      <c r="AV19" s="10"/>
      <c r="AW19" s="20" t="str">
        <f t="shared" ref="AW19:AW24" si="67">IF(AND((AV19&gt;0),(AV$5&gt;0)),(AV19/AV$5*100),"")</f>
        <v/>
      </c>
      <c r="AX19" s="10"/>
      <c r="AY19" s="20" t="str">
        <f t="shared" ref="AY19:AY24" si="68">IF(AND((AX19&gt;0),(AX$5&gt;0)),(AX19/AX$5*100),"")</f>
        <v/>
      </c>
      <c r="AZ19" s="10"/>
      <c r="BA19" s="20" t="str">
        <f t="shared" ref="BA19:BA24" si="69">IF(AND((AZ19&gt;0),(AZ$5&gt;0)),(AZ19/AZ$5*100),"")</f>
        <v/>
      </c>
      <c r="BB19" s="10"/>
      <c r="BC19" s="20" t="str">
        <f t="shared" ref="BC19:BC24" si="70">IF(AND((BB19&gt;0),(BB$5&gt;0)),(BB19/BB$5*100),"")</f>
        <v/>
      </c>
      <c r="BD19" s="10"/>
      <c r="BE19" s="20" t="str">
        <f t="shared" ref="BE19:BE24" si="71">IF(AND((BD19&gt;0),(BD$5&gt;0)),(BD19/BD$5*100),"")</f>
        <v/>
      </c>
      <c r="BF19" s="10"/>
      <c r="BG19" s="20" t="str">
        <f t="shared" ref="BG19:BG24" si="72">IF(AND((BF19&gt;0),(BF$5&gt;0)),(BF19/BF$5*100),"")</f>
        <v/>
      </c>
      <c r="BH19" s="10"/>
      <c r="BI19" s="20" t="str">
        <f t="shared" ref="BI19:BI24" si="73">IF(AND((BH19&gt;0),(BH$5&gt;0)),(BH19/BH$5*100),"")</f>
        <v/>
      </c>
      <c r="BK19" s="11" t="str">
        <f t="shared" si="0"/>
        <v xml:space="preserve">     External base</v>
      </c>
      <c r="BL19" s="12">
        <f t="shared" si="2"/>
        <v>1</v>
      </c>
      <c r="BM19" s="53">
        <f t="shared" si="1"/>
        <v>8.1999999999999993</v>
      </c>
      <c r="BN19" s="13" t="str">
        <f t="shared" si="3"/>
        <v>–</v>
      </c>
      <c r="BO19" s="54">
        <f t="shared" si="4"/>
        <v>8.1999999999999993</v>
      </c>
      <c r="BP19" s="55">
        <f t="shared" si="5"/>
        <v>22.404371584699451</v>
      </c>
      <c r="BQ19" s="14" t="str">
        <f t="shared" si="10"/>
        <v>–</v>
      </c>
      <c r="BR19" s="56">
        <f t="shared" si="6"/>
        <v>22.404371584699451</v>
      </c>
      <c r="BS19" s="57">
        <f t="shared" si="7"/>
        <v>8.1999999999999993</v>
      </c>
      <c r="BT19" s="58">
        <f t="shared" si="11"/>
        <v>22.404371584699451</v>
      </c>
      <c r="BU19" s="13" t="str">
        <f t="shared" si="8"/>
        <v>?</v>
      </c>
      <c r="BV19" s="59" t="str">
        <f t="shared" si="12"/>
        <v>?</v>
      </c>
      <c r="BW19" s="13" t="str">
        <f t="shared" si="9"/>
        <v>?</v>
      </c>
      <c r="BX19" s="14" t="str">
        <f t="shared" si="13"/>
        <v>?</v>
      </c>
    </row>
    <row r="20" spans="1:76" x14ac:dyDescent="0.2">
      <c r="A20" s="9" t="s">
        <v>24</v>
      </c>
      <c r="B20" s="91"/>
      <c r="C20" s="92" t="str">
        <f t="shared" si="44"/>
        <v/>
      </c>
      <c r="D20" s="10"/>
      <c r="E20" s="20" t="str">
        <f t="shared" si="45"/>
        <v/>
      </c>
      <c r="F20" s="10"/>
      <c r="G20" s="20" t="str">
        <f t="shared" si="46"/>
        <v/>
      </c>
      <c r="H20" s="10">
        <v>15.7</v>
      </c>
      <c r="I20" s="20">
        <f t="shared" si="47"/>
        <v>42.896174863387976</v>
      </c>
      <c r="J20" s="10"/>
      <c r="K20" s="20" t="str">
        <f t="shared" si="48"/>
        <v/>
      </c>
      <c r="L20" s="10"/>
      <c r="M20" s="20" t="str">
        <f t="shared" si="49"/>
        <v/>
      </c>
      <c r="N20" s="10"/>
      <c r="O20" s="20" t="str">
        <f t="shared" si="50"/>
        <v/>
      </c>
      <c r="P20" s="10"/>
      <c r="Q20" s="20" t="str">
        <f t="shared" si="51"/>
        <v/>
      </c>
      <c r="R20" s="10"/>
      <c r="S20" s="20" t="str">
        <f t="shared" si="52"/>
        <v/>
      </c>
      <c r="T20" s="10"/>
      <c r="U20" s="20" t="str">
        <f t="shared" si="53"/>
        <v/>
      </c>
      <c r="V20" s="10"/>
      <c r="W20" s="20" t="str">
        <f t="shared" si="54"/>
        <v/>
      </c>
      <c r="X20" s="10"/>
      <c r="Y20" s="20" t="str">
        <f t="shared" si="55"/>
        <v/>
      </c>
      <c r="Z20" s="10"/>
      <c r="AA20" s="20" t="str">
        <f t="shared" si="56"/>
        <v/>
      </c>
      <c r="AB20" s="10"/>
      <c r="AC20" s="20" t="str">
        <f t="shared" si="57"/>
        <v/>
      </c>
      <c r="AD20" s="10"/>
      <c r="AE20" s="20" t="str">
        <f t="shared" si="58"/>
        <v/>
      </c>
      <c r="AF20" s="10"/>
      <c r="AG20" s="20" t="str">
        <f t="shared" si="59"/>
        <v/>
      </c>
      <c r="AH20" s="10"/>
      <c r="AI20" s="20" t="str">
        <f t="shared" si="60"/>
        <v/>
      </c>
      <c r="AJ20" s="10"/>
      <c r="AK20" s="20" t="str">
        <f t="shared" si="61"/>
        <v/>
      </c>
      <c r="AL20" s="10"/>
      <c r="AM20" s="20" t="str">
        <f t="shared" si="62"/>
        <v/>
      </c>
      <c r="AN20" s="10"/>
      <c r="AO20" s="20" t="str">
        <f t="shared" si="63"/>
        <v/>
      </c>
      <c r="AP20" s="10"/>
      <c r="AQ20" s="20" t="str">
        <f t="shared" si="64"/>
        <v/>
      </c>
      <c r="AR20" s="10"/>
      <c r="AS20" s="20" t="str">
        <f t="shared" si="65"/>
        <v/>
      </c>
      <c r="AT20" s="10"/>
      <c r="AU20" s="20" t="str">
        <f t="shared" si="66"/>
        <v/>
      </c>
      <c r="AV20" s="10"/>
      <c r="AW20" s="20" t="str">
        <f t="shared" si="67"/>
        <v/>
      </c>
      <c r="AX20" s="10"/>
      <c r="AY20" s="20" t="str">
        <f t="shared" si="68"/>
        <v/>
      </c>
      <c r="AZ20" s="10"/>
      <c r="BA20" s="20" t="str">
        <f t="shared" si="69"/>
        <v/>
      </c>
      <c r="BB20" s="10"/>
      <c r="BC20" s="20" t="str">
        <f t="shared" si="70"/>
        <v/>
      </c>
      <c r="BD20" s="10"/>
      <c r="BE20" s="20" t="str">
        <f t="shared" si="71"/>
        <v/>
      </c>
      <c r="BF20" s="10"/>
      <c r="BG20" s="20" t="str">
        <f t="shared" si="72"/>
        <v/>
      </c>
      <c r="BH20" s="10"/>
      <c r="BI20" s="20" t="str">
        <f t="shared" si="73"/>
        <v/>
      </c>
      <c r="BK20" s="11" t="str">
        <f t="shared" si="0"/>
        <v xml:space="preserve">     External primary branch</v>
      </c>
      <c r="BL20" s="12">
        <f t="shared" si="2"/>
        <v>1</v>
      </c>
      <c r="BM20" s="53">
        <f t="shared" si="1"/>
        <v>15.7</v>
      </c>
      <c r="BN20" s="13" t="str">
        <f t="shared" si="3"/>
        <v>–</v>
      </c>
      <c r="BO20" s="54">
        <f t="shared" si="4"/>
        <v>15.7</v>
      </c>
      <c r="BP20" s="55">
        <f t="shared" si="5"/>
        <v>42.896174863387976</v>
      </c>
      <c r="BQ20" s="14" t="str">
        <f t="shared" si="10"/>
        <v>–</v>
      </c>
      <c r="BR20" s="56">
        <f t="shared" si="6"/>
        <v>42.896174863387976</v>
      </c>
      <c r="BS20" s="57">
        <f t="shared" si="7"/>
        <v>15.7</v>
      </c>
      <c r="BT20" s="58">
        <f t="shared" si="11"/>
        <v>42.896174863387976</v>
      </c>
      <c r="BU20" s="13" t="str">
        <f t="shared" si="8"/>
        <v>?</v>
      </c>
      <c r="BV20" s="59" t="str">
        <f t="shared" si="12"/>
        <v>?</v>
      </c>
      <c r="BW20" s="13" t="str">
        <f t="shared" si="9"/>
        <v>?</v>
      </c>
      <c r="BX20" s="14" t="str">
        <f t="shared" si="13"/>
        <v>?</v>
      </c>
    </row>
    <row r="21" spans="1:76" x14ac:dyDescent="0.2">
      <c r="A21" s="9" t="s">
        <v>25</v>
      </c>
      <c r="B21" s="91"/>
      <c r="C21" s="92" t="str">
        <f t="shared" si="44"/>
        <v/>
      </c>
      <c r="D21" s="10"/>
      <c r="E21" s="20" t="str">
        <f t="shared" si="45"/>
        <v/>
      </c>
      <c r="F21" s="10"/>
      <c r="G21" s="20" t="str">
        <f t="shared" si="46"/>
        <v/>
      </c>
      <c r="H21" s="10">
        <v>8.6999999999999993</v>
      </c>
      <c r="I21" s="20">
        <f t="shared" si="47"/>
        <v>23.770491803278684</v>
      </c>
      <c r="J21" s="10"/>
      <c r="K21" s="20" t="str">
        <f t="shared" si="48"/>
        <v/>
      </c>
      <c r="L21" s="10"/>
      <c r="M21" s="20" t="str">
        <f t="shared" si="49"/>
        <v/>
      </c>
      <c r="N21" s="10"/>
      <c r="O21" s="20" t="str">
        <f t="shared" si="50"/>
        <v/>
      </c>
      <c r="P21" s="10"/>
      <c r="Q21" s="20" t="str">
        <f t="shared" si="51"/>
        <v/>
      </c>
      <c r="R21" s="10"/>
      <c r="S21" s="20" t="str">
        <f t="shared" si="52"/>
        <v/>
      </c>
      <c r="T21" s="10"/>
      <c r="U21" s="20" t="str">
        <f t="shared" si="53"/>
        <v/>
      </c>
      <c r="V21" s="10"/>
      <c r="W21" s="20" t="str">
        <f t="shared" si="54"/>
        <v/>
      </c>
      <c r="X21" s="10"/>
      <c r="Y21" s="20" t="str">
        <f t="shared" si="55"/>
        <v/>
      </c>
      <c r="Z21" s="10"/>
      <c r="AA21" s="20" t="str">
        <f t="shared" si="56"/>
        <v/>
      </c>
      <c r="AB21" s="10"/>
      <c r="AC21" s="20" t="str">
        <f t="shared" si="57"/>
        <v/>
      </c>
      <c r="AD21" s="10"/>
      <c r="AE21" s="20" t="str">
        <f t="shared" si="58"/>
        <v/>
      </c>
      <c r="AF21" s="10"/>
      <c r="AG21" s="20" t="str">
        <f t="shared" si="59"/>
        <v/>
      </c>
      <c r="AH21" s="10"/>
      <c r="AI21" s="20" t="str">
        <f t="shared" si="60"/>
        <v/>
      </c>
      <c r="AJ21" s="10"/>
      <c r="AK21" s="20" t="str">
        <f t="shared" si="61"/>
        <v/>
      </c>
      <c r="AL21" s="10"/>
      <c r="AM21" s="20" t="str">
        <f t="shared" si="62"/>
        <v/>
      </c>
      <c r="AN21" s="10"/>
      <c r="AO21" s="20" t="str">
        <f t="shared" si="63"/>
        <v/>
      </c>
      <c r="AP21" s="10"/>
      <c r="AQ21" s="20" t="str">
        <f t="shared" si="64"/>
        <v/>
      </c>
      <c r="AR21" s="10"/>
      <c r="AS21" s="20" t="str">
        <f t="shared" si="65"/>
        <v/>
      </c>
      <c r="AT21" s="10"/>
      <c r="AU21" s="20" t="str">
        <f t="shared" si="66"/>
        <v/>
      </c>
      <c r="AV21" s="10"/>
      <c r="AW21" s="20" t="str">
        <f t="shared" si="67"/>
        <v/>
      </c>
      <c r="AX21" s="10"/>
      <c r="AY21" s="20" t="str">
        <f t="shared" si="68"/>
        <v/>
      </c>
      <c r="AZ21" s="10"/>
      <c r="BA21" s="20" t="str">
        <f t="shared" si="69"/>
        <v/>
      </c>
      <c r="BB21" s="10"/>
      <c r="BC21" s="20" t="str">
        <f t="shared" si="70"/>
        <v/>
      </c>
      <c r="BD21" s="10"/>
      <c r="BE21" s="20" t="str">
        <f t="shared" si="71"/>
        <v/>
      </c>
      <c r="BF21" s="10"/>
      <c r="BG21" s="20" t="str">
        <f t="shared" si="72"/>
        <v/>
      </c>
      <c r="BH21" s="10"/>
      <c r="BI21" s="20" t="str">
        <f t="shared" si="73"/>
        <v/>
      </c>
      <c r="BK21" s="11" t="str">
        <f t="shared" si="0"/>
        <v xml:space="preserve">     External secondary branch</v>
      </c>
      <c r="BL21" s="12">
        <f t="shared" si="2"/>
        <v>1</v>
      </c>
      <c r="BM21" s="53">
        <f t="shared" si="1"/>
        <v>8.6999999999999993</v>
      </c>
      <c r="BN21" s="13" t="str">
        <f t="shared" si="3"/>
        <v>–</v>
      </c>
      <c r="BO21" s="54">
        <f t="shared" si="4"/>
        <v>8.6999999999999993</v>
      </c>
      <c r="BP21" s="55">
        <f t="shared" si="5"/>
        <v>23.770491803278684</v>
      </c>
      <c r="BQ21" s="14" t="str">
        <f t="shared" si="10"/>
        <v>–</v>
      </c>
      <c r="BR21" s="56">
        <f t="shared" si="6"/>
        <v>23.770491803278684</v>
      </c>
      <c r="BS21" s="57">
        <f t="shared" si="7"/>
        <v>8.6999999999999993</v>
      </c>
      <c r="BT21" s="58">
        <f t="shared" si="11"/>
        <v>23.770491803278684</v>
      </c>
      <c r="BU21" s="13" t="str">
        <f t="shared" si="8"/>
        <v>?</v>
      </c>
      <c r="BV21" s="59" t="str">
        <f t="shared" si="12"/>
        <v>?</v>
      </c>
      <c r="BW21" s="13" t="str">
        <f t="shared" si="9"/>
        <v>?</v>
      </c>
      <c r="BX21" s="14" t="str">
        <f t="shared" si="13"/>
        <v>?</v>
      </c>
    </row>
    <row r="22" spans="1:76" x14ac:dyDescent="0.2">
      <c r="A22" s="9" t="s">
        <v>26</v>
      </c>
      <c r="B22" s="91"/>
      <c r="C22" s="92" t="str">
        <f t="shared" si="44"/>
        <v/>
      </c>
      <c r="D22" s="10"/>
      <c r="E22" s="20" t="str">
        <f t="shared" si="45"/>
        <v/>
      </c>
      <c r="F22" s="10"/>
      <c r="G22" s="20" t="str">
        <f t="shared" si="46"/>
        <v/>
      </c>
      <c r="H22" s="10">
        <v>5.4</v>
      </c>
      <c r="I22" s="20">
        <f t="shared" si="47"/>
        <v>14.754098360655737</v>
      </c>
      <c r="J22" s="10"/>
      <c r="K22" s="20" t="str">
        <f t="shared" si="48"/>
        <v/>
      </c>
      <c r="L22" s="10"/>
      <c r="M22" s="20" t="str">
        <f t="shared" si="49"/>
        <v/>
      </c>
      <c r="N22" s="10"/>
      <c r="O22" s="20" t="str">
        <f t="shared" si="50"/>
        <v/>
      </c>
      <c r="P22" s="10"/>
      <c r="Q22" s="20" t="str">
        <f t="shared" si="51"/>
        <v/>
      </c>
      <c r="R22" s="10"/>
      <c r="S22" s="20" t="str">
        <f t="shared" si="52"/>
        <v/>
      </c>
      <c r="T22" s="10"/>
      <c r="U22" s="20" t="str">
        <f t="shared" si="53"/>
        <v/>
      </c>
      <c r="V22" s="10"/>
      <c r="W22" s="20" t="str">
        <f t="shared" si="54"/>
        <v/>
      </c>
      <c r="X22" s="10"/>
      <c r="Y22" s="20" t="str">
        <f t="shared" si="55"/>
        <v/>
      </c>
      <c r="Z22" s="10"/>
      <c r="AA22" s="20" t="str">
        <f t="shared" si="56"/>
        <v/>
      </c>
      <c r="AB22" s="10"/>
      <c r="AC22" s="20" t="str">
        <f t="shared" si="57"/>
        <v/>
      </c>
      <c r="AD22" s="10"/>
      <c r="AE22" s="20" t="str">
        <f t="shared" si="58"/>
        <v/>
      </c>
      <c r="AF22" s="10"/>
      <c r="AG22" s="20" t="str">
        <f t="shared" si="59"/>
        <v/>
      </c>
      <c r="AH22" s="10"/>
      <c r="AI22" s="20" t="str">
        <f t="shared" si="60"/>
        <v/>
      </c>
      <c r="AJ22" s="10"/>
      <c r="AK22" s="20" t="str">
        <f t="shared" si="61"/>
        <v/>
      </c>
      <c r="AL22" s="10"/>
      <c r="AM22" s="20" t="str">
        <f t="shared" si="62"/>
        <v/>
      </c>
      <c r="AN22" s="10"/>
      <c r="AO22" s="20" t="str">
        <f t="shared" si="63"/>
        <v/>
      </c>
      <c r="AP22" s="10"/>
      <c r="AQ22" s="20" t="str">
        <f t="shared" si="64"/>
        <v/>
      </c>
      <c r="AR22" s="10"/>
      <c r="AS22" s="20" t="str">
        <f t="shared" si="65"/>
        <v/>
      </c>
      <c r="AT22" s="10"/>
      <c r="AU22" s="20" t="str">
        <f t="shared" si="66"/>
        <v/>
      </c>
      <c r="AV22" s="10"/>
      <c r="AW22" s="20" t="str">
        <f t="shared" si="67"/>
        <v/>
      </c>
      <c r="AX22" s="10"/>
      <c r="AY22" s="20" t="str">
        <f t="shared" si="68"/>
        <v/>
      </c>
      <c r="AZ22" s="10"/>
      <c r="BA22" s="20" t="str">
        <f t="shared" si="69"/>
        <v/>
      </c>
      <c r="BB22" s="10"/>
      <c r="BC22" s="20" t="str">
        <f t="shared" si="70"/>
        <v/>
      </c>
      <c r="BD22" s="10"/>
      <c r="BE22" s="20" t="str">
        <f t="shared" si="71"/>
        <v/>
      </c>
      <c r="BF22" s="10"/>
      <c r="BG22" s="20" t="str">
        <f t="shared" si="72"/>
        <v/>
      </c>
      <c r="BH22" s="10"/>
      <c r="BI22" s="20" t="str">
        <f t="shared" si="73"/>
        <v/>
      </c>
      <c r="BK22" s="11" t="str">
        <f t="shared" si="0"/>
        <v xml:space="preserve">     Internal base</v>
      </c>
      <c r="BL22" s="12">
        <f t="shared" si="2"/>
        <v>1</v>
      </c>
      <c r="BM22" s="53">
        <f t="shared" si="1"/>
        <v>5.4</v>
      </c>
      <c r="BN22" s="13" t="str">
        <f t="shared" si="3"/>
        <v>–</v>
      </c>
      <c r="BO22" s="54">
        <f t="shared" si="4"/>
        <v>5.4</v>
      </c>
      <c r="BP22" s="55">
        <f t="shared" si="5"/>
        <v>14.754098360655737</v>
      </c>
      <c r="BQ22" s="14" t="str">
        <f t="shared" si="10"/>
        <v>–</v>
      </c>
      <c r="BR22" s="56">
        <f t="shared" si="6"/>
        <v>14.754098360655737</v>
      </c>
      <c r="BS22" s="57">
        <f t="shared" si="7"/>
        <v>5.4</v>
      </c>
      <c r="BT22" s="58">
        <f t="shared" si="11"/>
        <v>14.754098360655737</v>
      </c>
      <c r="BU22" s="13" t="str">
        <f t="shared" si="8"/>
        <v>?</v>
      </c>
      <c r="BV22" s="59" t="str">
        <f t="shared" si="12"/>
        <v>?</v>
      </c>
      <c r="BW22" s="13" t="str">
        <f t="shared" si="9"/>
        <v>?</v>
      </c>
      <c r="BX22" s="14" t="str">
        <f t="shared" si="13"/>
        <v>?</v>
      </c>
    </row>
    <row r="23" spans="1:76" x14ac:dyDescent="0.2">
      <c r="A23" s="9" t="s">
        <v>27</v>
      </c>
      <c r="B23" s="91"/>
      <c r="C23" s="92" t="str">
        <f t="shared" si="44"/>
        <v/>
      </c>
      <c r="D23" s="10"/>
      <c r="E23" s="20" t="str">
        <f t="shared" si="45"/>
        <v/>
      </c>
      <c r="F23" s="10"/>
      <c r="G23" s="20" t="str">
        <f t="shared" si="46"/>
        <v/>
      </c>
      <c r="H23" s="10"/>
      <c r="I23" s="20" t="str">
        <f t="shared" si="47"/>
        <v/>
      </c>
      <c r="J23" s="10"/>
      <c r="K23" s="20" t="str">
        <f t="shared" si="48"/>
        <v/>
      </c>
      <c r="L23" s="10"/>
      <c r="M23" s="20" t="str">
        <f t="shared" si="49"/>
        <v/>
      </c>
      <c r="N23" s="10"/>
      <c r="O23" s="20" t="str">
        <f t="shared" si="50"/>
        <v/>
      </c>
      <c r="P23" s="10"/>
      <c r="Q23" s="20" t="str">
        <f t="shared" si="51"/>
        <v/>
      </c>
      <c r="R23" s="10"/>
      <c r="S23" s="20" t="str">
        <f t="shared" si="52"/>
        <v/>
      </c>
      <c r="T23" s="10"/>
      <c r="U23" s="20" t="str">
        <f t="shared" si="53"/>
        <v/>
      </c>
      <c r="V23" s="10"/>
      <c r="W23" s="20" t="str">
        <f t="shared" si="54"/>
        <v/>
      </c>
      <c r="X23" s="10"/>
      <c r="Y23" s="20" t="str">
        <f t="shared" si="55"/>
        <v/>
      </c>
      <c r="Z23" s="10"/>
      <c r="AA23" s="20" t="str">
        <f t="shared" si="56"/>
        <v/>
      </c>
      <c r="AB23" s="10"/>
      <c r="AC23" s="20" t="str">
        <f t="shared" si="57"/>
        <v/>
      </c>
      <c r="AD23" s="10"/>
      <c r="AE23" s="20" t="str">
        <f t="shared" si="58"/>
        <v/>
      </c>
      <c r="AF23" s="10"/>
      <c r="AG23" s="20" t="str">
        <f t="shared" si="59"/>
        <v/>
      </c>
      <c r="AH23" s="10"/>
      <c r="AI23" s="20" t="str">
        <f t="shared" si="60"/>
        <v/>
      </c>
      <c r="AJ23" s="10"/>
      <c r="AK23" s="20" t="str">
        <f t="shared" si="61"/>
        <v/>
      </c>
      <c r="AL23" s="10"/>
      <c r="AM23" s="20" t="str">
        <f t="shared" si="62"/>
        <v/>
      </c>
      <c r="AN23" s="10"/>
      <c r="AO23" s="20" t="str">
        <f t="shared" si="63"/>
        <v/>
      </c>
      <c r="AP23" s="10"/>
      <c r="AQ23" s="20" t="str">
        <f t="shared" si="64"/>
        <v/>
      </c>
      <c r="AR23" s="10"/>
      <c r="AS23" s="20" t="str">
        <f t="shared" si="65"/>
        <v/>
      </c>
      <c r="AT23" s="10"/>
      <c r="AU23" s="20" t="str">
        <f t="shared" si="66"/>
        <v/>
      </c>
      <c r="AV23" s="10"/>
      <c r="AW23" s="20" t="str">
        <f t="shared" si="67"/>
        <v/>
      </c>
      <c r="AX23" s="10"/>
      <c r="AY23" s="20" t="str">
        <f t="shared" si="68"/>
        <v/>
      </c>
      <c r="AZ23" s="10"/>
      <c r="BA23" s="20" t="str">
        <f t="shared" si="69"/>
        <v/>
      </c>
      <c r="BB23" s="10"/>
      <c r="BC23" s="20" t="str">
        <f t="shared" si="70"/>
        <v/>
      </c>
      <c r="BD23" s="10"/>
      <c r="BE23" s="20" t="str">
        <f t="shared" si="71"/>
        <v/>
      </c>
      <c r="BF23" s="10"/>
      <c r="BG23" s="20" t="str">
        <f t="shared" si="72"/>
        <v/>
      </c>
      <c r="BH23" s="10"/>
      <c r="BI23" s="20" t="str">
        <f t="shared" si="73"/>
        <v/>
      </c>
      <c r="BK23" s="11" t="str">
        <f t="shared" si="0"/>
        <v xml:space="preserve">     Internal primary branch</v>
      </c>
      <c r="BL23" s="12">
        <f t="shared" si="2"/>
        <v>0</v>
      </c>
      <c r="BM23" s="53" t="str">
        <f t="shared" si="1"/>
        <v/>
      </c>
      <c r="BN23" s="13" t="str">
        <f t="shared" si="3"/>
        <v>?</v>
      </c>
      <c r="BO23" s="54" t="str">
        <f t="shared" si="4"/>
        <v/>
      </c>
      <c r="BP23" s="55" t="str">
        <f t="shared" si="5"/>
        <v/>
      </c>
      <c r="BQ23" s="14" t="str">
        <f t="shared" si="10"/>
        <v>?</v>
      </c>
      <c r="BR23" s="56" t="str">
        <f t="shared" si="6"/>
        <v/>
      </c>
      <c r="BS23" s="57" t="str">
        <f t="shared" si="7"/>
        <v>?</v>
      </c>
      <c r="BT23" s="58" t="str">
        <f t="shared" si="11"/>
        <v>?</v>
      </c>
      <c r="BU23" s="13" t="str">
        <f t="shared" si="8"/>
        <v>?</v>
      </c>
      <c r="BV23" s="59" t="str">
        <f t="shared" si="12"/>
        <v>?</v>
      </c>
      <c r="BW23" s="13" t="str">
        <f t="shared" si="9"/>
        <v>?</v>
      </c>
      <c r="BX23" s="14" t="str">
        <f t="shared" si="13"/>
        <v>?</v>
      </c>
    </row>
    <row r="24" spans="1:76" x14ac:dyDescent="0.2">
      <c r="A24" s="9" t="s">
        <v>28</v>
      </c>
      <c r="B24" s="91"/>
      <c r="C24" s="92" t="str">
        <f t="shared" si="44"/>
        <v/>
      </c>
      <c r="D24" s="10"/>
      <c r="E24" s="20" t="str">
        <f t="shared" si="45"/>
        <v/>
      </c>
      <c r="F24" s="10"/>
      <c r="G24" s="20" t="str">
        <f t="shared" si="46"/>
        <v/>
      </c>
      <c r="H24" s="10">
        <v>7.8</v>
      </c>
      <c r="I24" s="20">
        <f t="shared" si="47"/>
        <v>21.311475409836063</v>
      </c>
      <c r="J24" s="10"/>
      <c r="K24" s="20" t="str">
        <f t="shared" si="48"/>
        <v/>
      </c>
      <c r="L24" s="10"/>
      <c r="M24" s="20" t="str">
        <f t="shared" si="49"/>
        <v/>
      </c>
      <c r="N24" s="10"/>
      <c r="O24" s="20" t="str">
        <f t="shared" si="50"/>
        <v/>
      </c>
      <c r="P24" s="10"/>
      <c r="Q24" s="20" t="str">
        <f t="shared" si="51"/>
        <v/>
      </c>
      <c r="R24" s="10"/>
      <c r="S24" s="20" t="str">
        <f t="shared" si="52"/>
        <v/>
      </c>
      <c r="T24" s="10"/>
      <c r="U24" s="20" t="str">
        <f t="shared" si="53"/>
        <v/>
      </c>
      <c r="V24" s="10"/>
      <c r="W24" s="20" t="str">
        <f t="shared" si="54"/>
        <v/>
      </c>
      <c r="X24" s="10"/>
      <c r="Y24" s="20" t="str">
        <f t="shared" si="55"/>
        <v/>
      </c>
      <c r="Z24" s="10"/>
      <c r="AA24" s="20" t="str">
        <f t="shared" si="56"/>
        <v/>
      </c>
      <c r="AB24" s="10"/>
      <c r="AC24" s="20" t="str">
        <f t="shared" si="57"/>
        <v/>
      </c>
      <c r="AD24" s="10"/>
      <c r="AE24" s="20" t="str">
        <f t="shared" si="58"/>
        <v/>
      </c>
      <c r="AF24" s="10"/>
      <c r="AG24" s="20" t="str">
        <f t="shared" si="59"/>
        <v/>
      </c>
      <c r="AH24" s="10"/>
      <c r="AI24" s="20" t="str">
        <f t="shared" si="60"/>
        <v/>
      </c>
      <c r="AJ24" s="10"/>
      <c r="AK24" s="20" t="str">
        <f t="shared" si="61"/>
        <v/>
      </c>
      <c r="AL24" s="10"/>
      <c r="AM24" s="20" t="str">
        <f t="shared" si="62"/>
        <v/>
      </c>
      <c r="AN24" s="10"/>
      <c r="AO24" s="20" t="str">
        <f t="shared" si="63"/>
        <v/>
      </c>
      <c r="AP24" s="10"/>
      <c r="AQ24" s="20" t="str">
        <f t="shared" si="64"/>
        <v/>
      </c>
      <c r="AR24" s="10"/>
      <c r="AS24" s="20" t="str">
        <f t="shared" si="65"/>
        <v/>
      </c>
      <c r="AT24" s="10"/>
      <c r="AU24" s="20" t="str">
        <f t="shared" si="66"/>
        <v/>
      </c>
      <c r="AV24" s="10"/>
      <c r="AW24" s="20" t="str">
        <f t="shared" si="67"/>
        <v/>
      </c>
      <c r="AX24" s="10"/>
      <c r="AY24" s="20" t="str">
        <f t="shared" si="68"/>
        <v/>
      </c>
      <c r="AZ24" s="10"/>
      <c r="BA24" s="20" t="str">
        <f t="shared" si="69"/>
        <v/>
      </c>
      <c r="BB24" s="10"/>
      <c r="BC24" s="20" t="str">
        <f t="shared" si="70"/>
        <v/>
      </c>
      <c r="BD24" s="10"/>
      <c r="BE24" s="20" t="str">
        <f t="shared" si="71"/>
        <v/>
      </c>
      <c r="BF24" s="10"/>
      <c r="BG24" s="20" t="str">
        <f t="shared" si="72"/>
        <v/>
      </c>
      <c r="BH24" s="10"/>
      <c r="BI24" s="20" t="str">
        <f t="shared" si="73"/>
        <v/>
      </c>
      <c r="BK24" s="11" t="str">
        <f t="shared" si="0"/>
        <v xml:space="preserve">     Internal secondary branch</v>
      </c>
      <c r="BL24" s="12">
        <f t="shared" si="2"/>
        <v>1</v>
      </c>
      <c r="BM24" s="53">
        <f t="shared" si="1"/>
        <v>7.8</v>
      </c>
      <c r="BN24" s="13" t="str">
        <f t="shared" si="3"/>
        <v>–</v>
      </c>
      <c r="BO24" s="54">
        <f t="shared" si="4"/>
        <v>7.8</v>
      </c>
      <c r="BP24" s="55">
        <f t="shared" si="5"/>
        <v>21.311475409836063</v>
      </c>
      <c r="BQ24" s="14" t="str">
        <f t="shared" si="10"/>
        <v>–</v>
      </c>
      <c r="BR24" s="56">
        <f t="shared" si="6"/>
        <v>21.311475409836063</v>
      </c>
      <c r="BS24" s="57">
        <f t="shared" si="7"/>
        <v>7.8</v>
      </c>
      <c r="BT24" s="58">
        <f t="shared" si="11"/>
        <v>21.311475409836063</v>
      </c>
      <c r="BU24" s="13" t="str">
        <f t="shared" si="8"/>
        <v>?</v>
      </c>
      <c r="BV24" s="59" t="str">
        <f t="shared" si="12"/>
        <v>?</v>
      </c>
      <c r="BW24" s="13" t="str">
        <f t="shared" si="9"/>
        <v>?</v>
      </c>
      <c r="BX24" s="14" t="str">
        <f t="shared" si="13"/>
        <v>?</v>
      </c>
    </row>
    <row r="25" spans="1:76" x14ac:dyDescent="0.2">
      <c r="A25" s="21" t="s">
        <v>29</v>
      </c>
      <c r="B25" s="89"/>
      <c r="C25" s="90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69"/>
      <c r="AF25" s="25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69"/>
      <c r="BK25" s="11" t="str">
        <f t="shared" si="0"/>
        <v>Claw 2 lengths</v>
      </c>
      <c r="BL25" s="12"/>
      <c r="BM25" s="53"/>
      <c r="BN25" s="13"/>
      <c r="BO25" s="54"/>
      <c r="BP25" s="55"/>
      <c r="BQ25" s="14"/>
      <c r="BR25" s="56"/>
      <c r="BS25" s="57"/>
      <c r="BT25" s="58"/>
      <c r="BU25" s="13"/>
      <c r="BV25" s="59"/>
      <c r="BW25" s="13"/>
      <c r="BX25" s="14"/>
    </row>
    <row r="26" spans="1:76" x14ac:dyDescent="0.2">
      <c r="A26" s="9" t="s">
        <v>23</v>
      </c>
      <c r="B26" s="91">
        <v>8.6</v>
      </c>
      <c r="C26" s="92">
        <f t="shared" ref="C26:C31" si="74">IF(AND((B26&gt;0),(B$5&gt;0)),(B26/B$5*100),"")</f>
        <v>25.146198830409354</v>
      </c>
      <c r="D26" s="10">
        <v>8.1</v>
      </c>
      <c r="E26" s="20">
        <f t="shared" ref="E26:E31" si="75">IF(AND((D26&gt;0),(D$5&gt;0)),(D26/D$5*100),"")</f>
        <v>23.209169054441261</v>
      </c>
      <c r="F26" s="10">
        <v>7.1</v>
      </c>
      <c r="G26" s="20">
        <f t="shared" ref="G26:G31" si="76">IF(AND((F26&gt;0),(F$5&gt;0)),(F26/F$5*100),"")</f>
        <v>20</v>
      </c>
      <c r="H26" s="10">
        <v>8.1</v>
      </c>
      <c r="I26" s="20">
        <f t="shared" ref="I26:I31" si="77">IF(AND((H26&gt;0),(H$5&gt;0)),(H26/H$5*100),"")</f>
        <v>22.131147540983605</v>
      </c>
      <c r="J26" s="10"/>
      <c r="K26" s="20" t="str">
        <f t="shared" ref="K26:K31" si="78">IF(AND((J26&gt;0),(J$5&gt;0)),(J26/J$5*100),"")</f>
        <v/>
      </c>
      <c r="L26" s="10"/>
      <c r="M26" s="20" t="str">
        <f t="shared" ref="M26:M31" si="79">IF(AND((L26&gt;0),(L$5&gt;0)),(L26/L$5*100),"")</f>
        <v/>
      </c>
      <c r="N26" s="10">
        <v>7</v>
      </c>
      <c r="O26" s="20">
        <f t="shared" ref="O26:O31" si="80">IF(AND((N26&gt;0),(N$5&gt;0)),(N26/N$5*100),"")</f>
        <v>18.32460732984293</v>
      </c>
      <c r="P26" s="10"/>
      <c r="Q26" s="20" t="str">
        <f t="shared" ref="Q26:Q31" si="81">IF(AND((P26&gt;0),(P$5&gt;0)),(P26/P$5*100),"")</f>
        <v/>
      </c>
      <c r="R26" s="10">
        <v>9.6</v>
      </c>
      <c r="S26" s="20">
        <f t="shared" ref="S26:S31" si="82">IF(AND((R26&gt;0),(R$5&gt;0)),(R26/R$5*100),"")</f>
        <v>26.740947075208915</v>
      </c>
      <c r="T26" s="10"/>
      <c r="U26" s="20" t="str">
        <f t="shared" ref="U26:U31" si="83">IF(AND((T26&gt;0),(T$5&gt;0)),(T26/T$5*100),"")</f>
        <v/>
      </c>
      <c r="V26" s="10"/>
      <c r="W26" s="20" t="str">
        <f t="shared" ref="W26:W31" si="84">IF(AND((V26&gt;0),(V$5&gt;0)),(V26/V$5*100),"")</f>
        <v/>
      </c>
      <c r="X26" s="10"/>
      <c r="Y26" s="20" t="str">
        <f t="shared" ref="Y26:Y31" si="85">IF(AND((X26&gt;0),(X$5&gt;0)),(X26/X$5*100),"")</f>
        <v/>
      </c>
      <c r="Z26" s="10"/>
      <c r="AA26" s="20" t="str">
        <f t="shared" ref="AA26:AA31" si="86">IF(AND((Z26&gt;0),(Z$5&gt;0)),(Z26/Z$5*100),"")</f>
        <v/>
      </c>
      <c r="AB26" s="10"/>
      <c r="AC26" s="20" t="str">
        <f t="shared" ref="AC26:AC31" si="87">IF(AND((AB26&gt;0),(AB$5&gt;0)),(AB26/AB$5*100),"")</f>
        <v/>
      </c>
      <c r="AD26" s="10"/>
      <c r="AE26" s="20" t="str">
        <f t="shared" ref="AE26:AE31" si="88">IF(AND((AD26&gt;0),(AD$5&gt;0)),(AD26/AD$5*100),"")</f>
        <v/>
      </c>
      <c r="AF26" s="10"/>
      <c r="AG26" s="20" t="str">
        <f t="shared" ref="AG26:AG31" si="89">IF(AND((AF26&gt;0),(AF$5&gt;0)),(AF26/AF$5*100),"")</f>
        <v/>
      </c>
      <c r="AH26" s="10"/>
      <c r="AI26" s="20" t="str">
        <f t="shared" ref="AI26:AI31" si="90">IF(AND((AH26&gt;0),(AH$5&gt;0)),(AH26/AH$5*100),"")</f>
        <v/>
      </c>
      <c r="AJ26" s="10"/>
      <c r="AK26" s="20" t="str">
        <f t="shared" ref="AK26:AK31" si="91">IF(AND((AJ26&gt;0),(AJ$5&gt;0)),(AJ26/AJ$5*100),"")</f>
        <v/>
      </c>
      <c r="AL26" s="10"/>
      <c r="AM26" s="20" t="str">
        <f t="shared" ref="AM26:AM31" si="92">IF(AND((AL26&gt;0),(AL$5&gt;0)),(AL26/AL$5*100),"")</f>
        <v/>
      </c>
      <c r="AN26" s="10"/>
      <c r="AO26" s="20" t="str">
        <f t="shared" ref="AO26:AO31" si="93">IF(AND((AN26&gt;0),(AN$5&gt;0)),(AN26/AN$5*100),"")</f>
        <v/>
      </c>
      <c r="AP26" s="10"/>
      <c r="AQ26" s="20" t="str">
        <f t="shared" ref="AQ26:AQ31" si="94">IF(AND((AP26&gt;0),(AP$5&gt;0)),(AP26/AP$5*100),"")</f>
        <v/>
      </c>
      <c r="AR26" s="10"/>
      <c r="AS26" s="20" t="str">
        <f t="shared" ref="AS26:AS31" si="95">IF(AND((AR26&gt;0),(AR$5&gt;0)),(AR26/AR$5*100),"")</f>
        <v/>
      </c>
      <c r="AT26" s="10"/>
      <c r="AU26" s="20" t="str">
        <f t="shared" ref="AU26:AU31" si="96">IF(AND((AT26&gt;0),(AT$5&gt;0)),(AT26/AT$5*100),"")</f>
        <v/>
      </c>
      <c r="AV26" s="10"/>
      <c r="AW26" s="20" t="str">
        <f t="shared" ref="AW26:AW31" si="97">IF(AND((AV26&gt;0),(AV$5&gt;0)),(AV26/AV$5*100),"")</f>
        <v/>
      </c>
      <c r="AX26" s="10"/>
      <c r="AY26" s="20" t="str">
        <f t="shared" ref="AY26:AY31" si="98">IF(AND((AX26&gt;0),(AX$5&gt;0)),(AX26/AX$5*100),"")</f>
        <v/>
      </c>
      <c r="AZ26" s="10"/>
      <c r="BA26" s="20" t="str">
        <f t="shared" ref="BA26:BA31" si="99">IF(AND((AZ26&gt;0),(AZ$5&gt;0)),(AZ26/AZ$5*100),"")</f>
        <v/>
      </c>
      <c r="BB26" s="10"/>
      <c r="BC26" s="20" t="str">
        <f t="shared" ref="BC26:BC31" si="100">IF(AND((BB26&gt;0),(BB$5&gt;0)),(BB26/BB$5*100),"")</f>
        <v/>
      </c>
      <c r="BD26" s="10"/>
      <c r="BE26" s="20" t="str">
        <f t="shared" ref="BE26:BE31" si="101">IF(AND((BD26&gt;0),(BD$5&gt;0)),(BD26/BD$5*100),"")</f>
        <v/>
      </c>
      <c r="BF26" s="10"/>
      <c r="BG26" s="20" t="str">
        <f t="shared" ref="BG26:BG31" si="102">IF(AND((BF26&gt;0),(BF$5&gt;0)),(BF26/BF$5*100),"")</f>
        <v/>
      </c>
      <c r="BH26" s="10"/>
      <c r="BI26" s="20" t="str">
        <f t="shared" ref="BI26:BI31" si="103">IF(AND((BH26&gt;0),(BH$5&gt;0)),(BH26/BH$5*100),"")</f>
        <v/>
      </c>
      <c r="BK26" s="11" t="str">
        <f t="shared" si="0"/>
        <v xml:space="preserve">     External base</v>
      </c>
      <c r="BL26" s="12">
        <f t="shared" si="2"/>
        <v>6</v>
      </c>
      <c r="BM26" s="53">
        <f t="shared" si="1"/>
        <v>7</v>
      </c>
      <c r="BN26" s="13" t="str">
        <f t="shared" si="3"/>
        <v>–</v>
      </c>
      <c r="BO26" s="54">
        <f t="shared" si="4"/>
        <v>9.6</v>
      </c>
      <c r="BP26" s="55">
        <f t="shared" si="5"/>
        <v>18.32460732984293</v>
      </c>
      <c r="BQ26" s="14" t="str">
        <f t="shared" si="10"/>
        <v>–</v>
      </c>
      <c r="BR26" s="56">
        <f t="shared" si="6"/>
        <v>26.740947075208915</v>
      </c>
      <c r="BS26" s="57">
        <f t="shared" si="7"/>
        <v>8.0833333333333339</v>
      </c>
      <c r="BT26" s="58">
        <f t="shared" si="11"/>
        <v>22.592011638481011</v>
      </c>
      <c r="BU26" s="13">
        <f t="shared" si="8"/>
        <v>0.97039510853397382</v>
      </c>
      <c r="BV26" s="59">
        <f t="shared" si="12"/>
        <v>3.1387921348629515</v>
      </c>
      <c r="BW26" s="13">
        <f t="shared" si="9"/>
        <v>8.6</v>
      </c>
      <c r="BX26" s="14">
        <f t="shared" si="13"/>
        <v>25.146198830409354</v>
      </c>
    </row>
    <row r="27" spans="1:76" x14ac:dyDescent="0.2">
      <c r="A27" s="9" t="s">
        <v>24</v>
      </c>
      <c r="B27" s="91">
        <v>14.8</v>
      </c>
      <c r="C27" s="92">
        <f t="shared" si="74"/>
        <v>43.274853801169591</v>
      </c>
      <c r="D27" s="10">
        <v>14.5</v>
      </c>
      <c r="E27" s="20">
        <f t="shared" si="75"/>
        <v>41.54727793696275</v>
      </c>
      <c r="F27" s="10">
        <v>16.100000000000001</v>
      </c>
      <c r="G27" s="20">
        <f t="shared" si="76"/>
        <v>45.352112676056343</v>
      </c>
      <c r="H27" s="10">
        <v>18.899999999999999</v>
      </c>
      <c r="I27" s="20">
        <f t="shared" si="77"/>
        <v>51.639344262295076</v>
      </c>
      <c r="J27" s="10"/>
      <c r="K27" s="20" t="str">
        <f t="shared" si="78"/>
        <v/>
      </c>
      <c r="L27" s="10"/>
      <c r="M27" s="20" t="str">
        <f t="shared" si="79"/>
        <v/>
      </c>
      <c r="N27" s="10">
        <v>19</v>
      </c>
      <c r="O27" s="20">
        <f t="shared" si="80"/>
        <v>49.738219895287955</v>
      </c>
      <c r="P27" s="10"/>
      <c r="Q27" s="20" t="str">
        <f t="shared" si="81"/>
        <v/>
      </c>
      <c r="R27" s="10">
        <v>20.100000000000001</v>
      </c>
      <c r="S27" s="20">
        <f t="shared" si="82"/>
        <v>55.988857938718674</v>
      </c>
      <c r="T27" s="10"/>
      <c r="U27" s="20" t="str">
        <f t="shared" si="83"/>
        <v/>
      </c>
      <c r="V27" s="10"/>
      <c r="W27" s="20" t="str">
        <f t="shared" si="84"/>
        <v/>
      </c>
      <c r="X27" s="10"/>
      <c r="Y27" s="20" t="str">
        <f t="shared" si="85"/>
        <v/>
      </c>
      <c r="Z27" s="10"/>
      <c r="AA27" s="20" t="str">
        <f t="shared" si="86"/>
        <v/>
      </c>
      <c r="AB27" s="10"/>
      <c r="AC27" s="20" t="str">
        <f t="shared" si="87"/>
        <v/>
      </c>
      <c r="AD27" s="10"/>
      <c r="AE27" s="20" t="str">
        <f t="shared" si="88"/>
        <v/>
      </c>
      <c r="AF27" s="10"/>
      <c r="AG27" s="20" t="str">
        <f t="shared" si="89"/>
        <v/>
      </c>
      <c r="AH27" s="10"/>
      <c r="AI27" s="20" t="str">
        <f t="shared" si="90"/>
        <v/>
      </c>
      <c r="AJ27" s="10"/>
      <c r="AK27" s="20" t="str">
        <f t="shared" si="91"/>
        <v/>
      </c>
      <c r="AL27" s="10"/>
      <c r="AM27" s="20" t="str">
        <f t="shared" si="92"/>
        <v/>
      </c>
      <c r="AN27" s="10"/>
      <c r="AO27" s="20" t="str">
        <f t="shared" si="93"/>
        <v/>
      </c>
      <c r="AP27" s="10"/>
      <c r="AQ27" s="20" t="str">
        <f t="shared" si="94"/>
        <v/>
      </c>
      <c r="AR27" s="10"/>
      <c r="AS27" s="20" t="str">
        <f t="shared" si="95"/>
        <v/>
      </c>
      <c r="AT27" s="10"/>
      <c r="AU27" s="20" t="str">
        <f t="shared" si="96"/>
        <v/>
      </c>
      <c r="AV27" s="10"/>
      <c r="AW27" s="20" t="str">
        <f t="shared" si="97"/>
        <v/>
      </c>
      <c r="AX27" s="10"/>
      <c r="AY27" s="20" t="str">
        <f t="shared" si="98"/>
        <v/>
      </c>
      <c r="AZ27" s="10"/>
      <c r="BA27" s="20" t="str">
        <f t="shared" si="99"/>
        <v/>
      </c>
      <c r="BB27" s="10"/>
      <c r="BC27" s="20" t="str">
        <f t="shared" si="100"/>
        <v/>
      </c>
      <c r="BD27" s="10"/>
      <c r="BE27" s="20" t="str">
        <f t="shared" si="101"/>
        <v/>
      </c>
      <c r="BF27" s="10"/>
      <c r="BG27" s="20" t="str">
        <f t="shared" si="102"/>
        <v/>
      </c>
      <c r="BH27" s="10"/>
      <c r="BI27" s="20" t="str">
        <f t="shared" si="103"/>
        <v/>
      </c>
      <c r="BK27" s="11" t="str">
        <f t="shared" si="0"/>
        <v xml:space="preserve">     External primary branch</v>
      </c>
      <c r="BL27" s="12">
        <f t="shared" si="2"/>
        <v>6</v>
      </c>
      <c r="BM27" s="53">
        <f t="shared" si="1"/>
        <v>14.5</v>
      </c>
      <c r="BN27" s="13" t="str">
        <f t="shared" si="3"/>
        <v>–</v>
      </c>
      <c r="BO27" s="54">
        <f t="shared" si="4"/>
        <v>20.100000000000001</v>
      </c>
      <c r="BP27" s="55">
        <f t="shared" si="5"/>
        <v>41.54727793696275</v>
      </c>
      <c r="BQ27" s="14" t="str">
        <f t="shared" si="10"/>
        <v>–</v>
      </c>
      <c r="BR27" s="56">
        <f t="shared" si="6"/>
        <v>55.988857938718674</v>
      </c>
      <c r="BS27" s="57">
        <f t="shared" si="7"/>
        <v>17.233333333333334</v>
      </c>
      <c r="BT27" s="58">
        <f t="shared" si="11"/>
        <v>47.923444418415066</v>
      </c>
      <c r="BU27" s="13">
        <f t="shared" si="8"/>
        <v>2.3997222061452472</v>
      </c>
      <c r="BV27" s="59">
        <f t="shared" si="12"/>
        <v>5.495977758141037</v>
      </c>
      <c r="BW27" s="13">
        <f t="shared" si="9"/>
        <v>14.8</v>
      </c>
      <c r="BX27" s="14">
        <f t="shared" si="13"/>
        <v>43.274853801169591</v>
      </c>
    </row>
    <row r="28" spans="1:76" x14ac:dyDescent="0.2">
      <c r="A28" s="9" t="s">
        <v>25</v>
      </c>
      <c r="B28" s="91">
        <v>8.8000000000000007</v>
      </c>
      <c r="C28" s="92">
        <f t="shared" si="74"/>
        <v>25.730994152046783</v>
      </c>
      <c r="D28" s="10">
        <v>9.6999999999999993</v>
      </c>
      <c r="E28" s="20">
        <f t="shared" si="75"/>
        <v>27.793696275071632</v>
      </c>
      <c r="F28" s="10">
        <v>9.6999999999999993</v>
      </c>
      <c r="G28" s="20">
        <f t="shared" si="76"/>
        <v>27.323943661971828</v>
      </c>
      <c r="H28" s="10">
        <v>11.4</v>
      </c>
      <c r="I28" s="20">
        <f t="shared" si="77"/>
        <v>31.147540983606557</v>
      </c>
      <c r="J28" s="10"/>
      <c r="K28" s="20" t="str">
        <f t="shared" si="78"/>
        <v/>
      </c>
      <c r="L28" s="10"/>
      <c r="M28" s="20" t="str">
        <f t="shared" si="79"/>
        <v/>
      </c>
      <c r="N28" s="10">
        <v>11.3</v>
      </c>
      <c r="O28" s="20">
        <f t="shared" si="80"/>
        <v>29.581151832460733</v>
      </c>
      <c r="P28" s="10"/>
      <c r="Q28" s="20" t="str">
        <f t="shared" si="81"/>
        <v/>
      </c>
      <c r="R28" s="10">
        <v>11.6</v>
      </c>
      <c r="S28" s="20">
        <f t="shared" si="82"/>
        <v>32.31197771587744</v>
      </c>
      <c r="T28" s="10"/>
      <c r="U28" s="20" t="str">
        <f t="shared" si="83"/>
        <v/>
      </c>
      <c r="V28" s="10"/>
      <c r="W28" s="20" t="str">
        <f t="shared" si="84"/>
        <v/>
      </c>
      <c r="X28" s="10"/>
      <c r="Y28" s="20" t="str">
        <f t="shared" si="85"/>
        <v/>
      </c>
      <c r="Z28" s="10"/>
      <c r="AA28" s="20" t="str">
        <f t="shared" si="86"/>
        <v/>
      </c>
      <c r="AB28" s="10"/>
      <c r="AC28" s="20" t="str">
        <f t="shared" si="87"/>
        <v/>
      </c>
      <c r="AD28" s="10"/>
      <c r="AE28" s="20" t="str">
        <f t="shared" si="88"/>
        <v/>
      </c>
      <c r="AF28" s="10"/>
      <c r="AG28" s="20" t="str">
        <f t="shared" si="89"/>
        <v/>
      </c>
      <c r="AH28" s="10"/>
      <c r="AI28" s="20" t="str">
        <f t="shared" si="90"/>
        <v/>
      </c>
      <c r="AJ28" s="10"/>
      <c r="AK28" s="20" t="str">
        <f t="shared" si="91"/>
        <v/>
      </c>
      <c r="AL28" s="10"/>
      <c r="AM28" s="20" t="str">
        <f t="shared" si="92"/>
        <v/>
      </c>
      <c r="AN28" s="10"/>
      <c r="AO28" s="20" t="str">
        <f t="shared" si="93"/>
        <v/>
      </c>
      <c r="AP28" s="10"/>
      <c r="AQ28" s="20" t="str">
        <f t="shared" si="94"/>
        <v/>
      </c>
      <c r="AR28" s="10"/>
      <c r="AS28" s="20" t="str">
        <f t="shared" si="95"/>
        <v/>
      </c>
      <c r="AT28" s="10"/>
      <c r="AU28" s="20" t="str">
        <f t="shared" si="96"/>
        <v/>
      </c>
      <c r="AV28" s="10"/>
      <c r="AW28" s="20" t="str">
        <f t="shared" si="97"/>
        <v/>
      </c>
      <c r="AX28" s="10"/>
      <c r="AY28" s="20" t="str">
        <f t="shared" si="98"/>
        <v/>
      </c>
      <c r="AZ28" s="10"/>
      <c r="BA28" s="20" t="str">
        <f t="shared" si="99"/>
        <v/>
      </c>
      <c r="BB28" s="10"/>
      <c r="BC28" s="20" t="str">
        <f t="shared" si="100"/>
        <v/>
      </c>
      <c r="BD28" s="10"/>
      <c r="BE28" s="20" t="str">
        <f t="shared" si="101"/>
        <v/>
      </c>
      <c r="BF28" s="10"/>
      <c r="BG28" s="20" t="str">
        <f t="shared" si="102"/>
        <v/>
      </c>
      <c r="BH28" s="10"/>
      <c r="BI28" s="20" t="str">
        <f t="shared" si="103"/>
        <v/>
      </c>
      <c r="BK28" s="11" t="str">
        <f t="shared" si="0"/>
        <v xml:space="preserve">     External secondary branch</v>
      </c>
      <c r="BL28" s="12">
        <f t="shared" si="2"/>
        <v>6</v>
      </c>
      <c r="BM28" s="53">
        <f t="shared" si="1"/>
        <v>8.8000000000000007</v>
      </c>
      <c r="BN28" s="13" t="str">
        <f t="shared" si="3"/>
        <v>–</v>
      </c>
      <c r="BO28" s="54">
        <f t="shared" si="4"/>
        <v>11.6</v>
      </c>
      <c r="BP28" s="55">
        <f t="shared" si="5"/>
        <v>25.730994152046783</v>
      </c>
      <c r="BQ28" s="14" t="str">
        <f t="shared" si="10"/>
        <v>–</v>
      </c>
      <c r="BR28" s="56">
        <f t="shared" si="6"/>
        <v>32.31197771587744</v>
      </c>
      <c r="BS28" s="57">
        <f t="shared" si="7"/>
        <v>10.416666666666668</v>
      </c>
      <c r="BT28" s="58">
        <f t="shared" si="11"/>
        <v>28.981550770172493</v>
      </c>
      <c r="BU28" s="13">
        <f t="shared" si="8"/>
        <v>1.1651895410904869</v>
      </c>
      <c r="BV28" s="59">
        <f t="shared" si="12"/>
        <v>2.4846551725982602</v>
      </c>
      <c r="BW28" s="13">
        <f t="shared" si="9"/>
        <v>8.8000000000000007</v>
      </c>
      <c r="BX28" s="14">
        <f t="shared" si="13"/>
        <v>25.730994152046783</v>
      </c>
    </row>
    <row r="29" spans="1:76" x14ac:dyDescent="0.2">
      <c r="A29" s="9" t="s">
        <v>26</v>
      </c>
      <c r="B29" s="91"/>
      <c r="C29" s="92" t="str">
        <f t="shared" si="74"/>
        <v/>
      </c>
      <c r="D29" s="10"/>
      <c r="E29" s="20" t="str">
        <f t="shared" si="75"/>
        <v/>
      </c>
      <c r="F29" s="10"/>
      <c r="G29" s="20" t="str">
        <f t="shared" si="76"/>
        <v/>
      </c>
      <c r="H29" s="10">
        <v>6.1</v>
      </c>
      <c r="I29" s="20">
        <f t="shared" si="77"/>
        <v>16.666666666666664</v>
      </c>
      <c r="J29" s="10"/>
      <c r="K29" s="20" t="str">
        <f t="shared" si="78"/>
        <v/>
      </c>
      <c r="L29" s="10"/>
      <c r="M29" s="20" t="str">
        <f t="shared" si="79"/>
        <v/>
      </c>
      <c r="N29" s="10"/>
      <c r="O29" s="20" t="str">
        <f t="shared" si="80"/>
        <v/>
      </c>
      <c r="P29" s="10">
        <v>8.3000000000000007</v>
      </c>
      <c r="Q29" s="20">
        <f t="shared" si="81"/>
        <v>23.380281690140848</v>
      </c>
      <c r="R29" s="10">
        <v>6.5</v>
      </c>
      <c r="S29" s="20">
        <f t="shared" si="82"/>
        <v>18.105849582172702</v>
      </c>
      <c r="T29" s="10"/>
      <c r="U29" s="20" t="str">
        <f t="shared" si="83"/>
        <v/>
      </c>
      <c r="V29" s="10"/>
      <c r="W29" s="20" t="str">
        <f t="shared" si="84"/>
        <v/>
      </c>
      <c r="X29" s="10"/>
      <c r="Y29" s="20" t="str">
        <f t="shared" si="85"/>
        <v/>
      </c>
      <c r="Z29" s="10"/>
      <c r="AA29" s="20" t="str">
        <f t="shared" si="86"/>
        <v/>
      </c>
      <c r="AB29" s="10"/>
      <c r="AC29" s="20" t="str">
        <f t="shared" si="87"/>
        <v/>
      </c>
      <c r="AD29" s="10"/>
      <c r="AE29" s="20" t="str">
        <f t="shared" si="88"/>
        <v/>
      </c>
      <c r="AF29" s="10"/>
      <c r="AG29" s="20" t="str">
        <f t="shared" si="89"/>
        <v/>
      </c>
      <c r="AH29" s="10"/>
      <c r="AI29" s="20" t="str">
        <f t="shared" si="90"/>
        <v/>
      </c>
      <c r="AJ29" s="10"/>
      <c r="AK29" s="20" t="str">
        <f t="shared" si="91"/>
        <v/>
      </c>
      <c r="AL29" s="10"/>
      <c r="AM29" s="20" t="str">
        <f t="shared" si="92"/>
        <v/>
      </c>
      <c r="AN29" s="10"/>
      <c r="AO29" s="20" t="str">
        <f t="shared" si="93"/>
        <v/>
      </c>
      <c r="AP29" s="10"/>
      <c r="AQ29" s="20" t="str">
        <f t="shared" si="94"/>
        <v/>
      </c>
      <c r="AR29" s="10"/>
      <c r="AS29" s="20" t="str">
        <f t="shared" si="95"/>
        <v/>
      </c>
      <c r="AT29" s="10"/>
      <c r="AU29" s="20" t="str">
        <f t="shared" si="96"/>
        <v/>
      </c>
      <c r="AV29" s="10"/>
      <c r="AW29" s="20" t="str">
        <f t="shared" si="97"/>
        <v/>
      </c>
      <c r="AX29" s="10"/>
      <c r="AY29" s="20" t="str">
        <f t="shared" si="98"/>
        <v/>
      </c>
      <c r="AZ29" s="10"/>
      <c r="BA29" s="20" t="str">
        <f t="shared" si="99"/>
        <v/>
      </c>
      <c r="BB29" s="10"/>
      <c r="BC29" s="20" t="str">
        <f t="shared" si="100"/>
        <v/>
      </c>
      <c r="BD29" s="10"/>
      <c r="BE29" s="20" t="str">
        <f t="shared" si="101"/>
        <v/>
      </c>
      <c r="BF29" s="10"/>
      <c r="BG29" s="20" t="str">
        <f t="shared" si="102"/>
        <v/>
      </c>
      <c r="BH29" s="10"/>
      <c r="BI29" s="20" t="str">
        <f t="shared" si="103"/>
        <v/>
      </c>
      <c r="BK29" s="11" t="str">
        <f t="shared" si="0"/>
        <v xml:space="preserve">     Internal base</v>
      </c>
      <c r="BL29" s="12">
        <f t="shared" si="2"/>
        <v>3</v>
      </c>
      <c r="BM29" s="53">
        <f t="shared" si="1"/>
        <v>6.1</v>
      </c>
      <c r="BN29" s="13" t="str">
        <f t="shared" si="3"/>
        <v>–</v>
      </c>
      <c r="BO29" s="54">
        <f t="shared" si="4"/>
        <v>8.3000000000000007</v>
      </c>
      <c r="BP29" s="55">
        <f t="shared" si="5"/>
        <v>16.666666666666664</v>
      </c>
      <c r="BQ29" s="14" t="str">
        <f t="shared" si="10"/>
        <v>–</v>
      </c>
      <c r="BR29" s="56">
        <f t="shared" si="6"/>
        <v>23.380281690140848</v>
      </c>
      <c r="BS29" s="57">
        <f t="shared" si="7"/>
        <v>6.9666666666666659</v>
      </c>
      <c r="BT29" s="58">
        <f t="shared" si="11"/>
        <v>19.384265979660071</v>
      </c>
      <c r="BU29" s="13">
        <f t="shared" si="8"/>
        <v>1.1718930554164697</v>
      </c>
      <c r="BV29" s="59">
        <f t="shared" si="12"/>
        <v>3.5346736815267676</v>
      </c>
      <c r="BW29" s="13" t="str">
        <f t="shared" si="9"/>
        <v>?</v>
      </c>
      <c r="BX29" s="14" t="str">
        <f t="shared" si="13"/>
        <v>?</v>
      </c>
    </row>
    <row r="30" spans="1:76" x14ac:dyDescent="0.2">
      <c r="A30" s="9" t="s">
        <v>27</v>
      </c>
      <c r="B30" s="91"/>
      <c r="C30" s="92" t="str">
        <f t="shared" si="74"/>
        <v/>
      </c>
      <c r="D30" s="10"/>
      <c r="E30" s="20" t="str">
        <f t="shared" si="75"/>
        <v/>
      </c>
      <c r="F30" s="10"/>
      <c r="G30" s="20" t="str">
        <f t="shared" si="76"/>
        <v/>
      </c>
      <c r="H30" s="10"/>
      <c r="I30" s="20" t="str">
        <f t="shared" si="77"/>
        <v/>
      </c>
      <c r="J30" s="10"/>
      <c r="K30" s="20" t="str">
        <f t="shared" si="78"/>
        <v/>
      </c>
      <c r="L30" s="10"/>
      <c r="M30" s="20" t="str">
        <f t="shared" si="79"/>
        <v/>
      </c>
      <c r="N30" s="10"/>
      <c r="O30" s="20" t="str">
        <f t="shared" si="80"/>
        <v/>
      </c>
      <c r="P30" s="10">
        <v>13</v>
      </c>
      <c r="Q30" s="20">
        <f t="shared" si="81"/>
        <v>36.619718309859159</v>
      </c>
      <c r="R30" s="10">
        <v>13.3</v>
      </c>
      <c r="S30" s="20">
        <f t="shared" si="82"/>
        <v>37.047353760445681</v>
      </c>
      <c r="T30" s="10"/>
      <c r="U30" s="20" t="str">
        <f t="shared" si="83"/>
        <v/>
      </c>
      <c r="V30" s="10"/>
      <c r="W30" s="20" t="str">
        <f t="shared" si="84"/>
        <v/>
      </c>
      <c r="X30" s="10"/>
      <c r="Y30" s="20" t="str">
        <f t="shared" si="85"/>
        <v/>
      </c>
      <c r="Z30" s="10"/>
      <c r="AA30" s="20" t="str">
        <f t="shared" si="86"/>
        <v/>
      </c>
      <c r="AB30" s="10"/>
      <c r="AC30" s="20" t="str">
        <f t="shared" si="87"/>
        <v/>
      </c>
      <c r="AD30" s="10"/>
      <c r="AE30" s="20" t="str">
        <f t="shared" si="88"/>
        <v/>
      </c>
      <c r="AF30" s="10"/>
      <c r="AG30" s="20" t="str">
        <f t="shared" si="89"/>
        <v/>
      </c>
      <c r="AH30" s="10"/>
      <c r="AI30" s="20" t="str">
        <f t="shared" si="90"/>
        <v/>
      </c>
      <c r="AJ30" s="10"/>
      <c r="AK30" s="20" t="str">
        <f t="shared" si="91"/>
        <v/>
      </c>
      <c r="AL30" s="10"/>
      <c r="AM30" s="20" t="str">
        <f t="shared" si="92"/>
        <v/>
      </c>
      <c r="AN30" s="10"/>
      <c r="AO30" s="20" t="str">
        <f t="shared" si="93"/>
        <v/>
      </c>
      <c r="AP30" s="10"/>
      <c r="AQ30" s="20" t="str">
        <f t="shared" si="94"/>
        <v/>
      </c>
      <c r="AR30" s="10"/>
      <c r="AS30" s="20" t="str">
        <f t="shared" si="95"/>
        <v/>
      </c>
      <c r="AT30" s="10"/>
      <c r="AU30" s="20" t="str">
        <f t="shared" si="96"/>
        <v/>
      </c>
      <c r="AV30" s="10"/>
      <c r="AW30" s="20" t="str">
        <f t="shared" si="97"/>
        <v/>
      </c>
      <c r="AX30" s="10"/>
      <c r="AY30" s="20" t="str">
        <f t="shared" si="98"/>
        <v/>
      </c>
      <c r="AZ30" s="10"/>
      <c r="BA30" s="20" t="str">
        <f t="shared" si="99"/>
        <v/>
      </c>
      <c r="BB30" s="10"/>
      <c r="BC30" s="20" t="str">
        <f t="shared" si="100"/>
        <v/>
      </c>
      <c r="BD30" s="10"/>
      <c r="BE30" s="20" t="str">
        <f t="shared" si="101"/>
        <v/>
      </c>
      <c r="BF30" s="10"/>
      <c r="BG30" s="20" t="str">
        <f t="shared" si="102"/>
        <v/>
      </c>
      <c r="BH30" s="10"/>
      <c r="BI30" s="20" t="str">
        <f t="shared" si="103"/>
        <v/>
      </c>
      <c r="BK30" s="11" t="str">
        <f t="shared" si="0"/>
        <v xml:space="preserve">     Internal primary branch</v>
      </c>
      <c r="BL30" s="12">
        <f t="shared" si="2"/>
        <v>2</v>
      </c>
      <c r="BM30" s="53">
        <f t="shared" si="1"/>
        <v>13</v>
      </c>
      <c r="BN30" s="13" t="str">
        <f t="shared" si="3"/>
        <v>–</v>
      </c>
      <c r="BO30" s="54">
        <f t="shared" si="4"/>
        <v>13.3</v>
      </c>
      <c r="BP30" s="55">
        <f t="shared" si="5"/>
        <v>36.619718309859159</v>
      </c>
      <c r="BQ30" s="14" t="str">
        <f t="shared" si="10"/>
        <v>–</v>
      </c>
      <c r="BR30" s="56">
        <f t="shared" si="6"/>
        <v>37.047353760445681</v>
      </c>
      <c r="BS30" s="57">
        <f t="shared" si="7"/>
        <v>13.15</v>
      </c>
      <c r="BT30" s="58">
        <f t="shared" si="11"/>
        <v>36.83353603515242</v>
      </c>
      <c r="BU30" s="13">
        <f t="shared" si="8"/>
        <v>0.21213203435596475</v>
      </c>
      <c r="BV30" s="59">
        <f t="shared" si="12"/>
        <v>0.30238392698549404</v>
      </c>
      <c r="BW30" s="13" t="str">
        <f t="shared" si="9"/>
        <v>?</v>
      </c>
      <c r="BX30" s="14" t="str">
        <f t="shared" si="13"/>
        <v>?</v>
      </c>
    </row>
    <row r="31" spans="1:76" x14ac:dyDescent="0.2">
      <c r="A31" s="9" t="s">
        <v>28</v>
      </c>
      <c r="B31" s="91"/>
      <c r="C31" s="92" t="str">
        <f t="shared" si="74"/>
        <v/>
      </c>
      <c r="D31" s="10"/>
      <c r="E31" s="20" t="str">
        <f t="shared" si="75"/>
        <v/>
      </c>
      <c r="F31" s="10"/>
      <c r="G31" s="20" t="str">
        <f t="shared" si="76"/>
        <v/>
      </c>
      <c r="H31" s="10">
        <v>9.4</v>
      </c>
      <c r="I31" s="20">
        <f t="shared" si="77"/>
        <v>25.683060109289617</v>
      </c>
      <c r="J31" s="10"/>
      <c r="K31" s="20" t="str">
        <f t="shared" si="78"/>
        <v/>
      </c>
      <c r="L31" s="10"/>
      <c r="M31" s="20" t="str">
        <f t="shared" si="79"/>
        <v/>
      </c>
      <c r="N31" s="10"/>
      <c r="O31" s="20" t="str">
        <f t="shared" si="80"/>
        <v/>
      </c>
      <c r="P31" s="10">
        <v>8.1</v>
      </c>
      <c r="Q31" s="20">
        <f t="shared" si="81"/>
        <v>22.816901408450704</v>
      </c>
      <c r="R31" s="10">
        <v>10.4</v>
      </c>
      <c r="S31" s="20">
        <f t="shared" si="82"/>
        <v>28.969359331476323</v>
      </c>
      <c r="T31" s="10"/>
      <c r="U31" s="20" t="str">
        <f t="shared" si="83"/>
        <v/>
      </c>
      <c r="V31" s="10"/>
      <c r="W31" s="20" t="str">
        <f t="shared" si="84"/>
        <v/>
      </c>
      <c r="X31" s="10"/>
      <c r="Y31" s="20" t="str">
        <f t="shared" si="85"/>
        <v/>
      </c>
      <c r="Z31" s="10"/>
      <c r="AA31" s="20" t="str">
        <f t="shared" si="86"/>
        <v/>
      </c>
      <c r="AB31" s="10"/>
      <c r="AC31" s="20" t="str">
        <f t="shared" si="87"/>
        <v/>
      </c>
      <c r="AD31" s="10"/>
      <c r="AE31" s="20" t="str">
        <f t="shared" si="88"/>
        <v/>
      </c>
      <c r="AF31" s="10"/>
      <c r="AG31" s="20" t="str">
        <f t="shared" si="89"/>
        <v/>
      </c>
      <c r="AH31" s="10"/>
      <c r="AI31" s="20" t="str">
        <f t="shared" si="90"/>
        <v/>
      </c>
      <c r="AJ31" s="10"/>
      <c r="AK31" s="20" t="str">
        <f t="shared" si="91"/>
        <v/>
      </c>
      <c r="AL31" s="10"/>
      <c r="AM31" s="20" t="str">
        <f t="shared" si="92"/>
        <v/>
      </c>
      <c r="AN31" s="10"/>
      <c r="AO31" s="20" t="str">
        <f t="shared" si="93"/>
        <v/>
      </c>
      <c r="AP31" s="10"/>
      <c r="AQ31" s="20" t="str">
        <f t="shared" si="94"/>
        <v/>
      </c>
      <c r="AR31" s="10"/>
      <c r="AS31" s="20" t="str">
        <f t="shared" si="95"/>
        <v/>
      </c>
      <c r="AT31" s="10"/>
      <c r="AU31" s="20" t="str">
        <f t="shared" si="96"/>
        <v/>
      </c>
      <c r="AV31" s="10"/>
      <c r="AW31" s="20" t="str">
        <f t="shared" si="97"/>
        <v/>
      </c>
      <c r="AX31" s="10"/>
      <c r="AY31" s="20" t="str">
        <f t="shared" si="98"/>
        <v/>
      </c>
      <c r="AZ31" s="10"/>
      <c r="BA31" s="20" t="str">
        <f t="shared" si="99"/>
        <v/>
      </c>
      <c r="BB31" s="10"/>
      <c r="BC31" s="20" t="str">
        <f t="shared" si="100"/>
        <v/>
      </c>
      <c r="BD31" s="10"/>
      <c r="BE31" s="20" t="str">
        <f t="shared" si="101"/>
        <v/>
      </c>
      <c r="BF31" s="10"/>
      <c r="BG31" s="20" t="str">
        <f t="shared" si="102"/>
        <v/>
      </c>
      <c r="BH31" s="10"/>
      <c r="BI31" s="20" t="str">
        <f t="shared" si="103"/>
        <v/>
      </c>
      <c r="BK31" s="11" t="str">
        <f t="shared" si="0"/>
        <v xml:space="preserve">     Internal secondary branch</v>
      </c>
      <c r="BL31" s="12">
        <f t="shared" si="2"/>
        <v>3</v>
      </c>
      <c r="BM31" s="53">
        <f t="shared" si="1"/>
        <v>8.1</v>
      </c>
      <c r="BN31" s="13" t="str">
        <f t="shared" si="3"/>
        <v>–</v>
      </c>
      <c r="BO31" s="54">
        <f t="shared" si="4"/>
        <v>10.4</v>
      </c>
      <c r="BP31" s="55">
        <f t="shared" si="5"/>
        <v>22.816901408450704</v>
      </c>
      <c r="BQ31" s="14" t="str">
        <f t="shared" si="10"/>
        <v>–</v>
      </c>
      <c r="BR31" s="56">
        <f t="shared" si="6"/>
        <v>28.969359331476323</v>
      </c>
      <c r="BS31" s="57">
        <f t="shared" si="7"/>
        <v>9.2999999999999989</v>
      </c>
      <c r="BT31" s="58">
        <f t="shared" si="11"/>
        <v>25.823106949738882</v>
      </c>
      <c r="BU31" s="13">
        <f t="shared" si="8"/>
        <v>1.1532562594670974</v>
      </c>
      <c r="BV31" s="59">
        <f t="shared" si="12"/>
        <v>3.0786189211706674</v>
      </c>
      <c r="BW31" s="13" t="str">
        <f t="shared" si="9"/>
        <v>?</v>
      </c>
      <c r="BX31" s="14" t="str">
        <f t="shared" si="13"/>
        <v>?</v>
      </c>
    </row>
    <row r="32" spans="1:76" x14ac:dyDescent="0.2">
      <c r="A32" s="21" t="s">
        <v>30</v>
      </c>
      <c r="B32" s="89"/>
      <c r="C32" s="90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69"/>
      <c r="AF32" s="25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69"/>
      <c r="BK32" s="11" t="str">
        <f t="shared" si="0"/>
        <v>Claw 3 lengths</v>
      </c>
      <c r="BL32" s="12"/>
      <c r="BM32" s="53"/>
      <c r="BN32" s="13"/>
      <c r="BO32" s="54"/>
      <c r="BP32" s="55"/>
      <c r="BQ32" s="14"/>
      <c r="BR32" s="56"/>
      <c r="BS32" s="57"/>
      <c r="BT32" s="58"/>
      <c r="BU32" s="13"/>
      <c r="BV32" s="59"/>
      <c r="BW32" s="13"/>
      <c r="BX32" s="14"/>
    </row>
    <row r="33" spans="1:76" x14ac:dyDescent="0.2">
      <c r="A33" s="9" t="s">
        <v>23</v>
      </c>
      <c r="B33" s="91">
        <v>8.4</v>
      </c>
      <c r="C33" s="92">
        <f t="shared" ref="C33:C38" si="104">IF(AND((B33&gt;0),(B$5&gt;0)),(B33/B$5*100),"")</f>
        <v>24.561403508771928</v>
      </c>
      <c r="D33" s="10">
        <v>8.6999999999999993</v>
      </c>
      <c r="E33" s="20">
        <f t="shared" ref="E33:E38" si="105">IF(AND((D33&gt;0),(D$5&gt;0)),(D33/D$5*100),"")</f>
        <v>24.928366762177649</v>
      </c>
      <c r="F33" s="10">
        <v>7.5</v>
      </c>
      <c r="G33" s="20">
        <f t="shared" ref="G33:G38" si="106">IF(AND((F33&gt;0),(F$5&gt;0)),(F33/F$5*100),"")</f>
        <v>21.12676056338028</v>
      </c>
      <c r="H33" s="10">
        <v>8.8000000000000007</v>
      </c>
      <c r="I33" s="20">
        <f t="shared" ref="I33:I38" si="107">IF(AND((H33&gt;0),(H$5&gt;0)),(H33/H$5*100),"")</f>
        <v>24.043715846994537</v>
      </c>
      <c r="J33" s="10">
        <v>6.6</v>
      </c>
      <c r="K33" s="20">
        <f t="shared" ref="K33:K38" si="108">IF(AND((J33&gt;0),(J$5&gt;0)),(J33/J$5*100),"")</f>
        <v>18.082191780821915</v>
      </c>
      <c r="L33" s="10"/>
      <c r="M33" s="20" t="str">
        <f t="shared" ref="M33:M38" si="109">IF(AND((L33&gt;0),(L$5&gt;0)),(L33/L$5*100),"")</f>
        <v/>
      </c>
      <c r="N33" s="10"/>
      <c r="O33" s="20" t="str">
        <f t="shared" ref="O33:O38" si="110">IF(AND((N33&gt;0),(N$5&gt;0)),(N33/N$5*100),"")</f>
        <v/>
      </c>
      <c r="P33" s="10">
        <v>8.8000000000000007</v>
      </c>
      <c r="Q33" s="20">
        <f t="shared" ref="Q33:Q38" si="111">IF(AND((P33&gt;0),(P$5&gt;0)),(P33/P$5*100),"")</f>
        <v>24.7887323943662</v>
      </c>
      <c r="R33" s="10">
        <v>8.3000000000000007</v>
      </c>
      <c r="S33" s="20">
        <f t="shared" ref="S33:S38" si="112">IF(AND((R33&gt;0),(R$5&gt;0)),(R33/R$5*100),"")</f>
        <v>23.119777158774376</v>
      </c>
      <c r="T33" s="10"/>
      <c r="U33" s="20" t="str">
        <f t="shared" ref="U33:U38" si="113">IF(AND((T33&gt;0),(T$5&gt;0)),(T33/T$5*100),"")</f>
        <v/>
      </c>
      <c r="V33" s="10"/>
      <c r="W33" s="20" t="str">
        <f t="shared" ref="W33:W38" si="114">IF(AND((V33&gt;0),(V$5&gt;0)),(V33/V$5*100),"")</f>
        <v/>
      </c>
      <c r="X33" s="10"/>
      <c r="Y33" s="20" t="str">
        <f t="shared" ref="Y33:Y38" si="115">IF(AND((X33&gt;0),(X$5&gt;0)),(X33/X$5*100),"")</f>
        <v/>
      </c>
      <c r="Z33" s="10"/>
      <c r="AA33" s="20" t="str">
        <f t="shared" ref="AA33:AA38" si="116">IF(AND((Z33&gt;0),(Z$5&gt;0)),(Z33/Z$5*100),"")</f>
        <v/>
      </c>
      <c r="AB33" s="10"/>
      <c r="AC33" s="20" t="str">
        <f t="shared" ref="AC33:AC38" si="117">IF(AND((AB33&gt;0),(AB$5&gt;0)),(AB33/AB$5*100),"")</f>
        <v/>
      </c>
      <c r="AD33" s="10"/>
      <c r="AE33" s="20" t="str">
        <f t="shared" ref="AE33:AE38" si="118">IF(AND((AD33&gt;0),(AD$5&gt;0)),(AD33/AD$5*100),"")</f>
        <v/>
      </c>
      <c r="AF33" s="10"/>
      <c r="AG33" s="20" t="str">
        <f t="shared" ref="AG33:AG38" si="119">IF(AND((AF33&gt;0),(AF$5&gt;0)),(AF33/AF$5*100),"")</f>
        <v/>
      </c>
      <c r="AH33" s="10"/>
      <c r="AI33" s="20" t="str">
        <f t="shared" ref="AI33:AI38" si="120">IF(AND((AH33&gt;0),(AH$5&gt;0)),(AH33/AH$5*100),"")</f>
        <v/>
      </c>
      <c r="AJ33" s="10"/>
      <c r="AK33" s="20" t="str">
        <f t="shared" ref="AK33:AK38" si="121">IF(AND((AJ33&gt;0),(AJ$5&gt;0)),(AJ33/AJ$5*100),"")</f>
        <v/>
      </c>
      <c r="AL33" s="10"/>
      <c r="AM33" s="20" t="str">
        <f t="shared" ref="AM33:AM38" si="122">IF(AND((AL33&gt;0),(AL$5&gt;0)),(AL33/AL$5*100),"")</f>
        <v/>
      </c>
      <c r="AN33" s="10"/>
      <c r="AO33" s="20" t="str">
        <f t="shared" ref="AO33:AO38" si="123">IF(AND((AN33&gt;0),(AN$5&gt;0)),(AN33/AN$5*100),"")</f>
        <v/>
      </c>
      <c r="AP33" s="10"/>
      <c r="AQ33" s="20" t="str">
        <f t="shared" ref="AQ33:AQ38" si="124">IF(AND((AP33&gt;0),(AP$5&gt;0)),(AP33/AP$5*100),"")</f>
        <v/>
      </c>
      <c r="AR33" s="10"/>
      <c r="AS33" s="20" t="str">
        <f t="shared" ref="AS33:AS38" si="125">IF(AND((AR33&gt;0),(AR$5&gt;0)),(AR33/AR$5*100),"")</f>
        <v/>
      </c>
      <c r="AT33" s="10"/>
      <c r="AU33" s="20" t="str">
        <f t="shared" ref="AU33:AU38" si="126">IF(AND((AT33&gt;0),(AT$5&gt;0)),(AT33/AT$5*100),"")</f>
        <v/>
      </c>
      <c r="AV33" s="10"/>
      <c r="AW33" s="20" t="str">
        <f t="shared" ref="AW33:AW38" si="127">IF(AND((AV33&gt;0),(AV$5&gt;0)),(AV33/AV$5*100),"")</f>
        <v/>
      </c>
      <c r="AX33" s="10"/>
      <c r="AY33" s="20" t="str">
        <f t="shared" ref="AY33:AY38" si="128">IF(AND((AX33&gt;0),(AX$5&gt;0)),(AX33/AX$5*100),"")</f>
        <v/>
      </c>
      <c r="AZ33" s="10"/>
      <c r="BA33" s="20" t="str">
        <f t="shared" ref="BA33:BA38" si="129">IF(AND((AZ33&gt;0),(AZ$5&gt;0)),(AZ33/AZ$5*100),"")</f>
        <v/>
      </c>
      <c r="BB33" s="10"/>
      <c r="BC33" s="20" t="str">
        <f t="shared" ref="BC33:BC38" si="130">IF(AND((BB33&gt;0),(BB$5&gt;0)),(BB33/BB$5*100),"")</f>
        <v/>
      </c>
      <c r="BD33" s="10"/>
      <c r="BE33" s="20" t="str">
        <f t="shared" ref="BE33:BE38" si="131">IF(AND((BD33&gt;0),(BD$5&gt;0)),(BD33/BD$5*100),"")</f>
        <v/>
      </c>
      <c r="BF33" s="10"/>
      <c r="BG33" s="20" t="str">
        <f t="shared" ref="BG33:BG38" si="132">IF(AND((BF33&gt;0),(BF$5&gt;0)),(BF33/BF$5*100),"")</f>
        <v/>
      </c>
      <c r="BH33" s="10"/>
      <c r="BI33" s="20" t="str">
        <f t="shared" ref="BI33:BI38" si="133">IF(AND((BH33&gt;0),(BH$5&gt;0)),(BH33/BH$5*100),"")</f>
        <v/>
      </c>
      <c r="BK33" s="11" t="str">
        <f t="shared" si="0"/>
        <v xml:space="preserve">     External base</v>
      </c>
      <c r="BL33" s="12">
        <f t="shared" si="2"/>
        <v>7</v>
      </c>
      <c r="BM33" s="53">
        <f t="shared" si="1"/>
        <v>6.6</v>
      </c>
      <c r="BN33" s="13" t="str">
        <f t="shared" si="3"/>
        <v>–</v>
      </c>
      <c r="BO33" s="54">
        <f t="shared" si="4"/>
        <v>8.8000000000000007</v>
      </c>
      <c r="BP33" s="55">
        <f t="shared" si="5"/>
        <v>18.082191780821915</v>
      </c>
      <c r="BQ33" s="14" t="str">
        <f t="shared" si="10"/>
        <v>–</v>
      </c>
      <c r="BR33" s="56">
        <f t="shared" si="6"/>
        <v>24.928366762177649</v>
      </c>
      <c r="BS33" s="57">
        <f t="shared" si="7"/>
        <v>8.1571428571428584</v>
      </c>
      <c r="BT33" s="58">
        <f t="shared" si="11"/>
        <v>22.950135430755271</v>
      </c>
      <c r="BU33" s="13">
        <f t="shared" si="8"/>
        <v>0.82230801783180774</v>
      </c>
      <c r="BV33" s="59">
        <f t="shared" si="12"/>
        <v>2.5211204699175802</v>
      </c>
      <c r="BW33" s="13">
        <f t="shared" si="9"/>
        <v>8.4</v>
      </c>
      <c r="BX33" s="14">
        <f t="shared" si="13"/>
        <v>24.561403508771928</v>
      </c>
    </row>
    <row r="34" spans="1:76" x14ac:dyDescent="0.2">
      <c r="A34" s="9" t="s">
        <v>24</v>
      </c>
      <c r="B34" s="91">
        <v>15.1</v>
      </c>
      <c r="C34" s="92">
        <f t="shared" si="104"/>
        <v>44.152046783625728</v>
      </c>
      <c r="D34" s="10">
        <v>15.2</v>
      </c>
      <c r="E34" s="20">
        <f t="shared" si="105"/>
        <v>43.553008595988544</v>
      </c>
      <c r="F34" s="10">
        <v>16</v>
      </c>
      <c r="G34" s="20">
        <f t="shared" si="106"/>
        <v>45.070422535211272</v>
      </c>
      <c r="H34" s="10">
        <v>19.899999999999999</v>
      </c>
      <c r="I34" s="20">
        <f t="shared" si="107"/>
        <v>54.371584699453543</v>
      </c>
      <c r="J34" s="10">
        <v>16.8</v>
      </c>
      <c r="K34" s="20">
        <f t="shared" si="108"/>
        <v>46.027397260273972</v>
      </c>
      <c r="L34" s="10"/>
      <c r="M34" s="20" t="str">
        <f t="shared" si="109"/>
        <v/>
      </c>
      <c r="N34" s="10"/>
      <c r="O34" s="20" t="str">
        <f t="shared" si="110"/>
        <v/>
      </c>
      <c r="P34" s="10">
        <v>21.9</v>
      </c>
      <c r="Q34" s="20">
        <f t="shared" si="111"/>
        <v>61.690140845070417</v>
      </c>
      <c r="R34" s="10">
        <v>21</v>
      </c>
      <c r="S34" s="20">
        <f t="shared" si="112"/>
        <v>58.495821727019504</v>
      </c>
      <c r="T34" s="10"/>
      <c r="U34" s="20" t="str">
        <f t="shared" si="113"/>
        <v/>
      </c>
      <c r="V34" s="10"/>
      <c r="W34" s="20" t="str">
        <f t="shared" si="114"/>
        <v/>
      </c>
      <c r="X34" s="10"/>
      <c r="Y34" s="20" t="str">
        <f t="shared" si="115"/>
        <v/>
      </c>
      <c r="Z34" s="10"/>
      <c r="AA34" s="20" t="str">
        <f t="shared" si="116"/>
        <v/>
      </c>
      <c r="AB34" s="10"/>
      <c r="AC34" s="20" t="str">
        <f t="shared" si="117"/>
        <v/>
      </c>
      <c r="AD34" s="10"/>
      <c r="AE34" s="20" t="str">
        <f t="shared" si="118"/>
        <v/>
      </c>
      <c r="AF34" s="10"/>
      <c r="AG34" s="20" t="str">
        <f t="shared" si="119"/>
        <v/>
      </c>
      <c r="AH34" s="10"/>
      <c r="AI34" s="20" t="str">
        <f t="shared" si="120"/>
        <v/>
      </c>
      <c r="AJ34" s="10"/>
      <c r="AK34" s="20" t="str">
        <f t="shared" si="121"/>
        <v/>
      </c>
      <c r="AL34" s="10"/>
      <c r="AM34" s="20" t="str">
        <f t="shared" si="122"/>
        <v/>
      </c>
      <c r="AN34" s="10"/>
      <c r="AO34" s="20" t="str">
        <f t="shared" si="123"/>
        <v/>
      </c>
      <c r="AP34" s="10"/>
      <c r="AQ34" s="20" t="str">
        <f t="shared" si="124"/>
        <v/>
      </c>
      <c r="AR34" s="10"/>
      <c r="AS34" s="20" t="str">
        <f t="shared" si="125"/>
        <v/>
      </c>
      <c r="AT34" s="10"/>
      <c r="AU34" s="20" t="str">
        <f t="shared" si="126"/>
        <v/>
      </c>
      <c r="AV34" s="10"/>
      <c r="AW34" s="20" t="str">
        <f t="shared" si="127"/>
        <v/>
      </c>
      <c r="AX34" s="10"/>
      <c r="AY34" s="20" t="str">
        <f t="shared" si="128"/>
        <v/>
      </c>
      <c r="AZ34" s="10"/>
      <c r="BA34" s="20" t="str">
        <f t="shared" si="129"/>
        <v/>
      </c>
      <c r="BB34" s="10"/>
      <c r="BC34" s="20" t="str">
        <f t="shared" si="130"/>
        <v/>
      </c>
      <c r="BD34" s="10"/>
      <c r="BE34" s="20" t="str">
        <f t="shared" si="131"/>
        <v/>
      </c>
      <c r="BF34" s="10"/>
      <c r="BG34" s="20" t="str">
        <f t="shared" si="132"/>
        <v/>
      </c>
      <c r="BH34" s="10"/>
      <c r="BI34" s="20" t="str">
        <f t="shared" si="133"/>
        <v/>
      </c>
      <c r="BK34" s="11" t="str">
        <f t="shared" si="0"/>
        <v xml:space="preserve">     External primary branch</v>
      </c>
      <c r="BL34" s="12">
        <f t="shared" si="2"/>
        <v>7</v>
      </c>
      <c r="BM34" s="53">
        <f t="shared" si="1"/>
        <v>15.1</v>
      </c>
      <c r="BN34" s="13" t="str">
        <f t="shared" si="3"/>
        <v>–</v>
      </c>
      <c r="BO34" s="54">
        <f t="shared" si="4"/>
        <v>21.9</v>
      </c>
      <c r="BP34" s="55">
        <f t="shared" si="5"/>
        <v>43.553008595988544</v>
      </c>
      <c r="BQ34" s="14" t="str">
        <f t="shared" si="10"/>
        <v>–</v>
      </c>
      <c r="BR34" s="56">
        <f t="shared" si="6"/>
        <v>61.690140845070417</v>
      </c>
      <c r="BS34" s="57">
        <f t="shared" si="7"/>
        <v>17.985714285714284</v>
      </c>
      <c r="BT34" s="58">
        <f t="shared" si="11"/>
        <v>50.480060349520429</v>
      </c>
      <c r="BU34" s="13">
        <f t="shared" si="8"/>
        <v>2.8725299948701415</v>
      </c>
      <c r="BV34" s="59">
        <f t="shared" si="12"/>
        <v>7.5518263629671907</v>
      </c>
      <c r="BW34" s="13">
        <f t="shared" si="9"/>
        <v>15.1</v>
      </c>
      <c r="BX34" s="14">
        <f t="shared" si="13"/>
        <v>44.152046783625728</v>
      </c>
    </row>
    <row r="35" spans="1:76" x14ac:dyDescent="0.2">
      <c r="A35" s="9" t="s">
        <v>25</v>
      </c>
      <c r="B35" s="91">
        <v>9</v>
      </c>
      <c r="C35" s="92">
        <f t="shared" si="104"/>
        <v>26.315789473684209</v>
      </c>
      <c r="D35" s="10">
        <v>9.1999999999999993</v>
      </c>
      <c r="E35" s="20">
        <f t="shared" si="105"/>
        <v>26.361031518624639</v>
      </c>
      <c r="F35" s="10">
        <v>9.6</v>
      </c>
      <c r="G35" s="20">
        <f t="shared" si="106"/>
        <v>27.042253521126757</v>
      </c>
      <c r="H35" s="10">
        <v>10.5</v>
      </c>
      <c r="I35" s="20">
        <f t="shared" si="107"/>
        <v>28.688524590163933</v>
      </c>
      <c r="J35" s="10">
        <v>9.6</v>
      </c>
      <c r="K35" s="20">
        <f t="shared" si="108"/>
        <v>26.301369863013697</v>
      </c>
      <c r="L35" s="10"/>
      <c r="M35" s="20" t="str">
        <f t="shared" si="109"/>
        <v/>
      </c>
      <c r="N35" s="10"/>
      <c r="O35" s="20" t="str">
        <f t="shared" si="110"/>
        <v/>
      </c>
      <c r="P35" s="10">
        <v>11.4</v>
      </c>
      <c r="Q35" s="20">
        <f t="shared" si="111"/>
        <v>32.112676056338032</v>
      </c>
      <c r="R35" s="10">
        <v>12.7</v>
      </c>
      <c r="S35" s="20">
        <f t="shared" si="112"/>
        <v>35.376044568245121</v>
      </c>
      <c r="T35" s="10"/>
      <c r="U35" s="20" t="str">
        <f t="shared" si="113"/>
        <v/>
      </c>
      <c r="V35" s="10"/>
      <c r="W35" s="20" t="str">
        <f t="shared" si="114"/>
        <v/>
      </c>
      <c r="X35" s="10"/>
      <c r="Y35" s="20" t="str">
        <f t="shared" si="115"/>
        <v/>
      </c>
      <c r="Z35" s="10"/>
      <c r="AA35" s="20" t="str">
        <f t="shared" si="116"/>
        <v/>
      </c>
      <c r="AB35" s="10"/>
      <c r="AC35" s="20" t="str">
        <f t="shared" si="117"/>
        <v/>
      </c>
      <c r="AD35" s="10"/>
      <c r="AE35" s="20" t="str">
        <f t="shared" si="118"/>
        <v/>
      </c>
      <c r="AF35" s="10"/>
      <c r="AG35" s="20" t="str">
        <f t="shared" si="119"/>
        <v/>
      </c>
      <c r="AH35" s="10"/>
      <c r="AI35" s="20" t="str">
        <f t="shared" si="120"/>
        <v/>
      </c>
      <c r="AJ35" s="10"/>
      <c r="AK35" s="20" t="str">
        <f t="shared" si="121"/>
        <v/>
      </c>
      <c r="AL35" s="10"/>
      <c r="AM35" s="20" t="str">
        <f t="shared" si="122"/>
        <v/>
      </c>
      <c r="AN35" s="10"/>
      <c r="AO35" s="20" t="str">
        <f t="shared" si="123"/>
        <v/>
      </c>
      <c r="AP35" s="10"/>
      <c r="AQ35" s="20" t="str">
        <f t="shared" si="124"/>
        <v/>
      </c>
      <c r="AR35" s="10"/>
      <c r="AS35" s="20" t="str">
        <f t="shared" si="125"/>
        <v/>
      </c>
      <c r="AT35" s="10"/>
      <c r="AU35" s="20" t="str">
        <f t="shared" si="126"/>
        <v/>
      </c>
      <c r="AV35" s="10"/>
      <c r="AW35" s="20" t="str">
        <f t="shared" si="127"/>
        <v/>
      </c>
      <c r="AX35" s="10"/>
      <c r="AY35" s="20" t="str">
        <f t="shared" si="128"/>
        <v/>
      </c>
      <c r="AZ35" s="10"/>
      <c r="BA35" s="20" t="str">
        <f t="shared" si="129"/>
        <v/>
      </c>
      <c r="BB35" s="10"/>
      <c r="BC35" s="20" t="str">
        <f t="shared" si="130"/>
        <v/>
      </c>
      <c r="BD35" s="10"/>
      <c r="BE35" s="20" t="str">
        <f t="shared" si="131"/>
        <v/>
      </c>
      <c r="BF35" s="10"/>
      <c r="BG35" s="20" t="str">
        <f t="shared" si="132"/>
        <v/>
      </c>
      <c r="BH35" s="10"/>
      <c r="BI35" s="20" t="str">
        <f t="shared" si="133"/>
        <v/>
      </c>
      <c r="BK35" s="11" t="str">
        <f t="shared" si="0"/>
        <v xml:space="preserve">     External secondary branch</v>
      </c>
      <c r="BL35" s="12">
        <f t="shared" si="2"/>
        <v>7</v>
      </c>
      <c r="BM35" s="53">
        <f t="shared" si="1"/>
        <v>9</v>
      </c>
      <c r="BN35" s="13" t="str">
        <f t="shared" si="3"/>
        <v>–</v>
      </c>
      <c r="BO35" s="54">
        <f t="shared" si="4"/>
        <v>12.7</v>
      </c>
      <c r="BP35" s="55">
        <f t="shared" si="5"/>
        <v>26.301369863013697</v>
      </c>
      <c r="BQ35" s="14" t="str">
        <f t="shared" si="10"/>
        <v>–</v>
      </c>
      <c r="BR35" s="56">
        <f t="shared" si="6"/>
        <v>35.376044568245121</v>
      </c>
      <c r="BS35" s="57">
        <f t="shared" si="7"/>
        <v>10.285714285714286</v>
      </c>
      <c r="BT35" s="58">
        <f t="shared" si="11"/>
        <v>28.885384227313768</v>
      </c>
      <c r="BU35" s="13">
        <f t="shared" si="8"/>
        <v>1.3471309902017303</v>
      </c>
      <c r="BV35" s="59">
        <f t="shared" si="12"/>
        <v>3.5504054406624026</v>
      </c>
      <c r="BW35" s="13">
        <f t="shared" si="9"/>
        <v>9</v>
      </c>
      <c r="BX35" s="14">
        <f t="shared" si="13"/>
        <v>26.315789473684209</v>
      </c>
    </row>
    <row r="36" spans="1:76" x14ac:dyDescent="0.2">
      <c r="A36" s="9" t="s">
        <v>26</v>
      </c>
      <c r="B36" s="91"/>
      <c r="C36" s="92" t="str">
        <f t="shared" si="104"/>
        <v/>
      </c>
      <c r="D36" s="10"/>
      <c r="E36" s="20" t="str">
        <f t="shared" si="105"/>
        <v/>
      </c>
      <c r="F36" s="10"/>
      <c r="G36" s="20" t="str">
        <f t="shared" si="106"/>
        <v/>
      </c>
      <c r="H36" s="10">
        <v>6.2</v>
      </c>
      <c r="I36" s="20">
        <f t="shared" si="107"/>
        <v>16.939890710382514</v>
      </c>
      <c r="J36" s="10">
        <v>6.1</v>
      </c>
      <c r="K36" s="20">
        <f t="shared" si="108"/>
        <v>16.712328767123285</v>
      </c>
      <c r="L36" s="10"/>
      <c r="M36" s="20" t="str">
        <f t="shared" si="109"/>
        <v/>
      </c>
      <c r="N36" s="10"/>
      <c r="O36" s="20" t="str">
        <f t="shared" si="110"/>
        <v/>
      </c>
      <c r="P36" s="10">
        <v>8.5</v>
      </c>
      <c r="Q36" s="20">
        <f t="shared" si="111"/>
        <v>23.943661971830984</v>
      </c>
      <c r="R36" s="10">
        <v>6.7</v>
      </c>
      <c r="S36" s="20">
        <f t="shared" si="112"/>
        <v>18.662952646239557</v>
      </c>
      <c r="T36" s="10"/>
      <c r="U36" s="20" t="str">
        <f t="shared" si="113"/>
        <v/>
      </c>
      <c r="V36" s="10"/>
      <c r="W36" s="20" t="str">
        <f t="shared" si="114"/>
        <v/>
      </c>
      <c r="X36" s="10"/>
      <c r="Y36" s="20" t="str">
        <f t="shared" si="115"/>
        <v/>
      </c>
      <c r="Z36" s="10"/>
      <c r="AA36" s="20" t="str">
        <f t="shared" si="116"/>
        <v/>
      </c>
      <c r="AB36" s="10"/>
      <c r="AC36" s="20" t="str">
        <f t="shared" si="117"/>
        <v/>
      </c>
      <c r="AD36" s="10"/>
      <c r="AE36" s="20" t="str">
        <f t="shared" si="118"/>
        <v/>
      </c>
      <c r="AF36" s="10"/>
      <c r="AG36" s="20" t="str">
        <f t="shared" si="119"/>
        <v/>
      </c>
      <c r="AH36" s="10"/>
      <c r="AI36" s="20" t="str">
        <f t="shared" si="120"/>
        <v/>
      </c>
      <c r="AJ36" s="10"/>
      <c r="AK36" s="20" t="str">
        <f t="shared" si="121"/>
        <v/>
      </c>
      <c r="AL36" s="10"/>
      <c r="AM36" s="20" t="str">
        <f t="shared" si="122"/>
        <v/>
      </c>
      <c r="AN36" s="10"/>
      <c r="AO36" s="20" t="str">
        <f t="shared" si="123"/>
        <v/>
      </c>
      <c r="AP36" s="10"/>
      <c r="AQ36" s="20" t="str">
        <f t="shared" si="124"/>
        <v/>
      </c>
      <c r="AR36" s="10"/>
      <c r="AS36" s="20" t="str">
        <f t="shared" si="125"/>
        <v/>
      </c>
      <c r="AT36" s="10"/>
      <c r="AU36" s="20" t="str">
        <f t="shared" si="126"/>
        <v/>
      </c>
      <c r="AV36" s="10"/>
      <c r="AW36" s="20" t="str">
        <f t="shared" si="127"/>
        <v/>
      </c>
      <c r="AX36" s="10"/>
      <c r="AY36" s="20" t="str">
        <f t="shared" si="128"/>
        <v/>
      </c>
      <c r="AZ36" s="10"/>
      <c r="BA36" s="20" t="str">
        <f t="shared" si="129"/>
        <v/>
      </c>
      <c r="BB36" s="10"/>
      <c r="BC36" s="20" t="str">
        <f t="shared" si="130"/>
        <v/>
      </c>
      <c r="BD36" s="10"/>
      <c r="BE36" s="20" t="str">
        <f t="shared" si="131"/>
        <v/>
      </c>
      <c r="BF36" s="10"/>
      <c r="BG36" s="20" t="str">
        <f t="shared" si="132"/>
        <v/>
      </c>
      <c r="BH36" s="10"/>
      <c r="BI36" s="20" t="str">
        <f t="shared" si="133"/>
        <v/>
      </c>
      <c r="BK36" s="11" t="str">
        <f t="shared" si="0"/>
        <v xml:space="preserve">     Internal base</v>
      </c>
      <c r="BL36" s="12">
        <f t="shared" si="2"/>
        <v>4</v>
      </c>
      <c r="BM36" s="53">
        <f t="shared" si="1"/>
        <v>6.1</v>
      </c>
      <c r="BN36" s="13" t="str">
        <f t="shared" si="3"/>
        <v>–</v>
      </c>
      <c r="BO36" s="54">
        <f t="shared" si="4"/>
        <v>8.5</v>
      </c>
      <c r="BP36" s="55">
        <f t="shared" si="5"/>
        <v>16.712328767123285</v>
      </c>
      <c r="BQ36" s="14" t="str">
        <f t="shared" si="10"/>
        <v>–</v>
      </c>
      <c r="BR36" s="56">
        <f t="shared" si="6"/>
        <v>23.943661971830984</v>
      </c>
      <c r="BS36" s="57">
        <f t="shared" si="7"/>
        <v>6.875</v>
      </c>
      <c r="BT36" s="58">
        <f t="shared" si="11"/>
        <v>19.064708523894083</v>
      </c>
      <c r="BU36" s="13">
        <f t="shared" si="8"/>
        <v>1.1146748404804008</v>
      </c>
      <c r="BV36" s="59">
        <f t="shared" si="12"/>
        <v>3.3672013994337968</v>
      </c>
      <c r="BW36" s="13" t="str">
        <f t="shared" si="9"/>
        <v>?</v>
      </c>
      <c r="BX36" s="14" t="str">
        <f t="shared" si="13"/>
        <v>?</v>
      </c>
    </row>
    <row r="37" spans="1:76" x14ac:dyDescent="0.2">
      <c r="A37" s="9" t="s">
        <v>27</v>
      </c>
      <c r="B37" s="91"/>
      <c r="C37" s="92" t="str">
        <f t="shared" si="104"/>
        <v/>
      </c>
      <c r="D37" s="10"/>
      <c r="E37" s="20" t="str">
        <f t="shared" si="105"/>
        <v/>
      </c>
      <c r="F37" s="10"/>
      <c r="G37" s="20" t="str">
        <f t="shared" si="106"/>
        <v/>
      </c>
      <c r="H37" s="10"/>
      <c r="I37" s="20" t="str">
        <f t="shared" si="107"/>
        <v/>
      </c>
      <c r="J37" s="10"/>
      <c r="K37" s="20" t="str">
        <f t="shared" si="108"/>
        <v/>
      </c>
      <c r="L37" s="10"/>
      <c r="M37" s="20" t="str">
        <f t="shared" si="109"/>
        <v/>
      </c>
      <c r="N37" s="10"/>
      <c r="O37" s="20" t="str">
        <f t="shared" si="110"/>
        <v/>
      </c>
      <c r="P37" s="10"/>
      <c r="Q37" s="20" t="str">
        <f t="shared" si="111"/>
        <v/>
      </c>
      <c r="R37" s="10">
        <v>15</v>
      </c>
      <c r="S37" s="20">
        <f t="shared" si="112"/>
        <v>41.782729805013929</v>
      </c>
      <c r="T37" s="10"/>
      <c r="U37" s="20" t="str">
        <f t="shared" si="113"/>
        <v/>
      </c>
      <c r="V37" s="10"/>
      <c r="W37" s="20" t="str">
        <f t="shared" si="114"/>
        <v/>
      </c>
      <c r="X37" s="10"/>
      <c r="Y37" s="20" t="str">
        <f t="shared" si="115"/>
        <v/>
      </c>
      <c r="Z37" s="10"/>
      <c r="AA37" s="20" t="str">
        <f t="shared" si="116"/>
        <v/>
      </c>
      <c r="AB37" s="10"/>
      <c r="AC37" s="20" t="str">
        <f t="shared" si="117"/>
        <v/>
      </c>
      <c r="AD37" s="10"/>
      <c r="AE37" s="20" t="str">
        <f t="shared" si="118"/>
        <v/>
      </c>
      <c r="AF37" s="10"/>
      <c r="AG37" s="20" t="str">
        <f t="shared" si="119"/>
        <v/>
      </c>
      <c r="AH37" s="10"/>
      <c r="AI37" s="20" t="str">
        <f t="shared" si="120"/>
        <v/>
      </c>
      <c r="AJ37" s="10"/>
      <c r="AK37" s="20" t="str">
        <f t="shared" si="121"/>
        <v/>
      </c>
      <c r="AL37" s="10"/>
      <c r="AM37" s="20" t="str">
        <f t="shared" si="122"/>
        <v/>
      </c>
      <c r="AN37" s="10"/>
      <c r="AO37" s="20" t="str">
        <f t="shared" si="123"/>
        <v/>
      </c>
      <c r="AP37" s="10"/>
      <c r="AQ37" s="20" t="str">
        <f t="shared" si="124"/>
        <v/>
      </c>
      <c r="AR37" s="10"/>
      <c r="AS37" s="20" t="str">
        <f t="shared" si="125"/>
        <v/>
      </c>
      <c r="AT37" s="10"/>
      <c r="AU37" s="20" t="str">
        <f t="shared" si="126"/>
        <v/>
      </c>
      <c r="AV37" s="10"/>
      <c r="AW37" s="20" t="str">
        <f t="shared" si="127"/>
        <v/>
      </c>
      <c r="AX37" s="10"/>
      <c r="AY37" s="20" t="str">
        <f t="shared" si="128"/>
        <v/>
      </c>
      <c r="AZ37" s="10"/>
      <c r="BA37" s="20" t="str">
        <f t="shared" si="129"/>
        <v/>
      </c>
      <c r="BB37" s="10"/>
      <c r="BC37" s="20" t="str">
        <f t="shared" si="130"/>
        <v/>
      </c>
      <c r="BD37" s="10"/>
      <c r="BE37" s="20" t="str">
        <f t="shared" si="131"/>
        <v/>
      </c>
      <c r="BF37" s="10"/>
      <c r="BG37" s="20" t="str">
        <f t="shared" si="132"/>
        <v/>
      </c>
      <c r="BH37" s="10"/>
      <c r="BI37" s="20" t="str">
        <f t="shared" si="133"/>
        <v/>
      </c>
      <c r="BK37" s="11" t="str">
        <f t="shared" si="0"/>
        <v xml:space="preserve">     Internal primary branch</v>
      </c>
      <c r="BL37" s="12">
        <f t="shared" si="2"/>
        <v>1</v>
      </c>
      <c r="BM37" s="53">
        <f t="shared" si="1"/>
        <v>15</v>
      </c>
      <c r="BN37" s="13" t="str">
        <f t="shared" si="3"/>
        <v>–</v>
      </c>
      <c r="BO37" s="54">
        <f t="shared" si="4"/>
        <v>15</v>
      </c>
      <c r="BP37" s="55">
        <f t="shared" si="5"/>
        <v>41.782729805013929</v>
      </c>
      <c r="BQ37" s="14" t="str">
        <f t="shared" si="10"/>
        <v>–</v>
      </c>
      <c r="BR37" s="56">
        <f t="shared" si="6"/>
        <v>41.782729805013929</v>
      </c>
      <c r="BS37" s="57">
        <f t="shared" si="7"/>
        <v>15</v>
      </c>
      <c r="BT37" s="58">
        <f t="shared" si="11"/>
        <v>41.782729805013929</v>
      </c>
      <c r="BU37" s="13" t="str">
        <f t="shared" si="8"/>
        <v>?</v>
      </c>
      <c r="BV37" s="59" t="str">
        <f t="shared" si="12"/>
        <v>?</v>
      </c>
      <c r="BW37" s="13" t="str">
        <f t="shared" si="9"/>
        <v>?</v>
      </c>
      <c r="BX37" s="14" t="str">
        <f t="shared" si="13"/>
        <v>?</v>
      </c>
    </row>
    <row r="38" spans="1:76" x14ac:dyDescent="0.2">
      <c r="A38" s="9" t="s">
        <v>28</v>
      </c>
      <c r="B38" s="91"/>
      <c r="C38" s="92" t="str">
        <f t="shared" si="104"/>
        <v/>
      </c>
      <c r="D38" s="10"/>
      <c r="E38" s="20" t="str">
        <f t="shared" si="105"/>
        <v/>
      </c>
      <c r="F38" s="10"/>
      <c r="G38" s="20" t="str">
        <f t="shared" si="106"/>
        <v/>
      </c>
      <c r="H38" s="10">
        <v>9.1999999999999993</v>
      </c>
      <c r="I38" s="20">
        <f t="shared" si="107"/>
        <v>25.136612021857918</v>
      </c>
      <c r="J38" s="10">
        <v>9.1</v>
      </c>
      <c r="K38" s="20">
        <f t="shared" si="108"/>
        <v>24.93150684931507</v>
      </c>
      <c r="L38" s="10"/>
      <c r="M38" s="20" t="str">
        <f t="shared" si="109"/>
        <v/>
      </c>
      <c r="N38" s="10"/>
      <c r="O38" s="20" t="str">
        <f t="shared" si="110"/>
        <v/>
      </c>
      <c r="P38" s="10"/>
      <c r="Q38" s="20" t="str">
        <f t="shared" si="111"/>
        <v/>
      </c>
      <c r="R38" s="10">
        <v>10.8</v>
      </c>
      <c r="S38" s="20">
        <f t="shared" si="112"/>
        <v>30.083565459610028</v>
      </c>
      <c r="T38" s="10"/>
      <c r="U38" s="20" t="str">
        <f t="shared" si="113"/>
        <v/>
      </c>
      <c r="V38" s="10"/>
      <c r="W38" s="20" t="str">
        <f t="shared" si="114"/>
        <v/>
      </c>
      <c r="X38" s="10"/>
      <c r="Y38" s="20" t="str">
        <f t="shared" si="115"/>
        <v/>
      </c>
      <c r="Z38" s="10"/>
      <c r="AA38" s="20" t="str">
        <f t="shared" si="116"/>
        <v/>
      </c>
      <c r="AB38" s="10"/>
      <c r="AC38" s="20" t="str">
        <f t="shared" si="117"/>
        <v/>
      </c>
      <c r="AD38" s="10"/>
      <c r="AE38" s="20" t="str">
        <f t="shared" si="118"/>
        <v/>
      </c>
      <c r="AF38" s="10"/>
      <c r="AG38" s="20" t="str">
        <f t="shared" si="119"/>
        <v/>
      </c>
      <c r="AH38" s="10"/>
      <c r="AI38" s="20" t="str">
        <f t="shared" si="120"/>
        <v/>
      </c>
      <c r="AJ38" s="10"/>
      <c r="AK38" s="20" t="str">
        <f t="shared" si="121"/>
        <v/>
      </c>
      <c r="AL38" s="10"/>
      <c r="AM38" s="20" t="str">
        <f t="shared" si="122"/>
        <v/>
      </c>
      <c r="AN38" s="10"/>
      <c r="AO38" s="20" t="str">
        <f t="shared" si="123"/>
        <v/>
      </c>
      <c r="AP38" s="10"/>
      <c r="AQ38" s="20" t="str">
        <f t="shared" si="124"/>
        <v/>
      </c>
      <c r="AR38" s="10"/>
      <c r="AS38" s="20" t="str">
        <f t="shared" si="125"/>
        <v/>
      </c>
      <c r="AT38" s="10"/>
      <c r="AU38" s="20" t="str">
        <f t="shared" si="126"/>
        <v/>
      </c>
      <c r="AV38" s="10"/>
      <c r="AW38" s="20" t="str">
        <f t="shared" si="127"/>
        <v/>
      </c>
      <c r="AX38" s="10"/>
      <c r="AY38" s="20" t="str">
        <f t="shared" si="128"/>
        <v/>
      </c>
      <c r="AZ38" s="10"/>
      <c r="BA38" s="20" t="str">
        <f t="shared" si="129"/>
        <v/>
      </c>
      <c r="BB38" s="10"/>
      <c r="BC38" s="20" t="str">
        <f t="shared" si="130"/>
        <v/>
      </c>
      <c r="BD38" s="10"/>
      <c r="BE38" s="20" t="str">
        <f t="shared" si="131"/>
        <v/>
      </c>
      <c r="BF38" s="10"/>
      <c r="BG38" s="20" t="str">
        <f t="shared" si="132"/>
        <v/>
      </c>
      <c r="BH38" s="10"/>
      <c r="BI38" s="20" t="str">
        <f t="shared" si="133"/>
        <v/>
      </c>
      <c r="BK38" s="11" t="str">
        <f t="shared" si="0"/>
        <v xml:space="preserve">     Internal secondary branch</v>
      </c>
      <c r="BL38" s="12">
        <f t="shared" si="2"/>
        <v>3</v>
      </c>
      <c r="BM38" s="53">
        <f t="shared" si="1"/>
        <v>9.1</v>
      </c>
      <c r="BN38" s="13" t="str">
        <f t="shared" si="3"/>
        <v>–</v>
      </c>
      <c r="BO38" s="54">
        <f t="shared" si="4"/>
        <v>10.8</v>
      </c>
      <c r="BP38" s="55">
        <f t="shared" si="5"/>
        <v>24.93150684931507</v>
      </c>
      <c r="BQ38" s="14" t="str">
        <f t="shared" si="10"/>
        <v>–</v>
      </c>
      <c r="BR38" s="56">
        <f t="shared" si="6"/>
        <v>30.083565459610028</v>
      </c>
      <c r="BS38" s="57">
        <f t="shared" si="7"/>
        <v>9.6999999999999993</v>
      </c>
      <c r="BT38" s="58">
        <f t="shared" si="11"/>
        <v>26.717228110261004</v>
      </c>
      <c r="BU38" s="13">
        <f t="shared" si="8"/>
        <v>0.95393920141694633</v>
      </c>
      <c r="BV38" s="59">
        <f t="shared" si="12"/>
        <v>2.9171368488926968</v>
      </c>
      <c r="BW38" s="13" t="str">
        <f t="shared" si="9"/>
        <v>?</v>
      </c>
      <c r="BX38" s="14" t="str">
        <f t="shared" si="13"/>
        <v>?</v>
      </c>
    </row>
    <row r="39" spans="1:76" x14ac:dyDescent="0.2">
      <c r="A39" s="21" t="s">
        <v>31</v>
      </c>
      <c r="B39" s="89"/>
      <c r="C39" s="90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69"/>
      <c r="AF39" s="25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69"/>
      <c r="BK39" s="11" t="str">
        <f t="shared" si="0"/>
        <v>Claw 4 lengths</v>
      </c>
      <c r="BL39" s="12"/>
      <c r="BM39" s="53"/>
      <c r="BN39" s="13"/>
      <c r="BO39" s="54"/>
      <c r="BP39" s="55"/>
      <c r="BQ39" s="14"/>
      <c r="BR39" s="56"/>
      <c r="BS39" s="57"/>
      <c r="BT39" s="58"/>
      <c r="BU39" s="13"/>
      <c r="BV39" s="59"/>
      <c r="BW39" s="13"/>
      <c r="BX39" s="14"/>
    </row>
    <row r="40" spans="1:76" x14ac:dyDescent="0.2">
      <c r="A40" s="9" t="s">
        <v>32</v>
      </c>
      <c r="B40" s="91">
        <v>5.9</v>
      </c>
      <c r="C40" s="92">
        <f t="shared" ref="C40:C45" si="134">IF(AND((B40&gt;0),(B$5&gt;0)),(B40/B$5*100),"")</f>
        <v>17.251461988304094</v>
      </c>
      <c r="D40" s="10"/>
      <c r="E40" s="20" t="str">
        <f t="shared" ref="E40:E45" si="135">IF(AND((D40&gt;0),(D$5&gt;0)),(D40/D$5*100),"")</f>
        <v/>
      </c>
      <c r="F40" s="10">
        <v>6.1</v>
      </c>
      <c r="G40" s="20">
        <f t="shared" ref="G40:G45" si="136">IF(AND((F40&gt;0),(F$5&gt;0)),(F40/F$5*100),"")</f>
        <v>17.183098591549296</v>
      </c>
      <c r="H40" s="10"/>
      <c r="I40" s="20" t="str">
        <f t="shared" ref="I40:I45" si="137">IF(AND((H40&gt;0),(H$5&gt;0)),(H40/H$5*100),"")</f>
        <v/>
      </c>
      <c r="J40" s="10"/>
      <c r="K40" s="20" t="str">
        <f t="shared" ref="K40:K45" si="138">IF(AND((J40&gt;0),(J$5&gt;0)),(J40/J$5*100),"")</f>
        <v/>
      </c>
      <c r="L40" s="10"/>
      <c r="M40" s="20" t="str">
        <f t="shared" ref="M40:M45" si="139">IF(AND((L40&gt;0),(L$5&gt;0)),(L40/L$5*100),"")</f>
        <v/>
      </c>
      <c r="N40" s="10"/>
      <c r="O40" s="20" t="str">
        <f t="shared" ref="O40:O45" si="140">IF(AND((N40&gt;0),(N$5&gt;0)),(N40/N$5*100),"")</f>
        <v/>
      </c>
      <c r="P40" s="10"/>
      <c r="Q40" s="20" t="str">
        <f t="shared" ref="Q40:Q45" si="141">IF(AND((P40&gt;0),(P$5&gt;0)),(P40/P$5*100),"")</f>
        <v/>
      </c>
      <c r="R40" s="10">
        <v>9</v>
      </c>
      <c r="S40" s="20">
        <f t="shared" ref="S40:S45" si="142">IF(AND((R40&gt;0),(R$5&gt;0)),(R40/R$5*100),"")</f>
        <v>25.069637883008355</v>
      </c>
      <c r="T40" s="10"/>
      <c r="U40" s="20" t="str">
        <f t="shared" ref="U40:U45" si="143">IF(AND((T40&gt;0),(T$5&gt;0)),(T40/T$5*100),"")</f>
        <v/>
      </c>
      <c r="V40" s="10"/>
      <c r="W40" s="20" t="str">
        <f t="shared" ref="W40:W45" si="144">IF(AND((V40&gt;0),(V$5&gt;0)),(V40/V$5*100),"")</f>
        <v/>
      </c>
      <c r="X40" s="10"/>
      <c r="Y40" s="20" t="str">
        <f t="shared" ref="Y40:Y45" si="145">IF(AND((X40&gt;0),(X$5&gt;0)),(X40/X$5*100),"")</f>
        <v/>
      </c>
      <c r="Z40" s="10"/>
      <c r="AA40" s="20" t="str">
        <f t="shared" ref="AA40:AA45" si="146">IF(AND((Z40&gt;0),(Z$5&gt;0)),(Z40/Z$5*100),"")</f>
        <v/>
      </c>
      <c r="AB40" s="10"/>
      <c r="AC40" s="20" t="str">
        <f t="shared" ref="AC40:AC45" si="147">IF(AND((AB40&gt;0),(AB$5&gt;0)),(AB40/AB$5*100),"")</f>
        <v/>
      </c>
      <c r="AD40" s="10"/>
      <c r="AE40" s="20" t="str">
        <f t="shared" ref="AE40:AE45" si="148">IF(AND((AD40&gt;0),(AD$5&gt;0)),(AD40/AD$5*100),"")</f>
        <v/>
      </c>
      <c r="AF40" s="10"/>
      <c r="AG40" s="20" t="str">
        <f t="shared" ref="AG40:AG45" si="149">IF(AND((AF40&gt;0),(AF$5&gt;0)),(AF40/AF$5*100),"")</f>
        <v/>
      </c>
      <c r="AH40" s="10"/>
      <c r="AI40" s="20" t="str">
        <f t="shared" ref="AI40:AI45" si="150">IF(AND((AH40&gt;0),(AH$5&gt;0)),(AH40/AH$5*100),"")</f>
        <v/>
      </c>
      <c r="AJ40" s="10"/>
      <c r="AK40" s="20" t="str">
        <f t="shared" ref="AK40:AK45" si="151">IF(AND((AJ40&gt;0),(AJ$5&gt;0)),(AJ40/AJ$5*100),"")</f>
        <v/>
      </c>
      <c r="AL40" s="10"/>
      <c r="AM40" s="20" t="str">
        <f t="shared" ref="AM40:AM45" si="152">IF(AND((AL40&gt;0),(AL$5&gt;0)),(AL40/AL$5*100),"")</f>
        <v/>
      </c>
      <c r="AN40" s="10"/>
      <c r="AO40" s="20" t="str">
        <f t="shared" ref="AO40:AO45" si="153">IF(AND((AN40&gt;0),(AN$5&gt;0)),(AN40/AN$5*100),"")</f>
        <v/>
      </c>
      <c r="AP40" s="10"/>
      <c r="AQ40" s="20" t="str">
        <f t="shared" ref="AQ40:AQ45" si="154">IF(AND((AP40&gt;0),(AP$5&gt;0)),(AP40/AP$5*100),"")</f>
        <v/>
      </c>
      <c r="AR40" s="10"/>
      <c r="AS40" s="20" t="str">
        <f t="shared" ref="AS40:AS45" si="155">IF(AND((AR40&gt;0),(AR$5&gt;0)),(AR40/AR$5*100),"")</f>
        <v/>
      </c>
      <c r="AT40" s="10"/>
      <c r="AU40" s="20" t="str">
        <f t="shared" ref="AU40:AU45" si="156">IF(AND((AT40&gt;0),(AT$5&gt;0)),(AT40/AT$5*100),"")</f>
        <v/>
      </c>
      <c r="AV40" s="10"/>
      <c r="AW40" s="20" t="str">
        <f t="shared" ref="AW40:AW45" si="157">IF(AND((AV40&gt;0),(AV$5&gt;0)),(AV40/AV$5*100),"")</f>
        <v/>
      </c>
      <c r="AX40" s="10"/>
      <c r="AY40" s="20" t="str">
        <f t="shared" ref="AY40:AY45" si="158">IF(AND((AX40&gt;0),(AX$5&gt;0)),(AX40/AX$5*100),"")</f>
        <v/>
      </c>
      <c r="AZ40" s="10"/>
      <c r="BA40" s="20" t="str">
        <f t="shared" ref="BA40:BA45" si="159">IF(AND((AZ40&gt;0),(AZ$5&gt;0)),(AZ40/AZ$5*100),"")</f>
        <v/>
      </c>
      <c r="BB40" s="10"/>
      <c r="BC40" s="20" t="str">
        <f t="shared" ref="BC40:BC45" si="160">IF(AND((BB40&gt;0),(BB$5&gt;0)),(BB40/BB$5*100),"")</f>
        <v/>
      </c>
      <c r="BD40" s="10"/>
      <c r="BE40" s="20" t="str">
        <f t="shared" ref="BE40:BE45" si="161">IF(AND((BD40&gt;0),(BD$5&gt;0)),(BD40/BD$5*100),"")</f>
        <v/>
      </c>
      <c r="BF40" s="10"/>
      <c r="BG40" s="20" t="str">
        <f t="shared" ref="BG40:BG45" si="162">IF(AND((BF40&gt;0),(BF$5&gt;0)),(BF40/BF$5*100),"")</f>
        <v/>
      </c>
      <c r="BH40" s="10"/>
      <c r="BI40" s="20" t="str">
        <f t="shared" ref="BI40:BI45" si="163">IF(AND((BH40&gt;0),(BH$5&gt;0)),(BH40/BH$5*100),"")</f>
        <v/>
      </c>
      <c r="BK40" s="11" t="str">
        <f t="shared" si="0"/>
        <v xml:space="preserve">     Anterior base</v>
      </c>
      <c r="BL40" s="12">
        <f t="shared" si="2"/>
        <v>3</v>
      </c>
      <c r="BM40" s="53">
        <f t="shared" si="1"/>
        <v>5.9</v>
      </c>
      <c r="BN40" s="13" t="str">
        <f t="shared" si="3"/>
        <v>–</v>
      </c>
      <c r="BO40" s="54">
        <f t="shared" si="4"/>
        <v>9</v>
      </c>
      <c r="BP40" s="55">
        <f t="shared" si="5"/>
        <v>17.183098591549296</v>
      </c>
      <c r="BQ40" s="14" t="str">
        <f t="shared" si="10"/>
        <v>–</v>
      </c>
      <c r="BR40" s="56">
        <f t="shared" si="6"/>
        <v>25.069637883008355</v>
      </c>
      <c r="BS40" s="57">
        <f t="shared" si="7"/>
        <v>7</v>
      </c>
      <c r="BT40" s="58">
        <f t="shared" si="11"/>
        <v>19.834732820953914</v>
      </c>
      <c r="BU40" s="13">
        <f t="shared" si="8"/>
        <v>1.7349351572897447</v>
      </c>
      <c r="BV40" s="59">
        <f t="shared" si="12"/>
        <v>4.5336896282218531</v>
      </c>
      <c r="BW40" s="13">
        <f t="shared" si="9"/>
        <v>5.9</v>
      </c>
      <c r="BX40" s="14">
        <f t="shared" si="13"/>
        <v>17.251461988304094</v>
      </c>
    </row>
    <row r="41" spans="1:76" x14ac:dyDescent="0.2">
      <c r="A41" s="9" t="s">
        <v>33</v>
      </c>
      <c r="B41" s="91">
        <v>12.7</v>
      </c>
      <c r="C41" s="92">
        <f t="shared" si="134"/>
        <v>37.134502923976605</v>
      </c>
      <c r="D41" s="10"/>
      <c r="E41" s="20" t="str">
        <f t="shared" si="135"/>
        <v/>
      </c>
      <c r="F41" s="10"/>
      <c r="G41" s="20" t="str">
        <f t="shared" si="136"/>
        <v/>
      </c>
      <c r="H41" s="10"/>
      <c r="I41" s="20" t="str">
        <f t="shared" si="137"/>
        <v/>
      </c>
      <c r="J41" s="10"/>
      <c r="K41" s="20" t="str">
        <f t="shared" si="138"/>
        <v/>
      </c>
      <c r="L41" s="10"/>
      <c r="M41" s="20" t="str">
        <f t="shared" si="139"/>
        <v/>
      </c>
      <c r="N41" s="10"/>
      <c r="O41" s="20" t="str">
        <f t="shared" si="140"/>
        <v/>
      </c>
      <c r="P41" s="10"/>
      <c r="Q41" s="20" t="str">
        <f t="shared" si="141"/>
        <v/>
      </c>
      <c r="R41" s="10">
        <v>14.4</v>
      </c>
      <c r="S41" s="20">
        <f t="shared" si="142"/>
        <v>40.111420612813376</v>
      </c>
      <c r="T41" s="10"/>
      <c r="U41" s="20" t="str">
        <f t="shared" si="143"/>
        <v/>
      </c>
      <c r="V41" s="10"/>
      <c r="W41" s="20" t="str">
        <f t="shared" si="144"/>
        <v/>
      </c>
      <c r="X41" s="10"/>
      <c r="Y41" s="20" t="str">
        <f t="shared" si="145"/>
        <v/>
      </c>
      <c r="Z41" s="10"/>
      <c r="AA41" s="20" t="str">
        <f t="shared" si="146"/>
        <v/>
      </c>
      <c r="AB41" s="10"/>
      <c r="AC41" s="20" t="str">
        <f t="shared" si="147"/>
        <v/>
      </c>
      <c r="AD41" s="10"/>
      <c r="AE41" s="20" t="str">
        <f t="shared" si="148"/>
        <v/>
      </c>
      <c r="AF41" s="10"/>
      <c r="AG41" s="20" t="str">
        <f t="shared" si="149"/>
        <v/>
      </c>
      <c r="AH41" s="10"/>
      <c r="AI41" s="20" t="str">
        <f t="shared" si="150"/>
        <v/>
      </c>
      <c r="AJ41" s="10"/>
      <c r="AK41" s="20" t="str">
        <f t="shared" si="151"/>
        <v/>
      </c>
      <c r="AL41" s="10"/>
      <c r="AM41" s="20" t="str">
        <f t="shared" si="152"/>
        <v/>
      </c>
      <c r="AN41" s="10"/>
      <c r="AO41" s="20" t="str">
        <f t="shared" si="153"/>
        <v/>
      </c>
      <c r="AP41" s="10"/>
      <c r="AQ41" s="20" t="str">
        <f t="shared" si="154"/>
        <v/>
      </c>
      <c r="AR41" s="10"/>
      <c r="AS41" s="20" t="str">
        <f t="shared" si="155"/>
        <v/>
      </c>
      <c r="AT41" s="10"/>
      <c r="AU41" s="20" t="str">
        <f t="shared" si="156"/>
        <v/>
      </c>
      <c r="AV41" s="10"/>
      <c r="AW41" s="20" t="str">
        <f t="shared" si="157"/>
        <v/>
      </c>
      <c r="AX41" s="10"/>
      <c r="AY41" s="20" t="str">
        <f t="shared" si="158"/>
        <v/>
      </c>
      <c r="AZ41" s="10"/>
      <c r="BA41" s="20" t="str">
        <f t="shared" si="159"/>
        <v/>
      </c>
      <c r="BB41" s="10"/>
      <c r="BC41" s="20" t="str">
        <f t="shared" si="160"/>
        <v/>
      </c>
      <c r="BD41" s="10"/>
      <c r="BE41" s="20" t="str">
        <f t="shared" si="161"/>
        <v/>
      </c>
      <c r="BF41" s="10"/>
      <c r="BG41" s="20" t="str">
        <f t="shared" si="162"/>
        <v/>
      </c>
      <c r="BH41" s="10"/>
      <c r="BI41" s="20" t="str">
        <f t="shared" si="163"/>
        <v/>
      </c>
      <c r="BK41" s="11" t="str">
        <f t="shared" si="0"/>
        <v xml:space="preserve">     Anterior primary branch</v>
      </c>
      <c r="BL41" s="12">
        <f t="shared" si="2"/>
        <v>2</v>
      </c>
      <c r="BM41" s="53">
        <f t="shared" si="1"/>
        <v>12.7</v>
      </c>
      <c r="BN41" s="13" t="str">
        <f t="shared" si="3"/>
        <v>–</v>
      </c>
      <c r="BO41" s="54">
        <f t="shared" si="4"/>
        <v>14.4</v>
      </c>
      <c r="BP41" s="55">
        <f t="shared" si="5"/>
        <v>37.134502923976605</v>
      </c>
      <c r="BQ41" s="14" t="str">
        <f t="shared" si="10"/>
        <v>–</v>
      </c>
      <c r="BR41" s="56">
        <f t="shared" si="6"/>
        <v>40.111420612813376</v>
      </c>
      <c r="BS41" s="57">
        <f t="shared" si="7"/>
        <v>13.55</v>
      </c>
      <c r="BT41" s="58">
        <f t="shared" si="11"/>
        <v>38.622961768394987</v>
      </c>
      <c r="BU41" s="13">
        <f t="shared" si="8"/>
        <v>1.2020815280171315</v>
      </c>
      <c r="BV41" s="59">
        <f t="shared" si="12"/>
        <v>2.1049986848106652</v>
      </c>
      <c r="BW41" s="13">
        <f t="shared" si="9"/>
        <v>12.7</v>
      </c>
      <c r="BX41" s="14">
        <f t="shared" si="13"/>
        <v>37.134502923976605</v>
      </c>
    </row>
    <row r="42" spans="1:76" x14ac:dyDescent="0.2">
      <c r="A42" s="9" t="s">
        <v>34</v>
      </c>
      <c r="B42" s="91">
        <v>9.8000000000000007</v>
      </c>
      <c r="C42" s="92">
        <f t="shared" si="134"/>
        <v>28.654970760233915</v>
      </c>
      <c r="D42" s="10"/>
      <c r="E42" s="20" t="str">
        <f t="shared" si="135"/>
        <v/>
      </c>
      <c r="F42" s="10">
        <v>9.4</v>
      </c>
      <c r="G42" s="20">
        <f t="shared" si="136"/>
        <v>26.478873239436624</v>
      </c>
      <c r="H42" s="10"/>
      <c r="I42" s="20" t="str">
        <f t="shared" si="137"/>
        <v/>
      </c>
      <c r="J42" s="10"/>
      <c r="K42" s="20" t="str">
        <f t="shared" si="138"/>
        <v/>
      </c>
      <c r="L42" s="10"/>
      <c r="M42" s="20" t="str">
        <f t="shared" si="139"/>
        <v/>
      </c>
      <c r="N42" s="10"/>
      <c r="O42" s="20" t="str">
        <f t="shared" si="140"/>
        <v/>
      </c>
      <c r="P42" s="10"/>
      <c r="Q42" s="20" t="str">
        <f t="shared" si="141"/>
        <v/>
      </c>
      <c r="R42" s="10">
        <v>12.7</v>
      </c>
      <c r="S42" s="20">
        <f t="shared" si="142"/>
        <v>35.376044568245121</v>
      </c>
      <c r="T42" s="10"/>
      <c r="U42" s="20" t="str">
        <f t="shared" si="143"/>
        <v/>
      </c>
      <c r="V42" s="10"/>
      <c r="W42" s="20" t="str">
        <f t="shared" si="144"/>
        <v/>
      </c>
      <c r="X42" s="10"/>
      <c r="Y42" s="20" t="str">
        <f t="shared" si="145"/>
        <v/>
      </c>
      <c r="Z42" s="10"/>
      <c r="AA42" s="20" t="str">
        <f t="shared" si="146"/>
        <v/>
      </c>
      <c r="AB42" s="10"/>
      <c r="AC42" s="20" t="str">
        <f t="shared" si="147"/>
        <v/>
      </c>
      <c r="AD42" s="10"/>
      <c r="AE42" s="20" t="str">
        <f t="shared" si="148"/>
        <v/>
      </c>
      <c r="AF42" s="10"/>
      <c r="AG42" s="20" t="str">
        <f t="shared" si="149"/>
        <v/>
      </c>
      <c r="AH42" s="10"/>
      <c r="AI42" s="20" t="str">
        <f t="shared" si="150"/>
        <v/>
      </c>
      <c r="AJ42" s="10"/>
      <c r="AK42" s="20" t="str">
        <f t="shared" si="151"/>
        <v/>
      </c>
      <c r="AL42" s="10"/>
      <c r="AM42" s="20" t="str">
        <f t="shared" si="152"/>
        <v/>
      </c>
      <c r="AN42" s="10"/>
      <c r="AO42" s="20" t="str">
        <f t="shared" si="153"/>
        <v/>
      </c>
      <c r="AP42" s="10"/>
      <c r="AQ42" s="20" t="str">
        <f t="shared" si="154"/>
        <v/>
      </c>
      <c r="AR42" s="10"/>
      <c r="AS42" s="20" t="str">
        <f t="shared" si="155"/>
        <v/>
      </c>
      <c r="AT42" s="10"/>
      <c r="AU42" s="20" t="str">
        <f t="shared" si="156"/>
        <v/>
      </c>
      <c r="AV42" s="10"/>
      <c r="AW42" s="20" t="str">
        <f t="shared" si="157"/>
        <v/>
      </c>
      <c r="AX42" s="10"/>
      <c r="AY42" s="20" t="str">
        <f t="shared" si="158"/>
        <v/>
      </c>
      <c r="AZ42" s="10"/>
      <c r="BA42" s="20" t="str">
        <f t="shared" si="159"/>
        <v/>
      </c>
      <c r="BB42" s="10"/>
      <c r="BC42" s="20" t="str">
        <f t="shared" si="160"/>
        <v/>
      </c>
      <c r="BD42" s="10"/>
      <c r="BE42" s="20" t="str">
        <f t="shared" si="161"/>
        <v/>
      </c>
      <c r="BF42" s="10"/>
      <c r="BG42" s="20" t="str">
        <f t="shared" si="162"/>
        <v/>
      </c>
      <c r="BH42" s="10"/>
      <c r="BI42" s="20" t="str">
        <f t="shared" si="163"/>
        <v/>
      </c>
      <c r="BK42" s="11" t="str">
        <f t="shared" si="0"/>
        <v xml:space="preserve">     Anterior secondary branch</v>
      </c>
      <c r="BL42" s="12">
        <f t="shared" si="2"/>
        <v>3</v>
      </c>
      <c r="BM42" s="53">
        <f t="shared" si="1"/>
        <v>9.4</v>
      </c>
      <c r="BN42" s="13" t="str">
        <f t="shared" si="3"/>
        <v>–</v>
      </c>
      <c r="BO42" s="54">
        <f t="shared" si="4"/>
        <v>12.7</v>
      </c>
      <c r="BP42" s="55">
        <f t="shared" si="5"/>
        <v>26.478873239436624</v>
      </c>
      <c r="BQ42" s="14" t="str">
        <f t="shared" si="10"/>
        <v>–</v>
      </c>
      <c r="BR42" s="56">
        <f t="shared" si="6"/>
        <v>35.376044568245121</v>
      </c>
      <c r="BS42" s="57">
        <f t="shared" si="7"/>
        <v>10.633333333333335</v>
      </c>
      <c r="BT42" s="58">
        <f t="shared" si="11"/>
        <v>30.169962855971885</v>
      </c>
      <c r="BU42" s="13">
        <f t="shared" si="8"/>
        <v>1.8009256878986815</v>
      </c>
      <c r="BV42" s="59">
        <f t="shared" si="12"/>
        <v>4.6380292367722848</v>
      </c>
      <c r="BW42" s="13">
        <f t="shared" si="9"/>
        <v>9.8000000000000007</v>
      </c>
      <c r="BX42" s="14">
        <f t="shared" si="13"/>
        <v>28.654970760233915</v>
      </c>
    </row>
    <row r="43" spans="1:76" x14ac:dyDescent="0.2">
      <c r="A43" s="9" t="s">
        <v>35</v>
      </c>
      <c r="B43" s="91">
        <v>7.5</v>
      </c>
      <c r="C43" s="92">
        <f t="shared" si="134"/>
        <v>21.929824561403507</v>
      </c>
      <c r="D43" s="10">
        <v>7.7</v>
      </c>
      <c r="E43" s="20">
        <f t="shared" si="135"/>
        <v>22.063037249283667</v>
      </c>
      <c r="F43" s="10">
        <v>7.7</v>
      </c>
      <c r="G43" s="20">
        <f t="shared" si="136"/>
        <v>21.690140845070424</v>
      </c>
      <c r="H43" s="10">
        <v>7.7</v>
      </c>
      <c r="I43" s="20">
        <f t="shared" si="137"/>
        <v>21.038251366120218</v>
      </c>
      <c r="J43" s="10">
        <v>8.1999999999999993</v>
      </c>
      <c r="K43" s="20">
        <f t="shared" si="138"/>
        <v>22.465753424657535</v>
      </c>
      <c r="L43" s="10"/>
      <c r="M43" s="20" t="str">
        <f t="shared" si="139"/>
        <v/>
      </c>
      <c r="N43" s="10">
        <v>8.3000000000000007</v>
      </c>
      <c r="O43" s="20">
        <f t="shared" si="140"/>
        <v>21.727748691099478</v>
      </c>
      <c r="P43" s="10">
        <v>11.8</v>
      </c>
      <c r="Q43" s="20">
        <f t="shared" si="141"/>
        <v>33.239436619718312</v>
      </c>
      <c r="R43" s="10"/>
      <c r="S43" s="20" t="str">
        <f t="shared" si="142"/>
        <v/>
      </c>
      <c r="T43" s="10"/>
      <c r="U43" s="20" t="str">
        <f t="shared" si="143"/>
        <v/>
      </c>
      <c r="V43" s="10"/>
      <c r="W43" s="20" t="str">
        <f t="shared" si="144"/>
        <v/>
      </c>
      <c r="X43" s="10"/>
      <c r="Y43" s="20" t="str">
        <f t="shared" si="145"/>
        <v/>
      </c>
      <c r="Z43" s="10"/>
      <c r="AA43" s="20" t="str">
        <f t="shared" si="146"/>
        <v/>
      </c>
      <c r="AB43" s="10"/>
      <c r="AC43" s="20" t="str">
        <f t="shared" si="147"/>
        <v/>
      </c>
      <c r="AD43" s="10"/>
      <c r="AE43" s="20" t="str">
        <f t="shared" si="148"/>
        <v/>
      </c>
      <c r="AF43" s="10"/>
      <c r="AG43" s="20" t="str">
        <f t="shared" si="149"/>
        <v/>
      </c>
      <c r="AH43" s="10"/>
      <c r="AI43" s="20" t="str">
        <f t="shared" si="150"/>
        <v/>
      </c>
      <c r="AJ43" s="10"/>
      <c r="AK43" s="20" t="str">
        <f t="shared" si="151"/>
        <v/>
      </c>
      <c r="AL43" s="10"/>
      <c r="AM43" s="20" t="str">
        <f t="shared" si="152"/>
        <v/>
      </c>
      <c r="AN43" s="10"/>
      <c r="AO43" s="20" t="str">
        <f t="shared" si="153"/>
        <v/>
      </c>
      <c r="AP43" s="10"/>
      <c r="AQ43" s="20" t="str">
        <f t="shared" si="154"/>
        <v/>
      </c>
      <c r="AR43" s="10"/>
      <c r="AS43" s="20" t="str">
        <f t="shared" si="155"/>
        <v/>
      </c>
      <c r="AT43" s="10"/>
      <c r="AU43" s="20" t="str">
        <f t="shared" si="156"/>
        <v/>
      </c>
      <c r="AV43" s="10"/>
      <c r="AW43" s="20" t="str">
        <f t="shared" si="157"/>
        <v/>
      </c>
      <c r="AX43" s="10"/>
      <c r="AY43" s="20" t="str">
        <f t="shared" si="158"/>
        <v/>
      </c>
      <c r="AZ43" s="10"/>
      <c r="BA43" s="20" t="str">
        <f t="shared" si="159"/>
        <v/>
      </c>
      <c r="BB43" s="10"/>
      <c r="BC43" s="20" t="str">
        <f t="shared" si="160"/>
        <v/>
      </c>
      <c r="BD43" s="10"/>
      <c r="BE43" s="20" t="str">
        <f t="shared" si="161"/>
        <v/>
      </c>
      <c r="BF43" s="10"/>
      <c r="BG43" s="20" t="str">
        <f t="shared" si="162"/>
        <v/>
      </c>
      <c r="BH43" s="10"/>
      <c r="BI43" s="20" t="str">
        <f t="shared" si="163"/>
        <v/>
      </c>
      <c r="BK43" s="11" t="str">
        <f t="shared" si="0"/>
        <v xml:space="preserve">     Posterior base</v>
      </c>
      <c r="BL43" s="12">
        <f t="shared" si="2"/>
        <v>7</v>
      </c>
      <c r="BM43" s="53">
        <f t="shared" si="1"/>
        <v>7.5</v>
      </c>
      <c r="BN43" s="13" t="str">
        <f t="shared" si="3"/>
        <v>–</v>
      </c>
      <c r="BO43" s="54">
        <f t="shared" si="4"/>
        <v>11.8</v>
      </c>
      <c r="BP43" s="55">
        <f t="shared" si="5"/>
        <v>21.038251366120218</v>
      </c>
      <c r="BQ43" s="14" t="str">
        <f t="shared" si="10"/>
        <v>–</v>
      </c>
      <c r="BR43" s="56">
        <f t="shared" si="6"/>
        <v>33.239436619718312</v>
      </c>
      <c r="BS43" s="57">
        <f t="shared" si="7"/>
        <v>8.4142857142857128</v>
      </c>
      <c r="BT43" s="58">
        <f t="shared" si="11"/>
        <v>23.450598965336162</v>
      </c>
      <c r="BU43" s="13">
        <f t="shared" si="8"/>
        <v>1.5214341605084076</v>
      </c>
      <c r="BV43" s="59">
        <f t="shared" si="12"/>
        <v>4.3381292524628812</v>
      </c>
      <c r="BW43" s="13">
        <f t="shared" si="9"/>
        <v>7.5</v>
      </c>
      <c r="BX43" s="14">
        <f t="shared" si="13"/>
        <v>21.929824561403507</v>
      </c>
    </row>
    <row r="44" spans="1:76" x14ac:dyDescent="0.2">
      <c r="A44" s="9" t="s">
        <v>36</v>
      </c>
      <c r="B44" s="91">
        <v>20</v>
      </c>
      <c r="C44" s="92">
        <f t="shared" si="134"/>
        <v>58.479532163742689</v>
      </c>
      <c r="D44" s="10">
        <v>18.100000000000001</v>
      </c>
      <c r="E44" s="20">
        <f t="shared" si="135"/>
        <v>51.862464183381093</v>
      </c>
      <c r="F44" s="10">
        <v>20</v>
      </c>
      <c r="G44" s="20">
        <f t="shared" si="136"/>
        <v>56.338028169014088</v>
      </c>
      <c r="H44" s="10">
        <v>22.2</v>
      </c>
      <c r="I44" s="20">
        <f t="shared" si="137"/>
        <v>60.655737704918032</v>
      </c>
      <c r="J44" s="10">
        <v>20.9</v>
      </c>
      <c r="K44" s="20">
        <f t="shared" si="138"/>
        <v>57.260273972602739</v>
      </c>
      <c r="L44" s="10"/>
      <c r="M44" s="20" t="str">
        <f t="shared" si="139"/>
        <v/>
      </c>
      <c r="N44" s="10">
        <v>23.6</v>
      </c>
      <c r="O44" s="20">
        <f t="shared" si="140"/>
        <v>61.780104712041883</v>
      </c>
      <c r="P44" s="10">
        <v>20.399999999999999</v>
      </c>
      <c r="Q44" s="20">
        <f t="shared" si="141"/>
        <v>57.464788732394368</v>
      </c>
      <c r="R44" s="10"/>
      <c r="S44" s="20" t="str">
        <f t="shared" si="142"/>
        <v/>
      </c>
      <c r="T44" s="10"/>
      <c r="U44" s="20" t="str">
        <f t="shared" si="143"/>
        <v/>
      </c>
      <c r="V44" s="10"/>
      <c r="W44" s="20" t="str">
        <f t="shared" si="144"/>
        <v/>
      </c>
      <c r="X44" s="10"/>
      <c r="Y44" s="20" t="str">
        <f t="shared" si="145"/>
        <v/>
      </c>
      <c r="Z44" s="10"/>
      <c r="AA44" s="20" t="str">
        <f t="shared" si="146"/>
        <v/>
      </c>
      <c r="AB44" s="10"/>
      <c r="AC44" s="20" t="str">
        <f t="shared" si="147"/>
        <v/>
      </c>
      <c r="AD44" s="10"/>
      <c r="AE44" s="20" t="str">
        <f t="shared" si="148"/>
        <v/>
      </c>
      <c r="AF44" s="10"/>
      <c r="AG44" s="20" t="str">
        <f t="shared" si="149"/>
        <v/>
      </c>
      <c r="AH44" s="10"/>
      <c r="AI44" s="20" t="str">
        <f t="shared" si="150"/>
        <v/>
      </c>
      <c r="AJ44" s="10"/>
      <c r="AK44" s="20" t="str">
        <f t="shared" si="151"/>
        <v/>
      </c>
      <c r="AL44" s="10"/>
      <c r="AM44" s="20" t="str">
        <f t="shared" si="152"/>
        <v/>
      </c>
      <c r="AN44" s="10"/>
      <c r="AO44" s="20" t="str">
        <f t="shared" si="153"/>
        <v/>
      </c>
      <c r="AP44" s="10"/>
      <c r="AQ44" s="20" t="str">
        <f t="shared" si="154"/>
        <v/>
      </c>
      <c r="AR44" s="10"/>
      <c r="AS44" s="20" t="str">
        <f t="shared" si="155"/>
        <v/>
      </c>
      <c r="AT44" s="10"/>
      <c r="AU44" s="20" t="str">
        <f t="shared" si="156"/>
        <v/>
      </c>
      <c r="AV44" s="10"/>
      <c r="AW44" s="20" t="str">
        <f t="shared" si="157"/>
        <v/>
      </c>
      <c r="AX44" s="10"/>
      <c r="AY44" s="20" t="str">
        <f t="shared" si="158"/>
        <v/>
      </c>
      <c r="AZ44" s="10"/>
      <c r="BA44" s="20" t="str">
        <f t="shared" si="159"/>
        <v/>
      </c>
      <c r="BB44" s="10"/>
      <c r="BC44" s="20" t="str">
        <f t="shared" si="160"/>
        <v/>
      </c>
      <c r="BD44" s="10"/>
      <c r="BE44" s="20" t="str">
        <f t="shared" si="161"/>
        <v/>
      </c>
      <c r="BF44" s="10"/>
      <c r="BG44" s="20" t="str">
        <f t="shared" si="162"/>
        <v/>
      </c>
      <c r="BH44" s="10"/>
      <c r="BI44" s="20" t="str">
        <f t="shared" si="163"/>
        <v/>
      </c>
      <c r="BK44" s="11" t="str">
        <f t="shared" si="0"/>
        <v xml:space="preserve">     Posterior primary branch</v>
      </c>
      <c r="BL44" s="12">
        <f t="shared" si="2"/>
        <v>7</v>
      </c>
      <c r="BM44" s="53">
        <f t="shared" si="1"/>
        <v>18.100000000000001</v>
      </c>
      <c r="BN44" s="13" t="str">
        <f t="shared" si="3"/>
        <v>–</v>
      </c>
      <c r="BO44" s="54">
        <f t="shared" si="4"/>
        <v>23.6</v>
      </c>
      <c r="BP44" s="55">
        <f t="shared" si="5"/>
        <v>51.862464183381093</v>
      </c>
      <c r="BQ44" s="14" t="str">
        <f t="shared" si="10"/>
        <v>–</v>
      </c>
      <c r="BR44" s="56">
        <f t="shared" si="6"/>
        <v>61.780104712041883</v>
      </c>
      <c r="BS44" s="57">
        <f t="shared" si="7"/>
        <v>20.74285714285714</v>
      </c>
      <c r="BT44" s="58">
        <f t="shared" si="11"/>
        <v>57.691561376870702</v>
      </c>
      <c r="BU44" s="13">
        <f t="shared" si="8"/>
        <v>1.75675566775533</v>
      </c>
      <c r="BV44" s="59">
        <f t="shared" si="12"/>
        <v>3.2189875934723777</v>
      </c>
      <c r="BW44" s="13">
        <f t="shared" si="9"/>
        <v>20</v>
      </c>
      <c r="BX44" s="14">
        <f t="shared" si="13"/>
        <v>58.479532163742689</v>
      </c>
    </row>
    <row r="45" spans="1:76" ht="13.5" thickBot="1" x14ac:dyDescent="0.25">
      <c r="A45" s="9" t="s">
        <v>37</v>
      </c>
      <c r="B45" s="91">
        <v>11.6</v>
      </c>
      <c r="C45" s="92">
        <f t="shared" si="134"/>
        <v>33.918128654970758</v>
      </c>
      <c r="D45" s="10">
        <v>10.3</v>
      </c>
      <c r="E45" s="20">
        <f t="shared" si="135"/>
        <v>29.512893982808023</v>
      </c>
      <c r="F45" s="10">
        <v>10.7</v>
      </c>
      <c r="G45" s="20">
        <f t="shared" si="136"/>
        <v>30.140845070422532</v>
      </c>
      <c r="H45" s="10">
        <v>13.6</v>
      </c>
      <c r="I45" s="20">
        <f t="shared" si="137"/>
        <v>37.158469945355186</v>
      </c>
      <c r="J45" s="10">
        <v>10.7</v>
      </c>
      <c r="K45" s="20">
        <f t="shared" si="138"/>
        <v>29.31506849315068</v>
      </c>
      <c r="L45" s="10"/>
      <c r="M45" s="20" t="str">
        <f t="shared" si="139"/>
        <v/>
      </c>
      <c r="N45" s="10"/>
      <c r="O45" s="20" t="str">
        <f t="shared" si="140"/>
        <v/>
      </c>
      <c r="P45" s="10">
        <v>12.1</v>
      </c>
      <c r="Q45" s="20">
        <f t="shared" si="141"/>
        <v>34.08450704225352</v>
      </c>
      <c r="R45" s="10"/>
      <c r="S45" s="20" t="str">
        <f t="shared" si="142"/>
        <v/>
      </c>
      <c r="T45" s="10"/>
      <c r="U45" s="20" t="str">
        <f t="shared" si="143"/>
        <v/>
      </c>
      <c r="V45" s="10"/>
      <c r="W45" s="20" t="str">
        <f t="shared" si="144"/>
        <v/>
      </c>
      <c r="X45" s="10"/>
      <c r="Y45" s="20" t="str">
        <f t="shared" si="145"/>
        <v/>
      </c>
      <c r="Z45" s="10"/>
      <c r="AA45" s="20" t="str">
        <f t="shared" si="146"/>
        <v/>
      </c>
      <c r="AB45" s="10"/>
      <c r="AC45" s="20" t="str">
        <f t="shared" si="147"/>
        <v/>
      </c>
      <c r="AD45" s="10"/>
      <c r="AE45" s="20" t="str">
        <f t="shared" si="148"/>
        <v/>
      </c>
      <c r="AF45" s="10"/>
      <c r="AG45" s="20" t="str">
        <f t="shared" si="149"/>
        <v/>
      </c>
      <c r="AH45" s="10"/>
      <c r="AI45" s="20" t="str">
        <f t="shared" si="150"/>
        <v/>
      </c>
      <c r="AJ45" s="10"/>
      <c r="AK45" s="20" t="str">
        <f t="shared" si="151"/>
        <v/>
      </c>
      <c r="AL45" s="10"/>
      <c r="AM45" s="20" t="str">
        <f t="shared" si="152"/>
        <v/>
      </c>
      <c r="AN45" s="10"/>
      <c r="AO45" s="20" t="str">
        <f t="shared" si="153"/>
        <v/>
      </c>
      <c r="AP45" s="10"/>
      <c r="AQ45" s="20" t="str">
        <f t="shared" si="154"/>
        <v/>
      </c>
      <c r="AR45" s="10"/>
      <c r="AS45" s="20" t="str">
        <f t="shared" si="155"/>
        <v/>
      </c>
      <c r="AT45" s="10"/>
      <c r="AU45" s="20" t="str">
        <f t="shared" si="156"/>
        <v/>
      </c>
      <c r="AV45" s="10"/>
      <c r="AW45" s="20" t="str">
        <f t="shared" si="157"/>
        <v/>
      </c>
      <c r="AX45" s="10"/>
      <c r="AY45" s="20" t="str">
        <f t="shared" si="158"/>
        <v/>
      </c>
      <c r="AZ45" s="10"/>
      <c r="BA45" s="20" t="str">
        <f t="shared" si="159"/>
        <v/>
      </c>
      <c r="BB45" s="10"/>
      <c r="BC45" s="20" t="str">
        <f t="shared" si="160"/>
        <v/>
      </c>
      <c r="BD45" s="10"/>
      <c r="BE45" s="20" t="str">
        <f t="shared" si="161"/>
        <v/>
      </c>
      <c r="BF45" s="10"/>
      <c r="BG45" s="20" t="str">
        <f t="shared" si="162"/>
        <v/>
      </c>
      <c r="BH45" s="10"/>
      <c r="BI45" s="20" t="str">
        <f t="shared" si="163"/>
        <v/>
      </c>
      <c r="BK45" s="16" t="str">
        <f t="shared" si="0"/>
        <v xml:space="preserve">     Posterior secondary branch</v>
      </c>
      <c r="BL45" s="17">
        <f t="shared" si="2"/>
        <v>6</v>
      </c>
      <c r="BM45" s="60">
        <f t="shared" si="1"/>
        <v>10.3</v>
      </c>
      <c r="BN45" s="61" t="str">
        <f t="shared" si="3"/>
        <v>–</v>
      </c>
      <c r="BO45" s="62">
        <f t="shared" si="4"/>
        <v>13.6</v>
      </c>
      <c r="BP45" s="63">
        <f t="shared" si="5"/>
        <v>29.31506849315068</v>
      </c>
      <c r="BQ45" s="64" t="str">
        <f t="shared" si="10"/>
        <v>–</v>
      </c>
      <c r="BR45" s="65">
        <f t="shared" si="6"/>
        <v>37.158469945355186</v>
      </c>
      <c r="BS45" s="66">
        <f t="shared" si="7"/>
        <v>11.499999999999998</v>
      </c>
      <c r="BT45" s="67">
        <f t="shared" si="11"/>
        <v>32.354985531493448</v>
      </c>
      <c r="BU45" s="61">
        <f t="shared" si="8"/>
        <v>1.2247448713915889</v>
      </c>
      <c r="BV45" s="68">
        <f t="shared" si="12"/>
        <v>3.1852510590952154</v>
      </c>
      <c r="BW45" s="61">
        <f t="shared" si="9"/>
        <v>11.6</v>
      </c>
      <c r="BX45" s="64">
        <f t="shared" si="13"/>
        <v>33.918128654970758</v>
      </c>
    </row>
    <row r="46" spans="1:76" x14ac:dyDescent="0.2">
      <c r="A46" s="75"/>
      <c r="B46" s="94"/>
      <c r="C46" s="95"/>
      <c r="D46" s="76"/>
      <c r="E46" s="77"/>
      <c r="F46" s="76"/>
      <c r="G46" s="77"/>
      <c r="H46" s="76"/>
      <c r="I46" s="77"/>
      <c r="J46" s="76"/>
      <c r="K46" s="77"/>
      <c r="L46" s="76"/>
      <c r="M46" s="77"/>
      <c r="N46" s="76"/>
      <c r="O46" s="77"/>
      <c r="P46" s="76"/>
      <c r="Q46" s="77"/>
      <c r="R46" s="76"/>
      <c r="S46" s="77"/>
      <c r="T46" s="76"/>
      <c r="U46" s="77"/>
      <c r="V46" s="76"/>
      <c r="W46" s="77"/>
      <c r="X46" s="76"/>
      <c r="Y46" s="77"/>
      <c r="Z46" s="76"/>
      <c r="AA46" s="77"/>
      <c r="AB46" s="76"/>
      <c r="AC46" s="77"/>
      <c r="AD46" s="76"/>
      <c r="AE46" s="77"/>
      <c r="AF46" s="76"/>
      <c r="AG46" s="77"/>
      <c r="AH46" s="76"/>
      <c r="AI46" s="77"/>
      <c r="AJ46" s="76"/>
      <c r="AK46" s="77"/>
      <c r="AL46" s="76"/>
      <c r="AM46" s="77"/>
      <c r="AN46" s="76"/>
      <c r="AO46" s="77"/>
      <c r="AP46" s="76"/>
      <c r="AQ46" s="77"/>
      <c r="AR46" s="76"/>
      <c r="AS46" s="77"/>
      <c r="AT46" s="76"/>
      <c r="AU46" s="77"/>
      <c r="AV46" s="76"/>
      <c r="AW46" s="77"/>
      <c r="AX46" s="76"/>
      <c r="AY46" s="77"/>
      <c r="AZ46" s="76"/>
      <c r="BA46" s="77"/>
      <c r="BB46" s="76"/>
      <c r="BC46" s="77"/>
      <c r="BD46" s="76"/>
      <c r="BE46" s="77"/>
      <c r="BF46" s="76"/>
      <c r="BG46" s="77"/>
      <c r="BH46" s="76"/>
      <c r="BI46" s="77"/>
      <c r="BK46" s="18"/>
      <c r="BL46" s="15"/>
      <c r="BM46" s="53"/>
      <c r="BN46" s="36"/>
      <c r="BO46" s="54"/>
      <c r="BP46" s="55"/>
      <c r="BQ46" s="14"/>
      <c r="BR46" s="74"/>
      <c r="BS46" s="13"/>
      <c r="BT46" s="14"/>
      <c r="BU46" s="13"/>
      <c r="BV46" s="14"/>
      <c r="BW46" s="13"/>
      <c r="BX46" s="14"/>
    </row>
  </sheetData>
  <mergeCells count="38">
    <mergeCell ref="BW1:BX1"/>
    <mergeCell ref="BK1:BK2"/>
    <mergeCell ref="BM1:BR1"/>
    <mergeCell ref="BU1:BV1"/>
    <mergeCell ref="BP2:BR2"/>
    <mergeCell ref="BS1:BT1"/>
    <mergeCell ref="BM2:BO2"/>
    <mergeCell ref="BL1:BL2"/>
    <mergeCell ref="AB1:AC1"/>
    <mergeCell ref="AX1:AY1"/>
    <mergeCell ref="R1:S1"/>
    <mergeCell ref="AF1:AG1"/>
    <mergeCell ref="AH1:AI1"/>
    <mergeCell ref="AJ1:AK1"/>
    <mergeCell ref="AL1:AM1"/>
    <mergeCell ref="AV1:AW1"/>
    <mergeCell ref="AN1:AO1"/>
    <mergeCell ref="AP1:AQ1"/>
    <mergeCell ref="AR1:AS1"/>
    <mergeCell ref="AT1:AU1"/>
    <mergeCell ref="AD1:AE1"/>
    <mergeCell ref="AZ1:BA1"/>
    <mergeCell ref="BB1:BC1"/>
    <mergeCell ref="BD1:BE1"/>
    <mergeCell ref="BF1:BG1"/>
    <mergeCell ref="BH1:BI1"/>
    <mergeCell ref="B1:C1"/>
    <mergeCell ref="D1:E1"/>
    <mergeCell ref="F1:G1"/>
    <mergeCell ref="H1:I1"/>
    <mergeCell ref="Z1:AA1"/>
    <mergeCell ref="T1:U1"/>
    <mergeCell ref="V1:W1"/>
    <mergeCell ref="X1:Y1"/>
    <mergeCell ref="J1:K1"/>
    <mergeCell ref="L1:M1"/>
    <mergeCell ref="N1:O1"/>
    <mergeCell ref="P1:Q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</sheetPr>
  <dimension ref="A1:AN10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23.7109375" style="49" bestFit="1" customWidth="1"/>
    <col min="2" max="2" width="16.85546875" style="72" customWidth="1"/>
    <col min="3" max="3" width="15.5703125" style="50" bestFit="1" customWidth="1"/>
    <col min="4" max="40" width="17" style="51" customWidth="1"/>
    <col min="41" max="16384" width="9.140625" style="48"/>
  </cols>
  <sheetData>
    <row r="1" spans="1:40" s="44" customFormat="1" ht="25.5" x14ac:dyDescent="0.2">
      <c r="A1" s="42" t="s">
        <v>59</v>
      </c>
      <c r="B1" s="70" t="s">
        <v>60</v>
      </c>
      <c r="C1" s="43" t="s">
        <v>40</v>
      </c>
      <c r="D1" s="41" t="s">
        <v>9</v>
      </c>
      <c r="E1" s="41" t="s">
        <v>41</v>
      </c>
      <c r="F1" s="41" t="s">
        <v>43</v>
      </c>
      <c r="G1" s="41" t="s">
        <v>44</v>
      </c>
      <c r="H1" s="41" t="s">
        <v>45</v>
      </c>
      <c r="I1" s="41" t="s">
        <v>42</v>
      </c>
      <c r="J1" s="41" t="s">
        <v>46</v>
      </c>
      <c r="K1" s="41" t="s">
        <v>47</v>
      </c>
      <c r="L1" s="41" t="s">
        <v>48</v>
      </c>
      <c r="M1" s="41" t="s">
        <v>49</v>
      </c>
      <c r="N1" s="41" t="s">
        <v>50</v>
      </c>
      <c r="O1" s="41" t="s">
        <v>51</v>
      </c>
      <c r="P1" s="41" t="s">
        <v>52</v>
      </c>
      <c r="Q1" s="41" t="s">
        <v>61</v>
      </c>
      <c r="R1" s="41" t="s">
        <v>62</v>
      </c>
      <c r="S1" s="41" t="s">
        <v>63</v>
      </c>
      <c r="T1" s="41" t="s">
        <v>64</v>
      </c>
      <c r="U1" s="41" t="s">
        <v>65</v>
      </c>
      <c r="V1" s="41" t="s">
        <v>66</v>
      </c>
      <c r="W1" s="41" t="s">
        <v>67</v>
      </c>
      <c r="X1" s="41" t="s">
        <v>68</v>
      </c>
      <c r="Y1" s="41" t="s">
        <v>69</v>
      </c>
      <c r="Z1" s="41" t="s">
        <v>70</v>
      </c>
      <c r="AA1" s="41" t="s">
        <v>71</v>
      </c>
      <c r="AB1" s="41" t="s">
        <v>72</v>
      </c>
      <c r="AC1" s="41" t="s">
        <v>73</v>
      </c>
      <c r="AD1" s="41" t="s">
        <v>74</v>
      </c>
      <c r="AE1" s="41" t="s">
        <v>75</v>
      </c>
      <c r="AF1" s="41" t="s">
        <v>76</v>
      </c>
      <c r="AG1" s="41" t="s">
        <v>77</v>
      </c>
      <c r="AH1" s="41" t="s">
        <v>78</v>
      </c>
      <c r="AI1" s="41" t="s">
        <v>53</v>
      </c>
      <c r="AJ1" s="41" t="s">
        <v>54</v>
      </c>
      <c r="AK1" s="41" t="s">
        <v>55</v>
      </c>
      <c r="AL1" s="41" t="s">
        <v>56</v>
      </c>
      <c r="AM1" s="41" t="s">
        <v>57</v>
      </c>
      <c r="AN1" s="41" t="s">
        <v>58</v>
      </c>
    </row>
    <row r="2" spans="1:40" ht="13.9" customHeight="1" x14ac:dyDescent="0.2">
      <c r="A2" s="85" t="s">
        <v>90</v>
      </c>
      <c r="B2" s="86" t="s">
        <v>81</v>
      </c>
      <c r="C2" s="45" t="str">
        <f>animals!B1</f>
        <v>NO.021.01 (NEO)</v>
      </c>
      <c r="D2" s="46">
        <f>IF(animals!B3&gt;0,animals!B3,"")</f>
        <v>467</v>
      </c>
      <c r="E2" s="47">
        <f>IF(animals!B5&gt;0,animals!B5,"")</f>
        <v>34.200000000000003</v>
      </c>
      <c r="F2" s="47">
        <f>IF(animals!B6&gt;0,animals!B6,"")</f>
        <v>66.099999999999994</v>
      </c>
      <c r="G2" s="78">
        <f>IF(animals!B7&gt;0,animals!B7,"")</f>
        <v>100.3</v>
      </c>
      <c r="H2" s="78">
        <f>IF(animals!B8&gt;0,animals!B8,"")</f>
        <v>0.51739788199697434</v>
      </c>
      <c r="I2" s="78">
        <f>IF(animals!B9&gt;0,animals!B9,"")</f>
        <v>31.1</v>
      </c>
      <c r="J2" s="78">
        <f>IF(animals!B10&gt;0,animals!B10,"")</f>
        <v>5.6</v>
      </c>
      <c r="K2" s="78">
        <f>IF(animals!B11&gt;0,animals!B11,"")</f>
        <v>3.5</v>
      </c>
      <c r="L2" s="52">
        <f>IF(animals!B13&gt;0,animals!B13,"")</f>
        <v>11.7</v>
      </c>
      <c r="M2" s="78">
        <f>IF(animals!B14&gt;0,animals!B14,"")</f>
        <v>29.2</v>
      </c>
      <c r="N2" s="78">
        <f>IF(animals!B15&gt;0,animals!B15,"")</f>
        <v>2.9</v>
      </c>
      <c r="O2" s="78">
        <f>IF(animals!B16&gt;0,animals!B16,"")</f>
        <v>42.2</v>
      </c>
      <c r="P2" s="78">
        <f>IF(animals!B17&gt;0,animals!B17,"")</f>
        <v>46.7</v>
      </c>
      <c r="Q2" s="47" t="str">
        <f>IF(animals!B19&gt;0,animals!B19,"")</f>
        <v/>
      </c>
      <c r="R2" s="47" t="str">
        <f>IF(animals!B20&gt;0,animals!B20,"")</f>
        <v/>
      </c>
      <c r="S2" s="78" t="str">
        <f>IF(animals!B21&gt;0,animals!B21,"")</f>
        <v/>
      </c>
      <c r="T2" s="78" t="str">
        <f>IF(animals!B22&gt;0,animals!B22,"")</f>
        <v/>
      </c>
      <c r="U2" s="78" t="str">
        <f>IF(animals!B23&gt;0,animals!B23,"")</f>
        <v/>
      </c>
      <c r="V2" s="78" t="str">
        <f>IF(animals!B24&gt;0,animals!B24,"")</f>
        <v/>
      </c>
      <c r="W2" s="47">
        <f>IF(animals!B26&gt;0,animals!B26,"")</f>
        <v>8.6</v>
      </c>
      <c r="X2" s="47">
        <f>IF(animals!B27&gt;0,animals!B27,"")</f>
        <v>14.8</v>
      </c>
      <c r="Y2" s="47">
        <f>IF(animals!B28&gt;0,animals!B28,"")</f>
        <v>8.8000000000000007</v>
      </c>
      <c r="Z2" s="47" t="str">
        <f>IF(animals!B29&gt;0,animals!B29,"")</f>
        <v/>
      </c>
      <c r="AA2" s="78" t="str">
        <f>IF(animals!B30&gt;0,animals!B30,"")</f>
        <v/>
      </c>
      <c r="AB2" s="78" t="str">
        <f>IF(animals!B31&gt;0,animals!B31,"")</f>
        <v/>
      </c>
      <c r="AC2" s="47">
        <f>IF(animals!B33&gt;0,animals!B33,"")</f>
        <v>8.4</v>
      </c>
      <c r="AD2" s="47">
        <f>IF(animals!B34&gt;0,animals!B34,"")</f>
        <v>15.1</v>
      </c>
      <c r="AE2" s="47">
        <f>IF(animals!B35&gt;0,animals!B35,"")</f>
        <v>9</v>
      </c>
      <c r="AF2" s="47" t="str">
        <f>IF(animals!B36&gt;0,animals!B36,"")</f>
        <v/>
      </c>
      <c r="AG2" s="47" t="str">
        <f>IF(animals!B37&gt;0,animals!B37,"")</f>
        <v/>
      </c>
      <c r="AH2" s="47" t="str">
        <f>IF(animals!B38&gt;0,animals!B38,"")</f>
        <v/>
      </c>
      <c r="AI2" s="47">
        <f>IF(animals!B40&gt;0,animals!B40,"")</f>
        <v>5.9</v>
      </c>
      <c r="AJ2" s="47">
        <f>IF(animals!B41&gt;0,animals!B41,"")</f>
        <v>12.7</v>
      </c>
      <c r="AK2" s="47">
        <f>IF(animals!B42&gt;0,animals!B42,"")</f>
        <v>9.8000000000000007</v>
      </c>
      <c r="AL2" s="47">
        <f>IF(animals!B43&gt;0,animals!B43,"")</f>
        <v>7.5</v>
      </c>
      <c r="AM2" s="47">
        <f>IF(animals!B44&gt;0,animals!B44,"")</f>
        <v>20</v>
      </c>
      <c r="AN2" s="47">
        <f>IF(animals!B45&gt;0,animals!B45,"")</f>
        <v>11.6</v>
      </c>
    </row>
    <row r="3" spans="1:40" x14ac:dyDescent="0.2">
      <c r="A3" s="42" t="str">
        <f>A$2</f>
        <v>Mesocrista spitzbergensis</v>
      </c>
      <c r="B3" s="71" t="str">
        <f t="shared" ref="A3:B10" si="0">B$2</f>
        <v>NO.021</v>
      </c>
      <c r="C3" s="45" t="str">
        <f>animals!D1</f>
        <v>NO.021.02</v>
      </c>
      <c r="D3" s="46">
        <f>IF(animals!D3&gt;0,animals!D3,"")</f>
        <v>399</v>
      </c>
      <c r="E3" s="47">
        <f>IF(animals!D5&gt;0,animals!D5,"")</f>
        <v>34.9</v>
      </c>
      <c r="F3" s="47" t="str">
        <f>IF(animals!D6&gt;0,animals!D6,"")</f>
        <v/>
      </c>
      <c r="G3" s="78" t="str">
        <f>IF(animals!D7&gt;0,animals!D7,"")</f>
        <v/>
      </c>
      <c r="H3" s="78" t="str">
        <f>IF(animals!D8&gt;0,animals!D8,"")</f>
        <v/>
      </c>
      <c r="I3" s="78">
        <f>IF(animals!D9&gt;0,animals!D9,"")</f>
        <v>32.200000000000003</v>
      </c>
      <c r="J3" s="78">
        <f>IF(animals!D10&gt;0,animals!D10,"")</f>
        <v>6.1</v>
      </c>
      <c r="K3" s="78">
        <f>IF(animals!D11&gt;0,animals!D11,"")</f>
        <v>3.5</v>
      </c>
      <c r="L3" s="52">
        <f>IF(animals!D13&gt;0,animals!D13,"")</f>
        <v>11.7</v>
      </c>
      <c r="M3" s="78">
        <f>IF(animals!D14&gt;0,animals!D14,"")</f>
        <v>30.2</v>
      </c>
      <c r="N3" s="78">
        <f>IF(animals!D15&gt;0,animals!D15,"")</f>
        <v>2.1</v>
      </c>
      <c r="O3" s="78">
        <f>IF(animals!D16&gt;0,animals!D16,"")</f>
        <v>42.3</v>
      </c>
      <c r="P3" s="78">
        <f>IF(animals!D17&gt;0,animals!D17,"")</f>
        <v>47.5</v>
      </c>
      <c r="Q3" s="47" t="str">
        <f>IF(animals!D19&gt;0,animals!D19,"")</f>
        <v/>
      </c>
      <c r="R3" s="47" t="str">
        <f>IF(animals!D20&gt;0,animals!D20,"")</f>
        <v/>
      </c>
      <c r="S3" s="78" t="str">
        <f>IF(animals!D21&gt;0,animals!D21,"")</f>
        <v/>
      </c>
      <c r="T3" s="78" t="str">
        <f>IF(animals!D22&gt;0,animals!D22,"")</f>
        <v/>
      </c>
      <c r="U3" s="78" t="str">
        <f>IF(animals!D23&gt;0,animals!D23,"")</f>
        <v/>
      </c>
      <c r="V3" s="78" t="str">
        <f>IF(animals!D24&gt;0,animals!D24,"")</f>
        <v/>
      </c>
      <c r="W3" s="47">
        <f>IF(animals!D26&gt;0,animals!D26,"")</f>
        <v>8.1</v>
      </c>
      <c r="X3" s="47">
        <f>IF(animals!D27&gt;0,animals!D27,"")</f>
        <v>14.5</v>
      </c>
      <c r="Y3" s="47">
        <f>IF(animals!D28&gt;0,animals!D28,"")</f>
        <v>9.6999999999999993</v>
      </c>
      <c r="Z3" s="47" t="str">
        <f>IF(animals!D29&gt;0,animals!D29,"")</f>
        <v/>
      </c>
      <c r="AA3" s="78" t="str">
        <f>IF(animals!D30&gt;0,animals!D30,"")</f>
        <v/>
      </c>
      <c r="AB3" s="78" t="str">
        <f>IF(animals!D31&gt;0,animals!D31,"")</f>
        <v/>
      </c>
      <c r="AC3" s="47">
        <f>IF(animals!D33&gt;0,animals!D33,"")</f>
        <v>8.6999999999999993</v>
      </c>
      <c r="AD3" s="47">
        <f>IF(animals!D34&gt;0,animals!D34,"")</f>
        <v>15.2</v>
      </c>
      <c r="AE3" s="47">
        <f>IF(animals!D35&gt;0,animals!D35,"")</f>
        <v>9.1999999999999993</v>
      </c>
      <c r="AF3" s="47" t="str">
        <f>IF(animals!D36&gt;0,animals!D36,"")</f>
        <v/>
      </c>
      <c r="AG3" s="47" t="str">
        <f>IF(animals!D37&gt;0,animals!D37,"")</f>
        <v/>
      </c>
      <c r="AH3" s="47" t="str">
        <f>IF(animals!D38&gt;0,animals!D38,"")</f>
        <v/>
      </c>
      <c r="AI3" s="47" t="str">
        <f>IF(animals!D40&gt;0,animals!D40,"")</f>
        <v/>
      </c>
      <c r="AJ3" s="47" t="str">
        <f>IF(animals!D41&gt;0,animals!D41,"")</f>
        <v/>
      </c>
      <c r="AK3" s="47" t="str">
        <f>IF(animals!D42&gt;0,animals!D42,"")</f>
        <v/>
      </c>
      <c r="AL3" s="47">
        <f>IF(animals!D43&gt;0,animals!D43,"")</f>
        <v>7.7</v>
      </c>
      <c r="AM3" s="47">
        <f>IF(animals!D44&gt;0,animals!D44,"")</f>
        <v>18.100000000000001</v>
      </c>
      <c r="AN3" s="47">
        <f>IF(animals!D45&gt;0,animals!D45,"")</f>
        <v>10.3</v>
      </c>
    </row>
    <row r="4" spans="1:40" x14ac:dyDescent="0.2">
      <c r="A4" s="42" t="str">
        <f t="shared" si="0"/>
        <v>Mesocrista spitzbergensis</v>
      </c>
      <c r="B4" s="71" t="str">
        <f t="shared" si="0"/>
        <v>NO.021</v>
      </c>
      <c r="C4" s="45" t="str">
        <f>animals!F1</f>
        <v>NO.021.03</v>
      </c>
      <c r="D4" s="46">
        <f>IF(animals!F3&gt;0,animals!F3,"")</f>
        <v>545</v>
      </c>
      <c r="E4" s="47">
        <f>IF(animals!F5&gt;0,animals!F5,"")</f>
        <v>35.5</v>
      </c>
      <c r="F4" s="47">
        <f>IF(animals!F6&gt;0,animals!F6,"")</f>
        <v>79</v>
      </c>
      <c r="G4" s="78">
        <f>IF(animals!F7&gt;0,animals!F7,"")</f>
        <v>114.5</v>
      </c>
      <c r="H4" s="78">
        <f>IF(animals!F8&gt;0,animals!F8,"")</f>
        <v>0.44936708860759494</v>
      </c>
      <c r="I4" s="78">
        <f>IF(animals!F9&gt;0,animals!F9,"")</f>
        <v>31.2</v>
      </c>
      <c r="J4" s="78">
        <f>IF(animals!F10&gt;0,animals!F10,"")</f>
        <v>6.1</v>
      </c>
      <c r="K4" s="78">
        <f>IF(animals!F11&gt;0,animals!F11,"")</f>
        <v>3.5</v>
      </c>
      <c r="L4" s="52">
        <f>IF(animals!F13&gt;0,animals!F13,"")</f>
        <v>11.5</v>
      </c>
      <c r="M4" s="78">
        <f>IF(animals!F14&gt;0,animals!F14,"")</f>
        <v>27.7</v>
      </c>
      <c r="N4" s="78">
        <f>IF(animals!F15&gt;0,animals!F15,"")</f>
        <v>3.4</v>
      </c>
      <c r="O4" s="78">
        <f>IF(animals!F16&gt;0,animals!F16,"")</f>
        <v>41.7</v>
      </c>
      <c r="P4" s="78">
        <f>IF(animals!F17&gt;0,animals!F17,"")</f>
        <v>45.9</v>
      </c>
      <c r="Q4" s="47" t="str">
        <f>IF(animals!F19&gt;0,animals!F19,"")</f>
        <v/>
      </c>
      <c r="R4" s="47" t="str">
        <f>IF(animals!F20&gt;0,animals!F20,"")</f>
        <v/>
      </c>
      <c r="S4" s="78" t="str">
        <f>IF(animals!F21&gt;0,animals!F21,"")</f>
        <v/>
      </c>
      <c r="T4" s="78" t="str">
        <f>IF(animals!F22&gt;0,animals!F22,"")</f>
        <v/>
      </c>
      <c r="U4" s="78" t="str">
        <f>IF(animals!F23&gt;0,animals!F23,"")</f>
        <v/>
      </c>
      <c r="V4" s="78" t="str">
        <f>IF(animals!F24&gt;0,animals!F24,"")</f>
        <v/>
      </c>
      <c r="W4" s="47">
        <f>IF(animals!F26&gt;0,animals!F26,"")</f>
        <v>7.1</v>
      </c>
      <c r="X4" s="47">
        <f>IF(animals!F27&gt;0,animals!F27,"")</f>
        <v>16.100000000000001</v>
      </c>
      <c r="Y4" s="47">
        <f>IF(animals!F28&gt;0,animals!F28,"")</f>
        <v>9.6999999999999993</v>
      </c>
      <c r="Z4" s="47" t="str">
        <f>IF(animals!F29&gt;0,animals!F29,"")</f>
        <v/>
      </c>
      <c r="AA4" s="78" t="str">
        <f>IF(animals!F30&gt;0,animals!F30,"")</f>
        <v/>
      </c>
      <c r="AB4" s="78" t="str">
        <f>IF(animals!F31&gt;0,animals!F31,"")</f>
        <v/>
      </c>
      <c r="AC4" s="47">
        <f>IF(animals!F33&gt;0,animals!F33,"")</f>
        <v>7.5</v>
      </c>
      <c r="AD4" s="47">
        <f>IF(animals!F34&gt;0,animals!F34,"")</f>
        <v>16</v>
      </c>
      <c r="AE4" s="47">
        <f>IF(animals!F35&gt;0,animals!F35,"")</f>
        <v>9.6</v>
      </c>
      <c r="AF4" s="47" t="str">
        <f>IF(animals!F36&gt;0,animals!F36,"")</f>
        <v/>
      </c>
      <c r="AG4" s="47" t="str">
        <f>IF(animals!F37&gt;0,animals!F37,"")</f>
        <v/>
      </c>
      <c r="AH4" s="47" t="str">
        <f>IF(animals!F38&gt;0,animals!F38,"")</f>
        <v/>
      </c>
      <c r="AI4" s="47">
        <f>IF(animals!F40&gt;0,animals!F40,"")</f>
        <v>6.1</v>
      </c>
      <c r="AJ4" s="47" t="str">
        <f>IF(animals!F41&gt;0,animals!F41,"")</f>
        <v/>
      </c>
      <c r="AK4" s="47">
        <f>IF(animals!F42&gt;0,animals!F42,"")</f>
        <v>9.4</v>
      </c>
      <c r="AL4" s="47">
        <f>IF(animals!F43&gt;0,animals!F43,"")</f>
        <v>7.7</v>
      </c>
      <c r="AM4" s="47">
        <f>IF(animals!F44&gt;0,animals!F44,"")</f>
        <v>20</v>
      </c>
      <c r="AN4" s="47">
        <f>IF(animals!F45&gt;0,animals!F45,"")</f>
        <v>10.7</v>
      </c>
    </row>
    <row r="5" spans="1:40" x14ac:dyDescent="0.2">
      <c r="A5" s="42" t="str">
        <f t="shared" si="0"/>
        <v>Mesocrista spitzbergensis</v>
      </c>
      <c r="B5" s="71" t="str">
        <f t="shared" si="0"/>
        <v>NO.021</v>
      </c>
      <c r="C5" s="45" t="str">
        <f>animals!H1</f>
        <v>NO.021.04</v>
      </c>
      <c r="D5" s="46">
        <f>IF(animals!H3&gt;0,animals!H3,"")</f>
        <v>527</v>
      </c>
      <c r="E5" s="47">
        <f>IF(animals!H5&gt;0,animals!H5,"")</f>
        <v>36.6</v>
      </c>
      <c r="F5" s="47">
        <f>IF(animals!H6&gt;0,animals!H6,"")</f>
        <v>92.7</v>
      </c>
      <c r="G5" s="78">
        <f>IF(animals!H7&gt;0,animals!H7,"")</f>
        <v>129.30000000000001</v>
      </c>
      <c r="H5" s="78">
        <f>IF(animals!H8&gt;0,animals!H8,"")</f>
        <v>0.39482200647249194</v>
      </c>
      <c r="I5" s="78">
        <f>IF(animals!H9&gt;0,animals!H9,"")</f>
        <v>33.4</v>
      </c>
      <c r="J5" s="78">
        <f>IF(animals!H10&gt;0,animals!H10,"")</f>
        <v>6</v>
      </c>
      <c r="K5" s="78">
        <f>IF(animals!H11&gt;0,animals!H11,"")</f>
        <v>3.7</v>
      </c>
      <c r="L5" s="52">
        <f>IF(animals!H13&gt;0,animals!H13,"")</f>
        <v>14.2</v>
      </c>
      <c r="M5" s="78">
        <f>IF(animals!H14&gt;0,animals!H14,"")</f>
        <v>33</v>
      </c>
      <c r="N5" s="78">
        <f>IF(animals!H15&gt;0,animals!H15,"")</f>
        <v>3.7</v>
      </c>
      <c r="O5" s="78">
        <f>IF(animals!H16&gt;0,animals!H16,"")</f>
        <v>48.2</v>
      </c>
      <c r="P5" s="78">
        <f>IF(animals!H17&gt;0,animals!H17,"")</f>
        <v>53.8</v>
      </c>
      <c r="Q5" s="47">
        <f>IF(animals!H19&gt;0,animals!H19,"")</f>
        <v>8.1999999999999993</v>
      </c>
      <c r="R5" s="47">
        <f>IF(animals!H20&gt;0,animals!H20,"")</f>
        <v>15.7</v>
      </c>
      <c r="S5" s="78">
        <f>IF(animals!H21&gt;0,animals!H21,"")</f>
        <v>8.6999999999999993</v>
      </c>
      <c r="T5" s="78">
        <f>IF(animals!H22&gt;0,animals!H22,"")</f>
        <v>5.4</v>
      </c>
      <c r="U5" s="78" t="str">
        <f>IF(animals!H23&gt;0,animals!H23,"")</f>
        <v/>
      </c>
      <c r="V5" s="78">
        <f>IF(animals!H24&gt;0,animals!H24,"")</f>
        <v>7.8</v>
      </c>
      <c r="W5" s="47">
        <f>IF(animals!H26&gt;0,animals!H26,"")</f>
        <v>8.1</v>
      </c>
      <c r="X5" s="47">
        <f>IF(animals!H27&gt;0,animals!H27,"")</f>
        <v>18.899999999999999</v>
      </c>
      <c r="Y5" s="47">
        <f>IF(animals!H28&gt;0,animals!H28,"")</f>
        <v>11.4</v>
      </c>
      <c r="Z5" s="47">
        <f>IF(animals!H29&gt;0,animals!H29,"")</f>
        <v>6.1</v>
      </c>
      <c r="AA5" s="78" t="str">
        <f>IF(animals!H30&gt;0,animals!H30,"")</f>
        <v/>
      </c>
      <c r="AB5" s="78">
        <f>IF(animals!H31&gt;0,animals!H31,"")</f>
        <v>9.4</v>
      </c>
      <c r="AC5" s="47">
        <f>IF(animals!H33&gt;0,animals!H33,"")</f>
        <v>8.8000000000000007</v>
      </c>
      <c r="AD5" s="47">
        <f>IF(animals!H34&gt;0,animals!H34,"")</f>
        <v>19.899999999999999</v>
      </c>
      <c r="AE5" s="47">
        <f>IF(animals!H35&gt;0,animals!H35,"")</f>
        <v>10.5</v>
      </c>
      <c r="AF5" s="47">
        <f>IF(animals!H36&gt;0,animals!H36,"")</f>
        <v>6.2</v>
      </c>
      <c r="AG5" s="47" t="str">
        <f>IF(animals!H37&gt;0,animals!H37,"")</f>
        <v/>
      </c>
      <c r="AH5" s="47">
        <f>IF(animals!H38&gt;0,animals!H38,"")</f>
        <v>9.1999999999999993</v>
      </c>
      <c r="AI5" s="47" t="str">
        <f>IF(animals!H40&gt;0,animals!H40,"")</f>
        <v/>
      </c>
      <c r="AJ5" s="47" t="str">
        <f>IF(animals!H41&gt;0,animals!H41,"")</f>
        <v/>
      </c>
      <c r="AK5" s="47" t="str">
        <f>IF(animals!H42&gt;0,animals!H42,"")</f>
        <v/>
      </c>
      <c r="AL5" s="47">
        <f>IF(animals!H43&gt;0,animals!H43,"")</f>
        <v>7.7</v>
      </c>
      <c r="AM5" s="47">
        <f>IF(animals!H44&gt;0,animals!H44,"")</f>
        <v>22.2</v>
      </c>
      <c r="AN5" s="47">
        <f>IF(animals!H45&gt;0,animals!H45,"")</f>
        <v>13.6</v>
      </c>
    </row>
    <row r="6" spans="1:40" x14ac:dyDescent="0.2">
      <c r="A6" s="42" t="str">
        <f t="shared" si="0"/>
        <v>Mesocrista spitzbergensis</v>
      </c>
      <c r="B6" s="71" t="str">
        <f t="shared" si="0"/>
        <v>NO.021</v>
      </c>
      <c r="C6" s="45" t="str">
        <f>animals!J1</f>
        <v>NO.021.05</v>
      </c>
      <c r="D6" s="46">
        <f>IF(animals!J3&gt;0,animals!J3,"")</f>
        <v>509</v>
      </c>
      <c r="E6" s="47">
        <f>IF(animals!J5&gt;0,animals!J5,"")</f>
        <v>36.5</v>
      </c>
      <c r="F6" s="47">
        <f>IF(animals!J6&gt;0,animals!J6,"")</f>
        <v>71.900000000000006</v>
      </c>
      <c r="G6" s="78">
        <f>IF(animals!J7&gt;0,animals!J7,"")</f>
        <v>108.4</v>
      </c>
      <c r="H6" s="78">
        <f>IF(animals!J8&gt;0,animals!J8,"")</f>
        <v>0.5076495132127955</v>
      </c>
      <c r="I6" s="78">
        <f>IF(animals!J9&gt;0,animals!J9,"")</f>
        <v>34.700000000000003</v>
      </c>
      <c r="J6" s="78">
        <f>IF(animals!J10&gt;0,animals!J10,"")</f>
        <v>6.2</v>
      </c>
      <c r="K6" s="78">
        <f>IF(animals!J11&gt;0,animals!J11,"")</f>
        <v>3.7</v>
      </c>
      <c r="L6" s="52">
        <f>IF(animals!J13&gt;0,animals!J13,"")</f>
        <v>14</v>
      </c>
      <c r="M6" s="78">
        <f>IF(animals!J14&gt;0,animals!J14,"")</f>
        <v>32.9</v>
      </c>
      <c r="N6" s="78">
        <f>IF(animals!J15&gt;0,animals!J15,"")</f>
        <v>2.7</v>
      </c>
      <c r="O6" s="78">
        <f>IF(animals!J16&gt;0,animals!J16,"")</f>
        <v>47.8</v>
      </c>
      <c r="P6" s="78">
        <f>IF(animals!J17&gt;0,animals!J17,"")</f>
        <v>53.8</v>
      </c>
      <c r="Q6" s="47" t="str">
        <f>IF(animals!J19&gt;0,animals!J19,"")</f>
        <v/>
      </c>
      <c r="R6" s="47" t="str">
        <f>IF(animals!J20&gt;0,animals!J20,"")</f>
        <v/>
      </c>
      <c r="S6" s="78" t="str">
        <f>IF(animals!J21&gt;0,animals!J21,"")</f>
        <v/>
      </c>
      <c r="T6" s="78" t="str">
        <f>IF(animals!J22&gt;0,animals!J22,"")</f>
        <v/>
      </c>
      <c r="U6" s="78" t="str">
        <f>IF(animals!J23&gt;0,animals!J23,"")</f>
        <v/>
      </c>
      <c r="V6" s="78" t="str">
        <f>IF(animals!J24&gt;0,animals!J24,"")</f>
        <v/>
      </c>
      <c r="W6" s="47" t="str">
        <f>IF(animals!J26&gt;0,animals!J26,"")</f>
        <v/>
      </c>
      <c r="X6" s="47" t="str">
        <f>IF(animals!J27&gt;0,animals!J27,"")</f>
        <v/>
      </c>
      <c r="Y6" s="47" t="str">
        <f>IF(animals!J28&gt;0,animals!J28,"")</f>
        <v/>
      </c>
      <c r="Z6" s="47" t="str">
        <f>IF(animals!J29&gt;0,animals!J29,"")</f>
        <v/>
      </c>
      <c r="AA6" s="78" t="str">
        <f>IF(animals!J30&gt;0,animals!J30,"")</f>
        <v/>
      </c>
      <c r="AB6" s="78" t="str">
        <f>IF(animals!J31&gt;0,animals!J31,"")</f>
        <v/>
      </c>
      <c r="AC6" s="47">
        <f>IF(animals!J33&gt;0,animals!J33,"")</f>
        <v>6.6</v>
      </c>
      <c r="AD6" s="47">
        <f>IF(animals!J34&gt;0,animals!J34,"")</f>
        <v>16.8</v>
      </c>
      <c r="AE6" s="47">
        <f>IF(animals!J35&gt;0,animals!J35,"")</f>
        <v>9.6</v>
      </c>
      <c r="AF6" s="47">
        <f>IF(animals!J36&gt;0,animals!J36,"")</f>
        <v>6.1</v>
      </c>
      <c r="AG6" s="47" t="str">
        <f>IF(animals!J37&gt;0,animals!J37,"")</f>
        <v/>
      </c>
      <c r="AH6" s="47">
        <f>IF(animals!J38&gt;0,animals!J38,"")</f>
        <v>9.1</v>
      </c>
      <c r="AI6" s="47" t="str">
        <f>IF(animals!J40&gt;0,animals!J40,"")</f>
        <v/>
      </c>
      <c r="AJ6" s="47" t="str">
        <f>IF(animals!J41&gt;0,animals!J41,"")</f>
        <v/>
      </c>
      <c r="AK6" s="47" t="str">
        <f>IF(animals!J42&gt;0,animals!J42,"")</f>
        <v/>
      </c>
      <c r="AL6" s="47">
        <f>IF(animals!J43&gt;0,animals!J43,"")</f>
        <v>8.1999999999999993</v>
      </c>
      <c r="AM6" s="47">
        <f>IF(animals!J44&gt;0,animals!J44,"")</f>
        <v>20.9</v>
      </c>
      <c r="AN6" s="47">
        <f>IF(animals!J45&gt;0,animals!J45,"")</f>
        <v>10.7</v>
      </c>
    </row>
    <row r="7" spans="1:40" x14ac:dyDescent="0.2">
      <c r="A7" s="42" t="str">
        <f t="shared" si="0"/>
        <v>Mesocrista spitzbergensis</v>
      </c>
      <c r="B7" s="71" t="str">
        <f t="shared" si="0"/>
        <v>NO.021</v>
      </c>
      <c r="C7" s="45" t="str">
        <f>animals!L1</f>
        <v>SV.PH.139/1-8</v>
      </c>
      <c r="D7" s="46">
        <f>IF(animals!L3&gt;0,animals!L3,"")</f>
        <v>465</v>
      </c>
      <c r="E7" s="47">
        <f>IF(animals!L5&gt;0,animals!L5,"")</f>
        <v>37.299999999999997</v>
      </c>
      <c r="F7" s="47">
        <f>IF(animals!L6&gt;0,animals!L6,"")</f>
        <v>67.2</v>
      </c>
      <c r="G7" s="78">
        <f>IF(animals!L7&gt;0,animals!L7,"")</f>
        <v>104.5</v>
      </c>
      <c r="H7" s="78">
        <f>IF(animals!L8&gt;0,animals!L8,"")</f>
        <v>0.55505952380952372</v>
      </c>
      <c r="I7" s="78">
        <f>IF(animals!L9&gt;0,animals!L9,"")</f>
        <v>33.799999999999997</v>
      </c>
      <c r="J7" s="78">
        <f>IF(animals!L10&gt;0,animals!L10,"")</f>
        <v>6.3</v>
      </c>
      <c r="K7" s="78">
        <f>IF(animals!L11&gt;0,animals!L11,"")</f>
        <v>3.8</v>
      </c>
      <c r="L7" s="52">
        <f>IF(animals!L13&gt;0,animals!L13,"")</f>
        <v>14.5</v>
      </c>
      <c r="M7" s="78">
        <f>IF(animals!L14&gt;0,animals!L14,"")</f>
        <v>32.200000000000003</v>
      </c>
      <c r="N7" s="78">
        <f>IF(animals!L15&gt;0,animals!L15,"")</f>
        <v>3.7</v>
      </c>
      <c r="O7" s="78">
        <f>IF(animals!L16&gt;0,animals!L16,"")</f>
        <v>46.6</v>
      </c>
      <c r="P7" s="78">
        <f>IF(animals!L17&gt;0,animals!L17,"")</f>
        <v>51.4</v>
      </c>
      <c r="Q7" s="47" t="str">
        <f>IF(animals!L19&gt;0,animals!L19,"")</f>
        <v/>
      </c>
      <c r="R7" s="47" t="str">
        <f>IF(animals!L20&gt;0,animals!L20,"")</f>
        <v/>
      </c>
      <c r="S7" s="78" t="str">
        <f>IF(animals!L21&gt;0,animals!L21,"")</f>
        <v/>
      </c>
      <c r="T7" s="78" t="str">
        <f>IF(animals!L22&gt;0,animals!L22,"")</f>
        <v/>
      </c>
      <c r="U7" s="78" t="str">
        <f>IF(animals!L23&gt;0,animals!L23,"")</f>
        <v/>
      </c>
      <c r="V7" s="78" t="str">
        <f>IF(animals!L24&gt;0,animals!L24,"")</f>
        <v/>
      </c>
      <c r="W7" s="47" t="str">
        <f>IF(animals!L26&gt;0,animals!L26,"")</f>
        <v/>
      </c>
      <c r="X7" s="47" t="str">
        <f>IF(animals!L27&gt;0,animals!L27,"")</f>
        <v/>
      </c>
      <c r="Y7" s="47" t="str">
        <f>IF(animals!L28&gt;0,animals!L28,"")</f>
        <v/>
      </c>
      <c r="Z7" s="47" t="str">
        <f>IF(animals!L29&gt;0,animals!L29,"")</f>
        <v/>
      </c>
      <c r="AA7" s="78" t="str">
        <f>IF(animals!L30&gt;0,animals!L30,"")</f>
        <v/>
      </c>
      <c r="AB7" s="78" t="str">
        <f>IF(animals!L31&gt;0,animals!L31,"")</f>
        <v/>
      </c>
      <c r="AC7" s="47" t="str">
        <f>IF(animals!L33&gt;0,animals!L33,"")</f>
        <v/>
      </c>
      <c r="AD7" s="47" t="str">
        <f>IF(animals!L34&gt;0,animals!L34,"")</f>
        <v/>
      </c>
      <c r="AE7" s="47" t="str">
        <f>IF(animals!L35&gt;0,animals!L35,"")</f>
        <v/>
      </c>
      <c r="AF7" s="47" t="str">
        <f>IF(animals!L36&gt;0,animals!L36,"")</f>
        <v/>
      </c>
      <c r="AG7" s="47" t="str">
        <f>IF(animals!L37&gt;0,animals!L37,"")</f>
        <v/>
      </c>
      <c r="AH7" s="47" t="str">
        <f>IF(animals!L38&gt;0,animals!L38,"")</f>
        <v/>
      </c>
      <c r="AI7" s="47" t="str">
        <f>IF(animals!L40&gt;0,animals!L40,"")</f>
        <v/>
      </c>
      <c r="AJ7" s="47" t="str">
        <f>IF(animals!L41&gt;0,animals!L41,"")</f>
        <v/>
      </c>
      <c r="AK7" s="47" t="str">
        <f>IF(animals!L42&gt;0,animals!L42,"")</f>
        <v/>
      </c>
      <c r="AL7" s="47" t="str">
        <f>IF(animals!L43&gt;0,animals!L43,"")</f>
        <v/>
      </c>
      <c r="AM7" s="47" t="str">
        <f>IF(animals!L44&gt;0,animals!L44,"")</f>
        <v/>
      </c>
      <c r="AN7" s="47" t="str">
        <f>IF(animals!L45&gt;0,animals!L45,"")</f>
        <v/>
      </c>
    </row>
    <row r="8" spans="1:40" x14ac:dyDescent="0.2">
      <c r="A8" s="42" t="str">
        <f t="shared" si="0"/>
        <v>Mesocrista spitzbergensis</v>
      </c>
      <c r="B8" s="71" t="str">
        <f t="shared" si="0"/>
        <v>NO.021</v>
      </c>
      <c r="C8" s="45" t="str">
        <f>animals!N1</f>
        <v>SV.PH.139/1-12</v>
      </c>
      <c r="D8" s="46">
        <f>IF(animals!N3&gt;0,animals!N3,"")</f>
        <v>520</v>
      </c>
      <c r="E8" s="47">
        <f>IF(animals!N5&gt;0,animals!N5,"")</f>
        <v>38.200000000000003</v>
      </c>
      <c r="F8" s="47" t="str">
        <f>IF(animals!N6&gt;0,animals!N6,"")</f>
        <v/>
      </c>
      <c r="G8" s="78" t="str">
        <f>IF(animals!N7&gt;0,animals!N7,"")</f>
        <v/>
      </c>
      <c r="H8" s="78" t="str">
        <f>IF(animals!N8&gt;0,animals!N8,"")</f>
        <v/>
      </c>
      <c r="I8" s="78">
        <f>IF(animals!N9&gt;0,animals!N9,"")</f>
        <v>34</v>
      </c>
      <c r="J8" s="78">
        <f>IF(animals!N10&gt;0,animals!N10,"")</f>
        <v>6.7</v>
      </c>
      <c r="K8" s="78">
        <f>IF(animals!N11&gt;0,animals!N11,"")</f>
        <v>4.0999999999999996</v>
      </c>
      <c r="L8" s="52">
        <f>IF(animals!N13&gt;0,animals!N13,"")</f>
        <v>13.8</v>
      </c>
      <c r="M8" s="78">
        <f>IF(animals!N14&gt;0,animals!N14,"")</f>
        <v>32.6</v>
      </c>
      <c r="N8" s="78">
        <f>IF(animals!N15&gt;0,animals!N15,"")</f>
        <v>3.7</v>
      </c>
      <c r="O8" s="78">
        <f>IF(animals!N16&gt;0,animals!N16,"")</f>
        <v>48.1</v>
      </c>
      <c r="P8" s="78">
        <f>IF(animals!N17&gt;0,animals!N17,"")</f>
        <v>53.1</v>
      </c>
      <c r="Q8" s="47" t="str">
        <f>IF(animals!N19&gt;0,animals!N19,"")</f>
        <v/>
      </c>
      <c r="R8" s="47" t="str">
        <f>IF(animals!N20&gt;0,animals!N20,"")</f>
        <v/>
      </c>
      <c r="S8" s="78" t="str">
        <f>IF(animals!N21&gt;0,animals!N21,"")</f>
        <v/>
      </c>
      <c r="T8" s="78" t="str">
        <f>IF(animals!N22&gt;0,animals!N22,"")</f>
        <v/>
      </c>
      <c r="U8" s="78" t="str">
        <f>IF(animals!N23&gt;0,animals!N23,"")</f>
        <v/>
      </c>
      <c r="V8" s="78" t="str">
        <f>IF(animals!N24&gt;0,animals!N24,"")</f>
        <v/>
      </c>
      <c r="W8" s="47">
        <f>IF(animals!N26&gt;0,animals!N26,"")</f>
        <v>7</v>
      </c>
      <c r="X8" s="47">
        <f>IF(animals!N27&gt;0,animals!N27,"")</f>
        <v>19</v>
      </c>
      <c r="Y8" s="47">
        <f>IF(animals!N28&gt;0,animals!N28,"")</f>
        <v>11.3</v>
      </c>
      <c r="Z8" s="47" t="str">
        <f>IF(animals!N29&gt;0,animals!N29,"")</f>
        <v/>
      </c>
      <c r="AA8" s="78" t="str">
        <f>IF(animals!N30&gt;0,animals!N30,"")</f>
        <v/>
      </c>
      <c r="AB8" s="78" t="str">
        <f>IF(animals!N31&gt;0,animals!N31,"")</f>
        <v/>
      </c>
      <c r="AC8" s="47" t="str">
        <f>IF(animals!N33&gt;0,animals!N33,"")</f>
        <v/>
      </c>
      <c r="AD8" s="47" t="str">
        <f>IF(animals!N34&gt;0,animals!N34,"")</f>
        <v/>
      </c>
      <c r="AE8" s="47" t="str">
        <f>IF(animals!N35&gt;0,animals!N35,"")</f>
        <v/>
      </c>
      <c r="AF8" s="47" t="str">
        <f>IF(animals!N36&gt;0,animals!N36,"")</f>
        <v/>
      </c>
      <c r="AG8" s="47" t="str">
        <f>IF(animals!N37&gt;0,animals!N37,"")</f>
        <v/>
      </c>
      <c r="AH8" s="47" t="str">
        <f>IF(animals!N38&gt;0,animals!N38,"")</f>
        <v/>
      </c>
      <c r="AI8" s="47" t="str">
        <f>IF(animals!N40&gt;0,animals!N40,"")</f>
        <v/>
      </c>
      <c r="AJ8" s="47" t="str">
        <f>IF(animals!N41&gt;0,animals!N41,"")</f>
        <v/>
      </c>
      <c r="AK8" s="47" t="str">
        <f>IF(animals!N42&gt;0,animals!N42,"")</f>
        <v/>
      </c>
      <c r="AL8" s="47">
        <f>IF(animals!N43&gt;0,animals!N43,"")</f>
        <v>8.3000000000000007</v>
      </c>
      <c r="AM8" s="47">
        <f>IF(animals!N44&gt;0,animals!N44,"")</f>
        <v>23.6</v>
      </c>
      <c r="AN8" s="47" t="str">
        <f>IF(animals!N45&gt;0,animals!N45,"")</f>
        <v/>
      </c>
    </row>
    <row r="9" spans="1:40" x14ac:dyDescent="0.2">
      <c r="A9" s="42" t="str">
        <f t="shared" si="0"/>
        <v>Mesocrista spitzbergensis</v>
      </c>
      <c r="B9" s="71" t="str">
        <f t="shared" si="0"/>
        <v>NO.021</v>
      </c>
      <c r="C9" s="97" t="str">
        <f>animals!P1</f>
        <v>SV.PH.139/1-3</v>
      </c>
      <c r="D9" s="46">
        <f>IF(animals!P3&gt;0,animals!P3,"")</f>
        <v>544</v>
      </c>
      <c r="E9" s="47">
        <f>IF(animals!P5&gt;0,animals!P5,"")</f>
        <v>35.5</v>
      </c>
      <c r="F9" s="47">
        <f>IF(animals!P6&gt;0,animals!P6,"")</f>
        <v>71.599999999999994</v>
      </c>
      <c r="G9" s="78">
        <f>IF(animals!P7&gt;0,animals!P7,"")</f>
        <v>107.1</v>
      </c>
      <c r="H9" s="78">
        <f>IF(animals!P8&gt;0,animals!P8,"")</f>
        <v>0.49581005586592181</v>
      </c>
      <c r="I9" s="78">
        <f>IF(animals!P9&gt;0,animals!P9,"")</f>
        <v>32.9</v>
      </c>
      <c r="J9" s="78">
        <f>IF(animals!P10&gt;0,animals!P10,"")</f>
        <v>6.4</v>
      </c>
      <c r="K9" s="78">
        <f>IF(animals!P11&gt;0,animals!P11,"")</f>
        <v>4.0999999999999996</v>
      </c>
      <c r="L9" s="52">
        <f>IF(animals!P13&gt;0,animals!P13,"")</f>
        <v>14.3</v>
      </c>
      <c r="M9" s="78">
        <f>IF(animals!P14&gt;0,animals!P14,"")</f>
        <v>33.799999999999997</v>
      </c>
      <c r="N9" s="78">
        <f>IF(animals!P15&gt;0,animals!P15,"")</f>
        <v>4.4000000000000004</v>
      </c>
      <c r="O9" s="78">
        <f>IF(animals!P16&gt;0,animals!P16,"")</f>
        <v>49.1</v>
      </c>
      <c r="P9" s="78">
        <f>IF(animals!P17&gt;0,animals!P17,"")</f>
        <v>55.5</v>
      </c>
      <c r="Q9" s="47" t="str">
        <f>IF(animals!P19&gt;0,animals!P19,"")</f>
        <v/>
      </c>
      <c r="R9" s="47" t="str">
        <f>IF(animals!P20&gt;0,animals!P20,"")</f>
        <v/>
      </c>
      <c r="S9" s="78" t="str">
        <f>IF(animals!P21&gt;0,animals!P21,"")</f>
        <v/>
      </c>
      <c r="T9" s="78" t="str">
        <f>IF(animals!P22&gt;0,animals!P22,"")</f>
        <v/>
      </c>
      <c r="U9" s="78" t="str">
        <f>IF(animals!P23&gt;0,animals!P23,"")</f>
        <v/>
      </c>
      <c r="V9" s="78" t="str">
        <f>IF(animals!P24&gt;0,animals!P24,"")</f>
        <v/>
      </c>
      <c r="W9" s="47" t="str">
        <f>IF(animals!P26&gt;0,animals!P26,"")</f>
        <v/>
      </c>
      <c r="X9" s="47" t="str">
        <f>IF(animals!P27&gt;0,animals!P27,"")</f>
        <v/>
      </c>
      <c r="Y9" s="47" t="str">
        <f>IF(animals!P28&gt;0,animals!P28,"")</f>
        <v/>
      </c>
      <c r="Z9" s="47">
        <f>IF(animals!P29&gt;0,animals!P29,"")</f>
        <v>8.3000000000000007</v>
      </c>
      <c r="AA9" s="78">
        <f>IF(animals!P30&gt;0,animals!P30,"")</f>
        <v>13</v>
      </c>
      <c r="AB9" s="78">
        <f>IF(animals!P31&gt;0,animals!P31,"")</f>
        <v>8.1</v>
      </c>
      <c r="AC9" s="47">
        <f>IF(animals!P33&gt;0,animals!P33,"")</f>
        <v>8.8000000000000007</v>
      </c>
      <c r="AD9" s="47">
        <f>IF(animals!P34&gt;0,animals!P34,"")</f>
        <v>21.9</v>
      </c>
      <c r="AE9" s="47">
        <f>IF(animals!P35&gt;0,animals!P35,"")</f>
        <v>11.4</v>
      </c>
      <c r="AF9" s="47">
        <f>IF(animals!P36&gt;0,animals!P36,"")</f>
        <v>8.5</v>
      </c>
      <c r="AG9" s="47" t="str">
        <f>IF(animals!P37&gt;0,animals!P37,"")</f>
        <v/>
      </c>
      <c r="AH9" s="47" t="str">
        <f>IF(animals!P38&gt;0,animals!P38,"")</f>
        <v/>
      </c>
      <c r="AI9" s="47" t="str">
        <f>IF(animals!P40&gt;0,animals!P40,"")</f>
        <v/>
      </c>
      <c r="AJ9" s="47" t="str">
        <f>IF(animals!P41&gt;0,animals!P41,"")</f>
        <v/>
      </c>
      <c r="AK9" s="47" t="str">
        <f>IF(animals!P42&gt;0,animals!P42,"")</f>
        <v/>
      </c>
      <c r="AL9" s="47">
        <f>IF(animals!P43&gt;0,animals!P43,"")</f>
        <v>11.8</v>
      </c>
      <c r="AM9" s="47">
        <f>IF(animals!P44&gt;0,animals!P44,"")</f>
        <v>20.399999999999999</v>
      </c>
      <c r="AN9" s="47">
        <f>IF(animals!P45&gt;0,animals!P45,"")</f>
        <v>12.1</v>
      </c>
    </row>
    <row r="10" spans="1:40" x14ac:dyDescent="0.2">
      <c r="A10" s="42" t="str">
        <f t="shared" si="0"/>
        <v>Mesocrista spitzbergensis</v>
      </c>
      <c r="B10" s="71" t="str">
        <f t="shared" si="0"/>
        <v>NO.021</v>
      </c>
      <c r="C10" s="45" t="str">
        <f>animals!R1</f>
        <v>SV.PH/2-3</v>
      </c>
      <c r="D10" s="46">
        <f>IF(animals!R3&gt;0,animals!R3,"")</f>
        <v>548</v>
      </c>
      <c r="E10" s="47">
        <f>IF(animals!R5&gt;0,animals!R5,"")</f>
        <v>35.9</v>
      </c>
      <c r="F10" s="47">
        <f>IF(animals!R6&gt;0,animals!R6,"")</f>
        <v>64.2</v>
      </c>
      <c r="G10" s="78">
        <f>IF(animals!R7&gt;0,animals!R7,"")</f>
        <v>100.1</v>
      </c>
      <c r="H10" s="78">
        <f>IF(animals!R8&gt;0,animals!R8,"")</f>
        <v>0.55919003115264798</v>
      </c>
      <c r="I10" s="78">
        <f>IF(animals!R9&gt;0,animals!R9,"")</f>
        <v>32.1</v>
      </c>
      <c r="J10" s="78">
        <f>IF(animals!R10&gt;0,animals!R10,"")</f>
        <v>6.5</v>
      </c>
      <c r="K10" s="78">
        <f>IF(animals!R11&gt;0,animals!R11,"")</f>
        <v>3.7</v>
      </c>
      <c r="L10" s="52">
        <f>IF(animals!R13&gt;0,animals!R13,"")</f>
        <v>13</v>
      </c>
      <c r="M10" s="78">
        <f>IF(animals!R14&gt;0,animals!R14,"")</f>
        <v>32.6</v>
      </c>
      <c r="N10" s="78">
        <f>IF(animals!R15&gt;0,animals!R15,"")</f>
        <v>3.6</v>
      </c>
      <c r="O10" s="78">
        <f>IF(animals!R16&gt;0,animals!R16,"")</f>
        <v>44.8</v>
      </c>
      <c r="P10" s="78">
        <f>IF(animals!R17&gt;0,animals!R17,"")</f>
        <v>51</v>
      </c>
      <c r="Q10" s="47" t="str">
        <f>IF(animals!R19&gt;0,animals!R19,"")</f>
        <v/>
      </c>
      <c r="R10" s="47" t="str">
        <f>IF(animals!R20&gt;0,animals!R20,"")</f>
        <v/>
      </c>
      <c r="S10" s="78" t="str">
        <f>IF(animals!R21&gt;0,animals!R21,"")</f>
        <v/>
      </c>
      <c r="T10" s="78" t="str">
        <f>IF(animals!R22&gt;0,animals!R22,"")</f>
        <v/>
      </c>
      <c r="U10" s="78" t="str">
        <f>IF(animals!R23&gt;0,animals!R23,"")</f>
        <v/>
      </c>
      <c r="V10" s="78" t="str">
        <f>IF(animals!R24&gt;0,animals!R24,"")</f>
        <v/>
      </c>
      <c r="W10" s="47">
        <f>IF(animals!R26&gt;0,animals!R26,"")</f>
        <v>9.6</v>
      </c>
      <c r="X10" s="47">
        <f>IF(animals!R27&gt;0,animals!R27,"")</f>
        <v>20.100000000000001</v>
      </c>
      <c r="Y10" s="47">
        <f>IF(animals!R28&gt;0,animals!R28,"")</f>
        <v>11.6</v>
      </c>
      <c r="Z10" s="47">
        <f>IF(animals!R29&gt;0,animals!R29,"")</f>
        <v>6.5</v>
      </c>
      <c r="AA10" s="78">
        <f>IF(animals!R30&gt;0,animals!R30,"")</f>
        <v>13.3</v>
      </c>
      <c r="AB10" s="78">
        <f>IF(animals!R31&gt;0,animals!R31,"")</f>
        <v>10.4</v>
      </c>
      <c r="AC10" s="47">
        <f>IF(animals!R33&gt;0,animals!R33,"")</f>
        <v>8.3000000000000007</v>
      </c>
      <c r="AD10" s="47">
        <f>IF(animals!R34&gt;0,animals!R34,"")</f>
        <v>21</v>
      </c>
      <c r="AE10" s="47">
        <f>IF(animals!R35&gt;0,animals!R35,"")</f>
        <v>12.7</v>
      </c>
      <c r="AF10" s="47">
        <f>IF(animals!R36&gt;0,animals!R36,"")</f>
        <v>6.7</v>
      </c>
      <c r="AG10" s="47">
        <f>IF(animals!R37&gt;0,animals!R37,"")</f>
        <v>15</v>
      </c>
      <c r="AH10" s="47">
        <f>IF(animals!R38&gt;0,animals!R38,"")</f>
        <v>10.8</v>
      </c>
      <c r="AI10" s="47">
        <f>IF(animals!R40&gt;0,animals!R40,"")</f>
        <v>9</v>
      </c>
      <c r="AJ10" s="47">
        <f>IF(animals!R41&gt;0,animals!R41,"")</f>
        <v>14.4</v>
      </c>
      <c r="AK10" s="47">
        <f>IF(animals!R42&gt;0,animals!R42,"")</f>
        <v>12.7</v>
      </c>
      <c r="AL10" s="47" t="str">
        <f>IF(animals!R43&gt;0,animals!R43,"")</f>
        <v/>
      </c>
      <c r="AM10" s="47" t="str">
        <f>IF(animals!R44&gt;0,animals!R44,"")</f>
        <v/>
      </c>
      <c r="AN10" s="47" t="str">
        <f>IF(animals!R45&gt;0,animals!R45,"")</f>
        <v/>
      </c>
    </row>
  </sheetData>
  <dataConsolidate>
    <dataRefs count="1">
      <dataRef ref="D3:D4" sheet="general info"/>
    </dataRefs>
  </dataConsolidate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AL10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23.7109375" style="49" bestFit="1" customWidth="1"/>
    <col min="2" max="2" width="16.85546875" style="72" customWidth="1"/>
    <col min="3" max="3" width="15.5703125" style="50" bestFit="1" customWidth="1"/>
    <col min="4" max="38" width="17" style="51" customWidth="1"/>
    <col min="39" max="16384" width="9.140625" style="48"/>
  </cols>
  <sheetData>
    <row r="1" spans="1:38" s="44" customFormat="1" ht="25.5" x14ac:dyDescent="0.2">
      <c r="A1" s="42" t="s">
        <v>59</v>
      </c>
      <c r="B1" s="70" t="s">
        <v>60</v>
      </c>
      <c r="C1" s="43" t="s">
        <v>40</v>
      </c>
      <c r="D1" s="41" t="s">
        <v>9</v>
      </c>
      <c r="E1" s="41" t="s">
        <v>43</v>
      </c>
      <c r="F1" s="41" t="s">
        <v>44</v>
      </c>
      <c r="G1" s="41" t="s">
        <v>42</v>
      </c>
      <c r="H1" s="41" t="s">
        <v>46</v>
      </c>
      <c r="I1" s="41" t="s">
        <v>47</v>
      </c>
      <c r="J1" s="41" t="s">
        <v>48</v>
      </c>
      <c r="K1" s="41" t="s">
        <v>49</v>
      </c>
      <c r="L1" s="41" t="s">
        <v>50</v>
      </c>
      <c r="M1" s="41" t="s">
        <v>51</v>
      </c>
      <c r="N1" s="41" t="s">
        <v>52</v>
      </c>
      <c r="O1" s="41" t="s">
        <v>61</v>
      </c>
      <c r="P1" s="41" t="s">
        <v>62</v>
      </c>
      <c r="Q1" s="41" t="s">
        <v>63</v>
      </c>
      <c r="R1" s="41" t="s">
        <v>64</v>
      </c>
      <c r="S1" s="41" t="s">
        <v>65</v>
      </c>
      <c r="T1" s="41" t="s">
        <v>66</v>
      </c>
      <c r="U1" s="41" t="s">
        <v>67</v>
      </c>
      <c r="V1" s="41" t="s">
        <v>68</v>
      </c>
      <c r="W1" s="41" t="s">
        <v>69</v>
      </c>
      <c r="X1" s="41" t="s">
        <v>70</v>
      </c>
      <c r="Y1" s="41" t="s">
        <v>71</v>
      </c>
      <c r="Z1" s="41" t="s">
        <v>72</v>
      </c>
      <c r="AA1" s="41" t="s">
        <v>73</v>
      </c>
      <c r="AB1" s="41" t="s">
        <v>74</v>
      </c>
      <c r="AC1" s="41" t="s">
        <v>75</v>
      </c>
      <c r="AD1" s="41" t="s">
        <v>76</v>
      </c>
      <c r="AE1" s="41" t="s">
        <v>77</v>
      </c>
      <c r="AF1" s="41" t="s">
        <v>78</v>
      </c>
      <c r="AG1" s="41" t="s">
        <v>53</v>
      </c>
      <c r="AH1" s="41" t="s">
        <v>54</v>
      </c>
      <c r="AI1" s="41" t="s">
        <v>55</v>
      </c>
      <c r="AJ1" s="41" t="s">
        <v>56</v>
      </c>
      <c r="AK1" s="41" t="s">
        <v>57</v>
      </c>
      <c r="AL1" s="41" t="s">
        <v>58</v>
      </c>
    </row>
    <row r="2" spans="1:38" ht="12.75" customHeight="1" x14ac:dyDescent="0.2">
      <c r="A2" s="42" t="str">
        <f>'animals_stats (μm)'!A$2</f>
        <v>Mesocrista spitzbergensis</v>
      </c>
      <c r="B2" s="73" t="str">
        <f>'animals_stats (μm)'!B$2</f>
        <v>NO.021</v>
      </c>
      <c r="C2" s="79" t="str">
        <f>animals!B1</f>
        <v>NO.021.01 (NEO)</v>
      </c>
      <c r="D2" s="81">
        <f>IF(animals!C3&gt;0,animals!C3,"")</f>
        <v>1365.4970760233916</v>
      </c>
      <c r="E2" s="80">
        <f>IF(animals!C6&gt;0,animals!C6,"")</f>
        <v>193.27485380116954</v>
      </c>
      <c r="F2" s="80">
        <f>IF(animals!C7&gt;0,animals!C7,"")</f>
        <v>293.27485380116957</v>
      </c>
      <c r="G2" s="80">
        <f>IF(animals!C9&gt;0,animals!C9,"")</f>
        <v>90.935672514619881</v>
      </c>
      <c r="H2" s="80">
        <f>IF(animals!C10&gt;0,animals!C10,"")</f>
        <v>16.37426900584795</v>
      </c>
      <c r="I2" s="80">
        <f>IF(animals!C11&gt;0,animals!C11,"")</f>
        <v>10.23391812865497</v>
      </c>
      <c r="J2" s="84">
        <f>IF(animals!C13&gt;0,animals!C13,"")</f>
        <v>34.210526315789465</v>
      </c>
      <c r="K2" s="80">
        <f>IF(animals!C14&gt;0,animals!C14,"")</f>
        <v>85.380116959064324</v>
      </c>
      <c r="L2" s="80">
        <f>IF(animals!C15&gt;0,animals!C15,"")</f>
        <v>8.4795321637426895</v>
      </c>
      <c r="M2" s="80">
        <f>IF(animals!C16&gt;0,animals!C16,"")</f>
        <v>123.39181286549707</v>
      </c>
      <c r="N2" s="80">
        <f>IF(animals!C17&gt;0,animals!C17,"")</f>
        <v>136.54970760233917</v>
      </c>
      <c r="O2" s="80" t="str">
        <f>IF(animals!C19&gt;0,animals!C19,"")</f>
        <v/>
      </c>
      <c r="P2" s="80" t="str">
        <f>IF(animals!C20&gt;0,animals!C20,"")</f>
        <v/>
      </c>
      <c r="Q2" s="80" t="str">
        <f>IF(animals!C21&gt;0,animals!C21,"")</f>
        <v/>
      </c>
      <c r="R2" s="80" t="str">
        <f>IF(animals!C22&gt;0,animals!C22,"")</f>
        <v/>
      </c>
      <c r="S2" s="80" t="str">
        <f>IF(animals!C23&gt;0,animals!C23,"")</f>
        <v/>
      </c>
      <c r="T2" s="80" t="str">
        <f>IF(animals!C24&gt;0,animals!C24,"")</f>
        <v/>
      </c>
      <c r="U2" s="80">
        <f>IF(animals!C26&gt;0,animals!C26,"")</f>
        <v>25.146198830409354</v>
      </c>
      <c r="V2" s="80">
        <f>IF(animals!C27&gt;0,animals!C27,"")</f>
        <v>43.274853801169591</v>
      </c>
      <c r="W2" s="80">
        <f>IF(animals!C28&gt;0,animals!C28,"")</f>
        <v>25.730994152046783</v>
      </c>
      <c r="X2" s="80" t="str">
        <f>IF(animals!C29&gt;0,animals!C29,"")</f>
        <v/>
      </c>
      <c r="Y2" s="80" t="str">
        <f>IF(animals!C30&gt;0,animals!C30,"")</f>
        <v/>
      </c>
      <c r="Z2" s="80" t="str">
        <f>IF(animals!C31&gt;0,animals!C31,"")</f>
        <v/>
      </c>
      <c r="AA2" s="80">
        <f>IF(animals!C33&gt;0,animals!C33,"")</f>
        <v>24.561403508771928</v>
      </c>
      <c r="AB2" s="80">
        <f>IF(animals!C34&gt;0,animals!C34,"")</f>
        <v>44.152046783625728</v>
      </c>
      <c r="AC2" s="80">
        <f>IF(animals!C35&gt;0,animals!C35,"")</f>
        <v>26.315789473684209</v>
      </c>
      <c r="AD2" s="80" t="str">
        <f>IF(animals!C36&gt;0,animals!C36,"")</f>
        <v/>
      </c>
      <c r="AE2" s="80" t="str">
        <f>IF(animals!C37&gt;0,animals!C37,"")</f>
        <v/>
      </c>
      <c r="AF2" s="80" t="str">
        <f>IF(animals!C38&gt;0,animals!C38,"")</f>
        <v/>
      </c>
      <c r="AG2" s="80">
        <f>IF(animals!C40&gt;0,animals!C40,"")</f>
        <v>17.251461988304094</v>
      </c>
      <c r="AH2" s="80">
        <f>IF(animals!C41&gt;0,animals!C41,"")</f>
        <v>37.134502923976605</v>
      </c>
      <c r="AI2" s="80">
        <f>IF(animals!C42&gt;0,animals!C42,"")</f>
        <v>28.654970760233915</v>
      </c>
      <c r="AJ2" s="80">
        <f>IF(animals!C43&gt;0,animals!C43,"")</f>
        <v>21.929824561403507</v>
      </c>
      <c r="AK2" s="80">
        <f>IF(animals!C44&gt;0,animals!C44,"")</f>
        <v>58.479532163742689</v>
      </c>
      <c r="AL2" s="80">
        <f>IF(animals!C45&gt;0,animals!C45,"")</f>
        <v>33.918128654970758</v>
      </c>
    </row>
    <row r="3" spans="1:38" ht="12.75" customHeight="1" x14ac:dyDescent="0.2">
      <c r="A3" s="42" t="str">
        <f>'animals_stats (μm)'!A$2</f>
        <v>Mesocrista spitzbergensis</v>
      </c>
      <c r="B3" s="73" t="str">
        <f>'animals_stats (μm)'!B$2</f>
        <v>NO.021</v>
      </c>
      <c r="C3" s="79" t="str">
        <f>animals!D1</f>
        <v>NO.021.02</v>
      </c>
      <c r="D3" s="81">
        <f>IF(animals!E3&gt;0,animals!E3,"")</f>
        <v>1143.2664756446991</v>
      </c>
      <c r="E3" s="80" t="str">
        <f>IF(animals!E6&gt;0,animals!E6,"")</f>
        <v/>
      </c>
      <c r="F3" s="80" t="str">
        <f>IF(animals!E7&gt;0,animals!E7,"")</f>
        <v/>
      </c>
      <c r="G3" s="80">
        <f>IF(animals!E9&gt;0,animals!E9,"")</f>
        <v>92.263610315186256</v>
      </c>
      <c r="H3" s="80">
        <f>IF(animals!E10&gt;0,animals!E10,"")</f>
        <v>17.478510028653293</v>
      </c>
      <c r="I3" s="80">
        <f>IF(animals!E11&gt;0,animals!E11,"")</f>
        <v>10.02865329512894</v>
      </c>
      <c r="J3" s="84">
        <f>IF(animals!E13&gt;0,animals!E13,"")</f>
        <v>33.524355300859597</v>
      </c>
      <c r="K3" s="80">
        <f>IF(animals!E14&gt;0,animals!E14,"")</f>
        <v>86.532951289398284</v>
      </c>
      <c r="L3" s="80">
        <f>IF(animals!E15&gt;0,animals!E15,"")</f>
        <v>6.0171919770773643</v>
      </c>
      <c r="M3" s="80">
        <f>IF(animals!E16&gt;0,animals!E16,"")</f>
        <v>121.20343839541547</v>
      </c>
      <c r="N3" s="80">
        <f>IF(animals!E17&gt;0,animals!E17,"")</f>
        <v>136.10315186246419</v>
      </c>
      <c r="O3" s="80" t="str">
        <f>IF(animals!E19&gt;0,animals!E19,"")</f>
        <v/>
      </c>
      <c r="P3" s="80" t="str">
        <f>IF(animals!E20&gt;0,animals!E20,"")</f>
        <v/>
      </c>
      <c r="Q3" s="80" t="str">
        <f>IF(animals!E21&gt;0,animals!E21,"")</f>
        <v/>
      </c>
      <c r="R3" s="80" t="str">
        <f>IF(animals!E22&gt;0,animals!E22,"")</f>
        <v/>
      </c>
      <c r="S3" s="80" t="str">
        <f>IF(animals!E23&gt;0,animals!E23,"")</f>
        <v/>
      </c>
      <c r="T3" s="80" t="str">
        <f>IF(animals!E24&gt;0,animals!E24,"")</f>
        <v/>
      </c>
      <c r="U3" s="80">
        <f>IF(animals!E26&gt;0,animals!E26,"")</f>
        <v>23.209169054441261</v>
      </c>
      <c r="V3" s="80">
        <f>IF(animals!E27&gt;0,animals!E27,"")</f>
        <v>41.54727793696275</v>
      </c>
      <c r="W3" s="80">
        <f>IF(animals!E28&gt;0,animals!E28,"")</f>
        <v>27.793696275071632</v>
      </c>
      <c r="X3" s="80" t="str">
        <f>IF(animals!E29&gt;0,animals!E29,"")</f>
        <v/>
      </c>
      <c r="Y3" s="80" t="str">
        <f>IF(animals!E30&gt;0,animals!E30,"")</f>
        <v/>
      </c>
      <c r="Z3" s="80" t="str">
        <f>IF(animals!E31&gt;0,animals!E31,"")</f>
        <v/>
      </c>
      <c r="AA3" s="80">
        <f>IF(animals!E33&gt;0,animals!E33,"")</f>
        <v>24.928366762177649</v>
      </c>
      <c r="AB3" s="80">
        <f>IF(animals!E34&gt;0,animals!E34,"")</f>
        <v>43.553008595988544</v>
      </c>
      <c r="AC3" s="80">
        <f>IF(animals!E35&gt;0,animals!E35,"")</f>
        <v>26.361031518624639</v>
      </c>
      <c r="AD3" s="80" t="str">
        <f>IF(animals!E36&gt;0,animals!E36,"")</f>
        <v/>
      </c>
      <c r="AE3" s="80" t="str">
        <f>IF(animals!E37&gt;0,animals!E37,"")</f>
        <v/>
      </c>
      <c r="AF3" s="80" t="str">
        <f>IF(animals!E38&gt;0,animals!E38,"")</f>
        <v/>
      </c>
      <c r="AG3" s="80" t="str">
        <f>IF(animals!E40&gt;0,animals!E40,"")</f>
        <v/>
      </c>
      <c r="AH3" s="80" t="str">
        <f>IF(animals!E41&gt;0,animals!E41,"")</f>
        <v/>
      </c>
      <c r="AI3" s="80" t="str">
        <f>IF(animals!E42&gt;0,animals!E42,"")</f>
        <v/>
      </c>
      <c r="AJ3" s="80">
        <f>IF(animals!E43&gt;0,animals!E43,"")</f>
        <v>22.063037249283667</v>
      </c>
      <c r="AK3" s="80">
        <f>IF(animals!E44&gt;0,animals!E44,"")</f>
        <v>51.862464183381093</v>
      </c>
      <c r="AL3" s="80">
        <f>IF(animals!E45&gt;0,animals!E45,"")</f>
        <v>29.512893982808023</v>
      </c>
    </row>
    <row r="4" spans="1:38" ht="12.75" customHeight="1" x14ac:dyDescent="0.2">
      <c r="A4" s="42" t="str">
        <f>'animals_stats (μm)'!A$2</f>
        <v>Mesocrista spitzbergensis</v>
      </c>
      <c r="B4" s="73" t="str">
        <f>'animals_stats (μm)'!B$2</f>
        <v>NO.021</v>
      </c>
      <c r="C4" s="79" t="str">
        <f>animals!F1</f>
        <v>NO.021.03</v>
      </c>
      <c r="D4" s="81">
        <f>IF(animals!G3&gt;0,animals!G3,"")</f>
        <v>1535.2112676056338</v>
      </c>
      <c r="E4" s="80">
        <f>IF(animals!G6&gt;0,animals!G6,"")</f>
        <v>222.53521126760566</v>
      </c>
      <c r="F4" s="80">
        <f>IF(animals!G7&gt;0,animals!G7,"")</f>
        <v>322.53521126760563</v>
      </c>
      <c r="G4" s="80">
        <f>IF(animals!G9&gt;0,animals!G9,"")</f>
        <v>87.887323943661968</v>
      </c>
      <c r="H4" s="80">
        <f>IF(animals!G10&gt;0,animals!G10,"")</f>
        <v>17.183098591549296</v>
      </c>
      <c r="I4" s="80">
        <f>IF(animals!G11&gt;0,animals!G11,"")</f>
        <v>9.8591549295774641</v>
      </c>
      <c r="J4" s="84">
        <f>IF(animals!G13&gt;0,animals!G13,"")</f>
        <v>32.394366197183103</v>
      </c>
      <c r="K4" s="80">
        <f>IF(animals!G14&gt;0,animals!G14,"")</f>
        <v>78.028169014084497</v>
      </c>
      <c r="L4" s="80">
        <f>IF(animals!G15&gt;0,animals!G15,"")</f>
        <v>9.577464788732394</v>
      </c>
      <c r="M4" s="80">
        <f>IF(animals!G16&gt;0,animals!G16,"")</f>
        <v>117.46478873239437</v>
      </c>
      <c r="N4" s="80">
        <f>IF(animals!G17&gt;0,animals!G17,"")</f>
        <v>129.29577464788733</v>
      </c>
      <c r="O4" s="80" t="str">
        <f>IF(animals!G19&gt;0,animals!G19,"")</f>
        <v/>
      </c>
      <c r="P4" s="80" t="str">
        <f>IF(animals!G20&gt;0,animals!G20,"")</f>
        <v/>
      </c>
      <c r="Q4" s="80" t="str">
        <f>IF(animals!G21&gt;0,animals!G21,"")</f>
        <v/>
      </c>
      <c r="R4" s="80" t="str">
        <f>IF(animals!G22&gt;0,animals!G22,"")</f>
        <v/>
      </c>
      <c r="S4" s="80" t="str">
        <f>IF(animals!G23&gt;0,animals!G23,"")</f>
        <v/>
      </c>
      <c r="T4" s="80" t="str">
        <f>IF(animals!G24&gt;0,animals!G24,"")</f>
        <v/>
      </c>
      <c r="U4" s="80">
        <f>IF(animals!G26&gt;0,animals!G26,"")</f>
        <v>20</v>
      </c>
      <c r="V4" s="80">
        <f>IF(animals!G27&gt;0,animals!G27,"")</f>
        <v>45.352112676056343</v>
      </c>
      <c r="W4" s="80">
        <f>IF(animals!G28&gt;0,animals!G28,"")</f>
        <v>27.323943661971828</v>
      </c>
      <c r="X4" s="80" t="str">
        <f>IF(animals!G29&gt;0,animals!G29,"")</f>
        <v/>
      </c>
      <c r="Y4" s="80" t="str">
        <f>IF(animals!G30&gt;0,animals!G30,"")</f>
        <v/>
      </c>
      <c r="Z4" s="80" t="str">
        <f>IF(animals!G31&gt;0,animals!G31,"")</f>
        <v/>
      </c>
      <c r="AA4" s="80">
        <f>IF(animals!G33&gt;0,animals!G33,"")</f>
        <v>21.12676056338028</v>
      </c>
      <c r="AB4" s="80">
        <f>IF(animals!G34&gt;0,animals!G34,"")</f>
        <v>45.070422535211272</v>
      </c>
      <c r="AC4" s="80">
        <f>IF(animals!G35&gt;0,animals!G35,"")</f>
        <v>27.042253521126757</v>
      </c>
      <c r="AD4" s="80" t="str">
        <f>IF(animals!G36&gt;0,animals!G36,"")</f>
        <v/>
      </c>
      <c r="AE4" s="80" t="str">
        <f>IF(animals!G37&gt;0,animals!G37,"")</f>
        <v/>
      </c>
      <c r="AF4" s="80" t="str">
        <f>IF(animals!G38&gt;0,animals!G38,"")</f>
        <v/>
      </c>
      <c r="AG4" s="80">
        <f>IF(animals!G40&gt;0,animals!G40,"")</f>
        <v>17.183098591549296</v>
      </c>
      <c r="AH4" s="80" t="str">
        <f>IF(animals!G41&gt;0,animals!G41,"")</f>
        <v/>
      </c>
      <c r="AI4" s="80">
        <f>IF(animals!G42&gt;0,animals!G42,"")</f>
        <v>26.478873239436624</v>
      </c>
      <c r="AJ4" s="80">
        <f>IF(animals!G43&gt;0,animals!G43,"")</f>
        <v>21.690140845070424</v>
      </c>
      <c r="AK4" s="80">
        <f>IF(animals!G44&gt;0,animals!G44,"")</f>
        <v>56.338028169014088</v>
      </c>
      <c r="AL4" s="80">
        <f>IF(animals!G45&gt;0,animals!G45,"")</f>
        <v>30.140845070422532</v>
      </c>
    </row>
    <row r="5" spans="1:38" ht="12.75" customHeight="1" x14ac:dyDescent="0.2">
      <c r="A5" s="42" t="str">
        <f>'animals_stats (μm)'!A$2</f>
        <v>Mesocrista spitzbergensis</v>
      </c>
      <c r="B5" s="73" t="str">
        <f>'animals_stats (μm)'!B$2</f>
        <v>NO.021</v>
      </c>
      <c r="C5" s="79" t="str">
        <f>animals!H1</f>
        <v>NO.021.04</v>
      </c>
      <c r="D5" s="81">
        <f>IF(animals!I3&gt;0,animals!I3,"")</f>
        <v>1439.8907103825136</v>
      </c>
      <c r="E5" s="80">
        <f>IF(animals!I6&gt;0,animals!I6,"")</f>
        <v>253.27868852459017</v>
      </c>
      <c r="F5" s="80">
        <f>IF(animals!I7&gt;0,animals!I7,"")</f>
        <v>353.27868852459017</v>
      </c>
      <c r="G5" s="80">
        <f>IF(animals!I9&gt;0,animals!I9,"")</f>
        <v>91.256830601092886</v>
      </c>
      <c r="H5" s="80">
        <f>IF(animals!I10&gt;0,animals!I10,"")</f>
        <v>16.393442622950818</v>
      </c>
      <c r="I5" s="80">
        <f>IF(animals!I11&gt;0,animals!I11,"")</f>
        <v>10.10928961748634</v>
      </c>
      <c r="J5" s="84">
        <f>IF(animals!I13&gt;0,animals!I13,"")</f>
        <v>38.797814207650269</v>
      </c>
      <c r="K5" s="80">
        <f>IF(animals!I14&gt;0,animals!I14,"")</f>
        <v>90.163934426229503</v>
      </c>
      <c r="L5" s="80">
        <f>IF(animals!I15&gt;0,animals!I15,"")</f>
        <v>10.10928961748634</v>
      </c>
      <c r="M5" s="80">
        <f>IF(animals!I16&gt;0,animals!I16,"")</f>
        <v>131.69398907103826</v>
      </c>
      <c r="N5" s="80">
        <f>IF(animals!I17&gt;0,animals!I17,"")</f>
        <v>146.99453551912566</v>
      </c>
      <c r="O5" s="80">
        <f>IF(animals!I19&gt;0,animals!I19,"")</f>
        <v>22.404371584699451</v>
      </c>
      <c r="P5" s="80">
        <f>IF(animals!I20&gt;0,animals!I20,"")</f>
        <v>42.896174863387976</v>
      </c>
      <c r="Q5" s="80">
        <f>IF(animals!I21&gt;0,animals!I21,"")</f>
        <v>23.770491803278684</v>
      </c>
      <c r="R5" s="80">
        <f>IF(animals!I22&gt;0,animals!I22,"")</f>
        <v>14.754098360655737</v>
      </c>
      <c r="S5" s="80" t="str">
        <f>IF(animals!I23&gt;0,animals!I23,"")</f>
        <v/>
      </c>
      <c r="T5" s="80">
        <f>IF(animals!I24&gt;0,animals!I24,"")</f>
        <v>21.311475409836063</v>
      </c>
      <c r="U5" s="80">
        <f>IF(animals!I26&gt;0,animals!I26,"")</f>
        <v>22.131147540983605</v>
      </c>
      <c r="V5" s="80">
        <f>IF(animals!I27&gt;0,animals!I27,"")</f>
        <v>51.639344262295076</v>
      </c>
      <c r="W5" s="80">
        <f>IF(animals!I28&gt;0,animals!I28,"")</f>
        <v>31.147540983606557</v>
      </c>
      <c r="X5" s="80">
        <f>IF(animals!I29&gt;0,animals!I29,"")</f>
        <v>16.666666666666664</v>
      </c>
      <c r="Y5" s="80" t="str">
        <f>IF(animals!I30&gt;0,animals!I30,"")</f>
        <v/>
      </c>
      <c r="Z5" s="80">
        <f>IF(animals!I31&gt;0,animals!I31,"")</f>
        <v>25.683060109289617</v>
      </c>
      <c r="AA5" s="80">
        <f>IF(animals!I33&gt;0,animals!I33,"")</f>
        <v>24.043715846994537</v>
      </c>
      <c r="AB5" s="80">
        <f>IF(animals!I34&gt;0,animals!I34,"")</f>
        <v>54.371584699453543</v>
      </c>
      <c r="AC5" s="80">
        <f>IF(animals!I35&gt;0,animals!I35,"")</f>
        <v>28.688524590163933</v>
      </c>
      <c r="AD5" s="80">
        <f>IF(animals!I36&gt;0,animals!I36,"")</f>
        <v>16.939890710382514</v>
      </c>
      <c r="AE5" s="80" t="str">
        <f>IF(animals!I37&gt;0,animals!I37,"")</f>
        <v/>
      </c>
      <c r="AF5" s="80">
        <f>IF(animals!I38&gt;0,animals!I38,"")</f>
        <v>25.136612021857918</v>
      </c>
      <c r="AG5" s="80" t="str">
        <f>IF(animals!I40&gt;0,animals!I40,"")</f>
        <v/>
      </c>
      <c r="AH5" s="80" t="str">
        <f>IF(animals!I41&gt;0,animals!I41,"")</f>
        <v/>
      </c>
      <c r="AI5" s="80" t="str">
        <f>IF(animals!I42&gt;0,animals!I42,"")</f>
        <v/>
      </c>
      <c r="AJ5" s="80">
        <f>IF(animals!I43&gt;0,animals!I43,"")</f>
        <v>21.038251366120218</v>
      </c>
      <c r="AK5" s="80">
        <f>IF(animals!I44&gt;0,animals!I44,"")</f>
        <v>60.655737704918032</v>
      </c>
      <c r="AL5" s="80">
        <f>IF(animals!I45&gt;0,animals!I45,"")</f>
        <v>37.158469945355186</v>
      </c>
    </row>
    <row r="6" spans="1:38" ht="12.75" customHeight="1" x14ac:dyDescent="0.2">
      <c r="A6" s="42" t="str">
        <f>'animals_stats (μm)'!A$2</f>
        <v>Mesocrista spitzbergensis</v>
      </c>
      <c r="B6" s="73" t="str">
        <f>'animals_stats (μm)'!B$2</f>
        <v>NO.021</v>
      </c>
      <c r="C6" s="79" t="str">
        <f>animals!J1</f>
        <v>NO.021.05</v>
      </c>
      <c r="D6" s="81">
        <f>IF(animals!K3&gt;0,animals!K3,"")</f>
        <v>1394.5205479452054</v>
      </c>
      <c r="E6" s="80">
        <f>IF(animals!K6&gt;0,animals!K6,"")</f>
        <v>196.98630136986304</v>
      </c>
      <c r="F6" s="80">
        <f>IF(animals!K7&gt;0,animals!K7,"")</f>
        <v>296.98630136986304</v>
      </c>
      <c r="G6" s="80">
        <f>IF(animals!K9&gt;0,animals!K9,"")</f>
        <v>95.068493150684944</v>
      </c>
      <c r="H6" s="80">
        <f>IF(animals!K10&gt;0,animals!K10,"")</f>
        <v>16.986301369863014</v>
      </c>
      <c r="I6" s="80">
        <f>IF(animals!K11&gt;0,animals!K11,"")</f>
        <v>10.136986301369863</v>
      </c>
      <c r="J6" s="84">
        <f>IF(animals!K13&gt;0,animals!K13,"")</f>
        <v>38.356164383561641</v>
      </c>
      <c r="K6" s="80">
        <f>IF(animals!K14&gt;0,animals!K14,"")</f>
        <v>90.136986301369859</v>
      </c>
      <c r="L6" s="80">
        <f>IF(animals!K15&gt;0,animals!K15,"")</f>
        <v>7.397260273972603</v>
      </c>
      <c r="M6" s="80">
        <f>IF(animals!K16&gt;0,animals!K16,"")</f>
        <v>130.95890410958904</v>
      </c>
      <c r="N6" s="80">
        <f>IF(animals!K17&gt;0,animals!K17,"")</f>
        <v>147.39726027397259</v>
      </c>
      <c r="O6" s="80" t="str">
        <f>IF(animals!K19&gt;0,animals!K19,"")</f>
        <v/>
      </c>
      <c r="P6" s="80" t="str">
        <f>IF(animals!K20&gt;0,animals!K20,"")</f>
        <v/>
      </c>
      <c r="Q6" s="80" t="str">
        <f>IF(animals!K21&gt;0,animals!K21,"")</f>
        <v/>
      </c>
      <c r="R6" s="80" t="str">
        <f>IF(animals!K22&gt;0,animals!K22,"")</f>
        <v/>
      </c>
      <c r="S6" s="80" t="str">
        <f>IF(animals!K23&gt;0,animals!K23,"")</f>
        <v/>
      </c>
      <c r="T6" s="80" t="str">
        <f>IF(animals!K24&gt;0,animals!K24,"")</f>
        <v/>
      </c>
      <c r="U6" s="80" t="str">
        <f>IF(animals!K26&gt;0,animals!K26,"")</f>
        <v/>
      </c>
      <c r="V6" s="80" t="str">
        <f>IF(animals!K27&gt;0,animals!K27,"")</f>
        <v/>
      </c>
      <c r="W6" s="80" t="str">
        <f>IF(animals!K28&gt;0,animals!K28,"")</f>
        <v/>
      </c>
      <c r="X6" s="80" t="str">
        <f>IF(animals!K29&gt;0,animals!K29,"")</f>
        <v/>
      </c>
      <c r="Y6" s="80" t="str">
        <f>IF(animals!K30&gt;0,animals!K30,"")</f>
        <v/>
      </c>
      <c r="Z6" s="80" t="str">
        <f>IF(animals!K31&gt;0,animals!K31,"")</f>
        <v/>
      </c>
      <c r="AA6" s="80">
        <f>IF(animals!K33&gt;0,animals!K33,"")</f>
        <v>18.082191780821915</v>
      </c>
      <c r="AB6" s="80">
        <f>IF(animals!K34&gt;0,animals!K34,"")</f>
        <v>46.027397260273972</v>
      </c>
      <c r="AC6" s="80">
        <f>IF(animals!K35&gt;0,animals!K35,"")</f>
        <v>26.301369863013697</v>
      </c>
      <c r="AD6" s="80">
        <f>IF(animals!K36&gt;0,animals!K36,"")</f>
        <v>16.712328767123285</v>
      </c>
      <c r="AE6" s="80" t="str">
        <f>IF(animals!K37&gt;0,animals!K37,"")</f>
        <v/>
      </c>
      <c r="AF6" s="80">
        <f>IF(animals!K38&gt;0,animals!K38,"")</f>
        <v>24.93150684931507</v>
      </c>
      <c r="AG6" s="80" t="str">
        <f>IF(animals!K40&gt;0,animals!K40,"")</f>
        <v/>
      </c>
      <c r="AH6" s="80" t="str">
        <f>IF(animals!K41&gt;0,animals!K41,"")</f>
        <v/>
      </c>
      <c r="AI6" s="80" t="str">
        <f>IF(animals!K42&gt;0,animals!K42,"")</f>
        <v/>
      </c>
      <c r="AJ6" s="80">
        <f>IF(animals!K43&gt;0,animals!K43,"")</f>
        <v>22.465753424657535</v>
      </c>
      <c r="AK6" s="80">
        <f>IF(animals!K44&gt;0,animals!K44,"")</f>
        <v>57.260273972602739</v>
      </c>
      <c r="AL6" s="80">
        <f>IF(animals!K45&gt;0,animals!K45,"")</f>
        <v>29.31506849315068</v>
      </c>
    </row>
    <row r="7" spans="1:38" ht="12.75" customHeight="1" x14ac:dyDescent="0.2">
      <c r="A7" s="42" t="str">
        <f>'animals_stats (μm)'!A$2</f>
        <v>Mesocrista spitzbergensis</v>
      </c>
      <c r="B7" s="73" t="str">
        <f>'animals_stats (μm)'!B$2</f>
        <v>NO.021</v>
      </c>
      <c r="C7" s="79" t="str">
        <f>animals!L1</f>
        <v>SV.PH.139/1-8</v>
      </c>
      <c r="D7" s="81">
        <f>IF(animals!M3&gt;0,animals!M3,"")</f>
        <v>1246.6487935656837</v>
      </c>
      <c r="E7" s="80">
        <f>IF(animals!M6&gt;0,animals!M6,"")</f>
        <v>180.16085790884722</v>
      </c>
      <c r="F7" s="80">
        <f>IF(animals!M7&gt;0,animals!M7,"")</f>
        <v>280.16085790884722</v>
      </c>
      <c r="G7" s="80">
        <f>IF(animals!M9&gt;0,animals!M9,"")</f>
        <v>90.6166219839142</v>
      </c>
      <c r="H7" s="80">
        <f>IF(animals!M10&gt;0,animals!M10,"")</f>
        <v>16.890080428954423</v>
      </c>
      <c r="I7" s="80">
        <f>IF(animals!M11&gt;0,animals!M11,"")</f>
        <v>10.187667560321715</v>
      </c>
      <c r="J7" s="84">
        <f>IF(animals!M13&gt;0,animals!M13,"")</f>
        <v>38.873994638069711</v>
      </c>
      <c r="K7" s="80">
        <f>IF(animals!M14&gt;0,animals!M14,"")</f>
        <v>86.327077747989293</v>
      </c>
      <c r="L7" s="80">
        <f>IF(animals!M15&gt;0,animals!M15,"")</f>
        <v>9.9195710455764079</v>
      </c>
      <c r="M7" s="80">
        <f>IF(animals!M16&gt;0,animals!M16,"")</f>
        <v>124.93297587131369</v>
      </c>
      <c r="N7" s="80">
        <f>IF(animals!M17&gt;0,animals!M17,"")</f>
        <v>137.80160857908848</v>
      </c>
      <c r="O7" s="80" t="str">
        <f>IF(animals!M19&gt;0,animals!M19,"")</f>
        <v/>
      </c>
      <c r="P7" s="80" t="str">
        <f>IF(animals!M20&gt;0,animals!M20,"")</f>
        <v/>
      </c>
      <c r="Q7" s="80" t="str">
        <f>IF(animals!M21&gt;0,animals!M21,"")</f>
        <v/>
      </c>
      <c r="R7" s="80" t="str">
        <f>IF(animals!M22&gt;0,animals!M22,"")</f>
        <v/>
      </c>
      <c r="S7" s="80" t="str">
        <f>IF(animals!M23&gt;0,animals!M23,"")</f>
        <v/>
      </c>
      <c r="T7" s="80" t="str">
        <f>IF(animals!M24&gt;0,animals!M24,"")</f>
        <v/>
      </c>
      <c r="U7" s="80" t="str">
        <f>IF(animals!M26&gt;0,animals!M26,"")</f>
        <v/>
      </c>
      <c r="V7" s="80" t="str">
        <f>IF(animals!M27&gt;0,animals!M27,"")</f>
        <v/>
      </c>
      <c r="W7" s="80" t="str">
        <f>IF(animals!M28&gt;0,animals!M28,"")</f>
        <v/>
      </c>
      <c r="X7" s="80" t="str">
        <f>IF(animals!M29&gt;0,animals!M29,"")</f>
        <v/>
      </c>
      <c r="Y7" s="80" t="str">
        <f>IF(animals!M30&gt;0,animals!M30,"")</f>
        <v/>
      </c>
      <c r="Z7" s="80" t="str">
        <f>IF(animals!M31&gt;0,animals!M31,"")</f>
        <v/>
      </c>
      <c r="AA7" s="80" t="str">
        <f>IF(animals!M33&gt;0,animals!M33,"")</f>
        <v/>
      </c>
      <c r="AB7" s="80" t="str">
        <f>IF(animals!M34&gt;0,animals!M34,"")</f>
        <v/>
      </c>
      <c r="AC7" s="80" t="str">
        <f>IF(animals!M35&gt;0,animals!M35,"")</f>
        <v/>
      </c>
      <c r="AD7" s="80" t="str">
        <f>IF(animals!M36&gt;0,animals!M36,"")</f>
        <v/>
      </c>
      <c r="AE7" s="80" t="str">
        <f>IF(animals!M37&gt;0,animals!M37,"")</f>
        <v/>
      </c>
      <c r="AF7" s="80" t="str">
        <f>IF(animals!M38&gt;0,animals!M38,"")</f>
        <v/>
      </c>
      <c r="AG7" s="80" t="str">
        <f>IF(animals!M40&gt;0,animals!M40,"")</f>
        <v/>
      </c>
      <c r="AH7" s="80" t="str">
        <f>IF(animals!M41&gt;0,animals!M41,"")</f>
        <v/>
      </c>
      <c r="AI7" s="80" t="str">
        <f>IF(animals!M42&gt;0,animals!M42,"")</f>
        <v/>
      </c>
      <c r="AJ7" s="80" t="str">
        <f>IF(animals!M43&gt;0,animals!M43,"")</f>
        <v/>
      </c>
      <c r="AK7" s="80" t="str">
        <f>IF(animals!M44&gt;0,animals!M44,"")</f>
        <v/>
      </c>
      <c r="AL7" s="80" t="str">
        <f>IF(animals!M45&gt;0,animals!M45,"")</f>
        <v/>
      </c>
    </row>
    <row r="8" spans="1:38" ht="12.75" customHeight="1" x14ac:dyDescent="0.2">
      <c r="A8" s="42" t="str">
        <f>'animals_stats (μm)'!A$2</f>
        <v>Mesocrista spitzbergensis</v>
      </c>
      <c r="B8" s="73" t="str">
        <f>'animals_stats (μm)'!B$2</f>
        <v>NO.021</v>
      </c>
      <c r="C8" s="79" t="str">
        <f>animals!N1</f>
        <v>SV.PH.139/1-12</v>
      </c>
      <c r="D8" s="81">
        <f>IF(animals!O3&gt;0,animals!O3,"")</f>
        <v>1361.2565445026178</v>
      </c>
      <c r="E8" s="80" t="str">
        <f>IF(animals!O6&gt;0,animals!O6,"")</f>
        <v/>
      </c>
      <c r="F8" s="80" t="str">
        <f>IF(animals!O7&gt;0,animals!O7,"")</f>
        <v/>
      </c>
      <c r="G8" s="80">
        <f>IF(animals!O9&gt;0,animals!O9,"")</f>
        <v>89.005235602094231</v>
      </c>
      <c r="H8" s="80">
        <f>IF(animals!O10&gt;0,animals!O10,"")</f>
        <v>17.539267015706805</v>
      </c>
      <c r="I8" s="80">
        <f>IF(animals!O11&gt;0,animals!O11,"")</f>
        <v>10.732984293193716</v>
      </c>
      <c r="J8" s="84">
        <f>IF(animals!O13&gt;0,animals!O13,"")</f>
        <v>36.125654450261777</v>
      </c>
      <c r="K8" s="80">
        <f>IF(animals!O14&gt;0,animals!O14,"")</f>
        <v>85.340314136125656</v>
      </c>
      <c r="L8" s="80">
        <f>IF(animals!O15&gt;0,animals!O15,"")</f>
        <v>9.6858638743455483</v>
      </c>
      <c r="M8" s="80">
        <f>IF(animals!O16&gt;0,animals!O16,"")</f>
        <v>125.91623036649213</v>
      </c>
      <c r="N8" s="80">
        <f>IF(animals!O17&gt;0,animals!O17,"")</f>
        <v>139.00523560209425</v>
      </c>
      <c r="O8" s="80" t="str">
        <f>IF(animals!O19&gt;0,animals!O19,"")</f>
        <v/>
      </c>
      <c r="P8" s="80" t="str">
        <f>IF(animals!O20&gt;0,animals!O20,"")</f>
        <v/>
      </c>
      <c r="Q8" s="80" t="str">
        <f>IF(animals!O21&gt;0,animals!O21,"")</f>
        <v/>
      </c>
      <c r="R8" s="80" t="str">
        <f>IF(animals!O22&gt;0,animals!O22,"")</f>
        <v/>
      </c>
      <c r="S8" s="80" t="str">
        <f>IF(animals!O23&gt;0,animals!O23,"")</f>
        <v/>
      </c>
      <c r="T8" s="80" t="str">
        <f>IF(animals!O24&gt;0,animals!O24,"")</f>
        <v/>
      </c>
      <c r="U8" s="80">
        <f>IF(animals!O26&gt;0,animals!O26,"")</f>
        <v>18.32460732984293</v>
      </c>
      <c r="V8" s="80">
        <f>IF(animals!O27&gt;0,animals!O27,"")</f>
        <v>49.738219895287955</v>
      </c>
      <c r="W8" s="80">
        <f>IF(animals!O28&gt;0,animals!O28,"")</f>
        <v>29.581151832460733</v>
      </c>
      <c r="X8" s="80" t="str">
        <f>IF(animals!O29&gt;0,animals!O29,"")</f>
        <v/>
      </c>
      <c r="Y8" s="80" t="str">
        <f>IF(animals!O30&gt;0,animals!O30,"")</f>
        <v/>
      </c>
      <c r="Z8" s="80" t="str">
        <f>IF(animals!O31&gt;0,animals!O31,"")</f>
        <v/>
      </c>
      <c r="AA8" s="80" t="str">
        <f>IF(animals!O33&gt;0,animals!O33,"")</f>
        <v/>
      </c>
      <c r="AB8" s="80" t="str">
        <f>IF(animals!O34&gt;0,animals!O34,"")</f>
        <v/>
      </c>
      <c r="AC8" s="80" t="str">
        <f>IF(animals!O35&gt;0,animals!O35,"")</f>
        <v/>
      </c>
      <c r="AD8" s="80" t="str">
        <f>IF(animals!O36&gt;0,animals!O36,"")</f>
        <v/>
      </c>
      <c r="AE8" s="80" t="str">
        <f>IF(animals!O37&gt;0,animals!O37,"")</f>
        <v/>
      </c>
      <c r="AF8" s="80" t="str">
        <f>IF(animals!O38&gt;0,animals!O38,"")</f>
        <v/>
      </c>
      <c r="AG8" s="80" t="str">
        <f>IF(animals!O40&gt;0,animals!O40,"")</f>
        <v/>
      </c>
      <c r="AH8" s="80" t="str">
        <f>IF(animals!O41&gt;0,animals!O41,"")</f>
        <v/>
      </c>
      <c r="AI8" s="80" t="str">
        <f>IF(animals!O42&gt;0,animals!O42,"")</f>
        <v/>
      </c>
      <c r="AJ8" s="80">
        <f>IF(animals!O43&gt;0,animals!O43,"")</f>
        <v>21.727748691099478</v>
      </c>
      <c r="AK8" s="80">
        <f>IF(animals!O44&gt;0,animals!O44,"")</f>
        <v>61.780104712041883</v>
      </c>
      <c r="AL8" s="80" t="str">
        <f>IF(animals!O45&gt;0,animals!O45,"")</f>
        <v/>
      </c>
    </row>
    <row r="9" spans="1:38" ht="12.75" customHeight="1" x14ac:dyDescent="0.2">
      <c r="A9" s="42" t="str">
        <f>'animals_stats (μm)'!A$2</f>
        <v>Mesocrista spitzbergensis</v>
      </c>
      <c r="B9" s="73" t="str">
        <f>'animals_stats (μm)'!B$2</f>
        <v>NO.021</v>
      </c>
      <c r="C9" s="79" t="str">
        <f>animals!P1</f>
        <v>SV.PH.139/1-3</v>
      </c>
      <c r="D9" s="81">
        <f>IF(animals!Q3&gt;0,animals!Q3,"")</f>
        <v>1532.394366197183</v>
      </c>
      <c r="E9" s="80">
        <f>IF(animals!Q6&gt;0,animals!Q6,"")</f>
        <v>201.69014084507043</v>
      </c>
      <c r="F9" s="80">
        <f>IF(animals!Q7&gt;0,animals!Q7,"")</f>
        <v>301.6901408450704</v>
      </c>
      <c r="G9" s="80">
        <f>IF(animals!Q9&gt;0,animals!Q9,"")</f>
        <v>92.676056338028161</v>
      </c>
      <c r="H9" s="80">
        <f>IF(animals!Q10&gt;0,animals!Q10,"")</f>
        <v>18.028169014084508</v>
      </c>
      <c r="I9" s="80">
        <f>IF(animals!Q11&gt;0,animals!Q11,"")</f>
        <v>11.549295774647886</v>
      </c>
      <c r="J9" s="84">
        <f>IF(animals!Q13&gt;0,animals!Q13,"")</f>
        <v>40.281690140845072</v>
      </c>
      <c r="K9" s="80">
        <f>IF(animals!Q14&gt;0,animals!Q14,"")</f>
        <v>95.211267605633793</v>
      </c>
      <c r="L9" s="80">
        <f>IF(animals!Q15&gt;0,animals!Q15,"")</f>
        <v>12.3943661971831</v>
      </c>
      <c r="M9" s="80">
        <f>IF(animals!Q16&gt;0,animals!Q16,"")</f>
        <v>138.30985915492957</v>
      </c>
      <c r="N9" s="80">
        <f>IF(animals!Q17&gt;0,animals!Q17,"")</f>
        <v>156.33802816901408</v>
      </c>
      <c r="O9" s="80" t="str">
        <f>IF(animals!Q19&gt;0,animals!Q19,"")</f>
        <v/>
      </c>
      <c r="P9" s="80" t="str">
        <f>IF(animals!Q20&gt;0,animals!Q20,"")</f>
        <v/>
      </c>
      <c r="Q9" s="80" t="str">
        <f>IF(animals!Q21&gt;0,animals!Q21,"")</f>
        <v/>
      </c>
      <c r="R9" s="80" t="str">
        <f>IF(animals!Q22&gt;0,animals!Q22,"")</f>
        <v/>
      </c>
      <c r="S9" s="80" t="str">
        <f>IF(animals!Q23&gt;0,animals!Q23,"")</f>
        <v/>
      </c>
      <c r="T9" s="80" t="str">
        <f>IF(animals!Q24&gt;0,animals!Q24,"")</f>
        <v/>
      </c>
      <c r="U9" s="80" t="str">
        <f>IF(animals!Q26&gt;0,animals!Q26,"")</f>
        <v/>
      </c>
      <c r="V9" s="80" t="str">
        <f>IF(animals!Q27&gt;0,animals!Q27,"")</f>
        <v/>
      </c>
      <c r="W9" s="80" t="str">
        <f>IF(animals!Q28&gt;0,animals!Q28,"")</f>
        <v/>
      </c>
      <c r="X9" s="80">
        <f>IF(animals!Q29&gt;0,animals!Q29,"")</f>
        <v>23.380281690140848</v>
      </c>
      <c r="Y9" s="80">
        <f>IF(animals!Q30&gt;0,animals!Q30,"")</f>
        <v>36.619718309859159</v>
      </c>
      <c r="Z9" s="80">
        <f>IF(animals!Q31&gt;0,animals!Q31,"")</f>
        <v>22.816901408450704</v>
      </c>
      <c r="AA9" s="80">
        <f>IF(animals!Q33&gt;0,animals!Q33,"")</f>
        <v>24.7887323943662</v>
      </c>
      <c r="AB9" s="80">
        <f>IF(animals!Q34&gt;0,animals!Q34,"")</f>
        <v>61.690140845070417</v>
      </c>
      <c r="AC9" s="80">
        <f>IF(animals!Q35&gt;0,animals!Q35,"")</f>
        <v>32.112676056338032</v>
      </c>
      <c r="AD9" s="80">
        <f>IF(animals!Q36&gt;0,animals!Q36,"")</f>
        <v>23.943661971830984</v>
      </c>
      <c r="AE9" s="80" t="str">
        <f>IF(animals!Q37&gt;0,animals!Q37,"")</f>
        <v/>
      </c>
      <c r="AF9" s="80" t="str">
        <f>IF(animals!Q38&gt;0,animals!Q38,"")</f>
        <v/>
      </c>
      <c r="AG9" s="80" t="str">
        <f>IF(animals!Q40&gt;0,animals!Q40,"")</f>
        <v/>
      </c>
      <c r="AH9" s="80" t="str">
        <f>IF(animals!Q41&gt;0,animals!Q41,"")</f>
        <v/>
      </c>
      <c r="AI9" s="80" t="str">
        <f>IF(animals!Q42&gt;0,animals!Q42,"")</f>
        <v/>
      </c>
      <c r="AJ9" s="80">
        <f>IF(animals!Q43&gt;0,animals!Q43,"")</f>
        <v>33.239436619718312</v>
      </c>
      <c r="AK9" s="80">
        <f>IF(animals!Q44&gt;0,animals!Q44,"")</f>
        <v>57.464788732394368</v>
      </c>
      <c r="AL9" s="80">
        <f>IF(animals!Q45&gt;0,animals!Q45,"")</f>
        <v>34.08450704225352</v>
      </c>
    </row>
    <row r="10" spans="1:38" ht="12.75" customHeight="1" x14ac:dyDescent="0.2">
      <c r="A10" s="42" t="str">
        <f>'animals_stats (μm)'!A$2</f>
        <v>Mesocrista spitzbergensis</v>
      </c>
      <c r="B10" s="73" t="str">
        <f>'animals_stats (μm)'!B$2</f>
        <v>NO.021</v>
      </c>
      <c r="C10" s="79" t="str">
        <f>animals!R1</f>
        <v>SV.PH/2-3</v>
      </c>
      <c r="D10" s="81">
        <f>IF(animals!S3&gt;0,animals!S3,"")</f>
        <v>1526.4623955431755</v>
      </c>
      <c r="E10" s="80">
        <f>IF(animals!S6&gt;0,animals!S6,"")</f>
        <v>178.83008356545963</v>
      </c>
      <c r="F10" s="80">
        <f>IF(animals!S7&gt;0,animals!S7,"")</f>
        <v>278.83008356545963</v>
      </c>
      <c r="G10" s="80">
        <f>IF(animals!S9&gt;0,animals!S9,"")</f>
        <v>89.415041782729816</v>
      </c>
      <c r="H10" s="80">
        <f>IF(animals!S10&gt;0,animals!S10,"")</f>
        <v>18.105849582172702</v>
      </c>
      <c r="I10" s="80">
        <f>IF(animals!S11&gt;0,animals!S11,"")</f>
        <v>10.30640668523677</v>
      </c>
      <c r="J10" s="84">
        <f>IF(animals!S13&gt;0,animals!S13,"")</f>
        <v>36.211699164345404</v>
      </c>
      <c r="K10" s="80">
        <f>IF(animals!S14&gt;0,animals!S14,"")</f>
        <v>90.807799442896936</v>
      </c>
      <c r="L10" s="80">
        <f>IF(animals!S15&gt;0,animals!S15,"")</f>
        <v>10.027855153203344</v>
      </c>
      <c r="M10" s="80">
        <f>IF(animals!S16&gt;0,animals!S16,"")</f>
        <v>124.79108635097494</v>
      </c>
      <c r="N10" s="80">
        <f>IF(animals!S17&gt;0,animals!S17,"")</f>
        <v>142.06128133704738</v>
      </c>
      <c r="O10" s="80" t="str">
        <f>IF(animals!S19&gt;0,animals!S19,"")</f>
        <v/>
      </c>
      <c r="P10" s="80" t="str">
        <f>IF(animals!S20&gt;0,animals!S20,"")</f>
        <v/>
      </c>
      <c r="Q10" s="80" t="str">
        <f>IF(animals!S21&gt;0,animals!S21,"")</f>
        <v/>
      </c>
      <c r="R10" s="80" t="str">
        <f>IF(animals!S22&gt;0,animals!S22,"")</f>
        <v/>
      </c>
      <c r="S10" s="80" t="str">
        <f>IF(animals!S23&gt;0,animals!S23,"")</f>
        <v/>
      </c>
      <c r="T10" s="80" t="str">
        <f>IF(animals!S24&gt;0,animals!S24,"")</f>
        <v/>
      </c>
      <c r="U10" s="80">
        <f>IF(animals!S26&gt;0,animals!S26,"")</f>
        <v>26.740947075208915</v>
      </c>
      <c r="V10" s="80">
        <f>IF(animals!S27&gt;0,animals!S27,"")</f>
        <v>55.988857938718674</v>
      </c>
      <c r="W10" s="80">
        <f>IF(animals!S28&gt;0,animals!S28,"")</f>
        <v>32.31197771587744</v>
      </c>
      <c r="X10" s="80">
        <f>IF(animals!S29&gt;0,animals!S29,"")</f>
        <v>18.105849582172702</v>
      </c>
      <c r="Y10" s="80">
        <f>IF(animals!S30&gt;0,animals!S30,"")</f>
        <v>37.047353760445681</v>
      </c>
      <c r="Z10" s="80">
        <f>IF(animals!S31&gt;0,animals!S31,"")</f>
        <v>28.969359331476323</v>
      </c>
      <c r="AA10" s="80">
        <f>IF(animals!S33&gt;0,animals!S33,"")</f>
        <v>23.119777158774376</v>
      </c>
      <c r="AB10" s="80">
        <f>IF(animals!S34&gt;0,animals!S34,"")</f>
        <v>58.495821727019504</v>
      </c>
      <c r="AC10" s="80">
        <f>IF(animals!S35&gt;0,animals!S35,"")</f>
        <v>35.376044568245121</v>
      </c>
      <c r="AD10" s="80">
        <f>IF(animals!S36&gt;0,animals!S36,"")</f>
        <v>18.662952646239557</v>
      </c>
      <c r="AE10" s="80">
        <f>IF(animals!S37&gt;0,animals!S37,"")</f>
        <v>41.782729805013929</v>
      </c>
      <c r="AF10" s="80">
        <f>IF(animals!S38&gt;0,animals!S38,"")</f>
        <v>30.083565459610028</v>
      </c>
      <c r="AG10" s="80">
        <f>IF(animals!S40&gt;0,animals!S40,"")</f>
        <v>25.069637883008355</v>
      </c>
      <c r="AH10" s="80">
        <f>IF(animals!S41&gt;0,animals!S41,"")</f>
        <v>40.111420612813376</v>
      </c>
      <c r="AI10" s="80">
        <f>IF(animals!S42&gt;0,animals!S42,"")</f>
        <v>35.376044568245121</v>
      </c>
      <c r="AJ10" s="80" t="str">
        <f>IF(animals!S43&gt;0,animals!S43,"")</f>
        <v/>
      </c>
      <c r="AK10" s="80" t="str">
        <f>IF(animals!S44&gt;0,animals!S44,"")</f>
        <v/>
      </c>
      <c r="AL10" s="80" t="str">
        <f>IF(animals!S45&gt;0,animals!S45,"")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animals</vt:lpstr>
      <vt:lpstr>animals_stats (μm)</vt:lpstr>
      <vt:lpstr>animals_stats (pt)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Morphometric Template for Hypsibioidea &amp; Isohypsibioidea (ver. 1.0)</dc:title>
  <dc:creator>Łukasz Michalczyk (LM@tardigrada.net)</dc:creator>
  <cp:keywords>Tardigrada Hypsibioidea Isohypsibioidea morphometry</cp:keywords>
  <cp:lastModifiedBy>Madga</cp:lastModifiedBy>
  <cp:lastPrinted>2003-07-11T12:21:57Z</cp:lastPrinted>
  <dcterms:created xsi:type="dcterms:W3CDTF">2003-07-11T12:08:32Z</dcterms:created>
  <dcterms:modified xsi:type="dcterms:W3CDTF">2021-02-26T19:21:40Z</dcterms:modified>
</cp:coreProperties>
</file>