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LUKASZ\Tardigrada Newsletter\Current\www\register\0020\"/>
    </mc:Choice>
  </mc:AlternateContent>
  <bookViews>
    <workbookView xWindow="0" yWindow="0" windowWidth="23040" windowHeight="9528" activeTab="1"/>
  </bookViews>
  <sheets>
    <sheet name="instructions" sheetId="4" r:id="rId1"/>
    <sheet name="general info" sheetId="12" r:id="rId2"/>
    <sheet name="females" sheetId="2" r:id="rId3"/>
    <sheet name="female stats (μm)" sheetId="5" r:id="rId4"/>
    <sheet name="female stats (pt)" sheetId="6" r:id="rId5"/>
  </sheets>
  <calcPr calcId="152511"/>
</workbook>
</file>

<file path=xl/calcChain.xml><?xml version="1.0" encoding="utf-8"?>
<calcChain xmlns="http://schemas.openxmlformats.org/spreadsheetml/2006/main">
  <c r="BO4" i="2" l="1"/>
  <c r="BO5" i="2"/>
  <c r="BO6" i="2"/>
  <c r="BO7" i="2"/>
  <c r="BO8" i="2"/>
  <c r="BO9" i="2"/>
  <c r="BO10" i="2"/>
  <c r="BO11" i="2"/>
  <c r="BO12" i="2"/>
  <c r="BO13" i="2"/>
  <c r="BO14" i="2"/>
  <c r="BO15" i="2"/>
  <c r="BO16" i="2"/>
  <c r="BO17" i="2"/>
  <c r="BO18" i="2"/>
  <c r="BO19" i="2"/>
  <c r="BO20" i="2"/>
  <c r="BO21" i="2"/>
  <c r="BO22" i="2"/>
  <c r="BO23" i="2"/>
  <c r="BO24" i="2"/>
  <c r="BO25" i="2"/>
  <c r="BO26" i="2"/>
  <c r="BO27" i="2"/>
  <c r="BO28" i="2"/>
  <c r="BO29" i="2"/>
  <c r="BO30" i="2"/>
  <c r="BO31" i="2"/>
  <c r="BO32" i="2"/>
  <c r="BO33" i="2"/>
  <c r="BO34" i="2"/>
  <c r="BO35" i="2"/>
  <c r="BO36" i="2"/>
  <c r="BO37" i="2"/>
  <c r="BO38" i="2"/>
  <c r="BO39" i="2"/>
  <c r="BO40" i="2"/>
  <c r="BO41" i="2"/>
  <c r="BO42" i="2"/>
  <c r="BO43" i="2"/>
  <c r="BO44" i="2"/>
  <c r="BO3" i="2"/>
  <c r="BM3" i="2"/>
  <c r="L17" i="2" l="1"/>
  <c r="M8" i="2" l="1"/>
  <c r="H21" i="2" l="1"/>
  <c r="F21" i="2"/>
  <c r="D21" i="2"/>
  <c r="F17" i="2"/>
  <c r="H17" i="2"/>
  <c r="D17" i="2"/>
  <c r="J17" i="2"/>
  <c r="N17" i="2"/>
  <c r="P17" i="2"/>
  <c r="R17" i="2"/>
  <c r="T17" i="2"/>
  <c r="V17" i="2"/>
  <c r="X17" i="2"/>
  <c r="Z17" i="2"/>
  <c r="AB17" i="2"/>
  <c r="AD17" i="2"/>
  <c r="AD25" i="2"/>
  <c r="AB25" i="2"/>
  <c r="Z25" i="2"/>
  <c r="X25" i="2"/>
  <c r="V25" i="2"/>
  <c r="T25" i="2"/>
  <c r="R25" i="2"/>
  <c r="P25" i="2"/>
  <c r="N25" i="2"/>
  <c r="L25" i="2"/>
  <c r="J25" i="2"/>
  <c r="H25" i="2"/>
  <c r="F25" i="2"/>
  <c r="D25" i="2"/>
  <c r="B25" i="2"/>
  <c r="AJ17" i="2"/>
  <c r="AH17" i="2"/>
  <c r="AF17" i="2"/>
  <c r="AJ21" i="2"/>
  <c r="AH21" i="2"/>
  <c r="AF21" i="2"/>
  <c r="AD21" i="2"/>
  <c r="AB21" i="2"/>
  <c r="Z21" i="2"/>
  <c r="X21" i="2"/>
  <c r="V21" i="2"/>
  <c r="T21" i="2"/>
  <c r="R21" i="2"/>
  <c r="P21" i="2"/>
  <c r="N21" i="2"/>
  <c r="L21" i="2"/>
  <c r="J21" i="2"/>
  <c r="I15" i="2" l="1"/>
  <c r="K15" i="2"/>
  <c r="M15" i="2"/>
  <c r="O15" i="2"/>
  <c r="Q15" i="2"/>
  <c r="S15" i="2"/>
  <c r="U15" i="2"/>
  <c r="W15" i="2"/>
  <c r="Y15" i="2"/>
  <c r="AA15" i="2"/>
  <c r="AC15" i="2"/>
  <c r="AE15" i="2"/>
  <c r="AG15" i="2"/>
  <c r="AI15" i="2"/>
  <c r="AK15" i="2"/>
  <c r="AM15" i="2"/>
  <c r="C3" i="2"/>
  <c r="E3" i="2"/>
  <c r="G3" i="2"/>
  <c r="I3" i="2"/>
  <c r="K3" i="2"/>
  <c r="M3" i="2"/>
  <c r="O3" i="2"/>
  <c r="Q3" i="2"/>
  <c r="S3" i="2"/>
  <c r="U3" i="2"/>
  <c r="W3" i="2"/>
  <c r="Y3" i="2"/>
  <c r="AA3" i="2"/>
  <c r="AC3" i="2"/>
  <c r="AE3" i="2"/>
  <c r="C4" i="2"/>
  <c r="E4" i="2"/>
  <c r="G4" i="2"/>
  <c r="I4" i="2"/>
  <c r="K4" i="2"/>
  <c r="M4" i="2"/>
  <c r="O4" i="2"/>
  <c r="Q4" i="2"/>
  <c r="S4" i="2"/>
  <c r="U4" i="2"/>
  <c r="W4" i="2"/>
  <c r="Y4" i="2"/>
  <c r="AA4" i="2"/>
  <c r="AC4" i="2"/>
  <c r="AE4" i="2"/>
  <c r="C5" i="2"/>
  <c r="E5" i="2"/>
  <c r="G5" i="2"/>
  <c r="I5" i="2"/>
  <c r="K5" i="2"/>
  <c r="M5" i="2"/>
  <c r="O5" i="2"/>
  <c r="Q5" i="2"/>
  <c r="S5" i="2"/>
  <c r="U5" i="2"/>
  <c r="W5" i="2"/>
  <c r="Y5" i="2"/>
  <c r="AA5" i="2"/>
  <c r="AC5" i="2"/>
  <c r="AE5" i="2"/>
  <c r="C8" i="2"/>
  <c r="E8" i="2"/>
  <c r="G8" i="2"/>
  <c r="I8" i="2"/>
  <c r="K8" i="2"/>
  <c r="O8" i="2"/>
  <c r="Q8" i="2"/>
  <c r="S8" i="2"/>
  <c r="U8" i="2"/>
  <c r="W8" i="2"/>
  <c r="Y8" i="2"/>
  <c r="AA8" i="2"/>
  <c r="AC8" i="2"/>
  <c r="AE8" i="2"/>
  <c r="C9" i="2"/>
  <c r="E9" i="2"/>
  <c r="G9" i="2"/>
  <c r="I9" i="2"/>
  <c r="K9" i="2"/>
  <c r="M9" i="2"/>
  <c r="O9" i="2"/>
  <c r="Q9" i="2"/>
  <c r="S9" i="2"/>
  <c r="U9" i="2"/>
  <c r="W9" i="2"/>
  <c r="Y9" i="2"/>
  <c r="AA9" i="2"/>
  <c r="AC9" i="2"/>
  <c r="AE9" i="2"/>
  <c r="C10" i="2"/>
  <c r="E10" i="2"/>
  <c r="G10" i="2"/>
  <c r="I10" i="2"/>
  <c r="K10" i="2"/>
  <c r="M10" i="2"/>
  <c r="O10" i="2"/>
  <c r="Q10" i="2"/>
  <c r="S10" i="2"/>
  <c r="U10" i="2"/>
  <c r="W10" i="2"/>
  <c r="Y10" i="2"/>
  <c r="AA10" i="2"/>
  <c r="AC10" i="2"/>
  <c r="AE10" i="2"/>
  <c r="C11" i="2"/>
  <c r="E11" i="2"/>
  <c r="G11" i="2"/>
  <c r="I11" i="2"/>
  <c r="K11" i="2"/>
  <c r="M11" i="2"/>
  <c r="O11" i="2"/>
  <c r="Q11" i="2"/>
  <c r="S11" i="2"/>
  <c r="U11" i="2"/>
  <c r="W11" i="2"/>
  <c r="Y11" i="2"/>
  <c r="AA11" i="2"/>
  <c r="AC11" i="2"/>
  <c r="AE11" i="2"/>
  <c r="B2" i="5" l="1"/>
  <c r="A2" i="5"/>
  <c r="C31" i="6" l="1"/>
  <c r="B31" i="6"/>
  <c r="A31" i="6"/>
  <c r="C30" i="6"/>
  <c r="B30" i="6"/>
  <c r="A30" i="6"/>
  <c r="C29" i="6"/>
  <c r="B29" i="6"/>
  <c r="A29" i="6"/>
  <c r="C28" i="6"/>
  <c r="B28" i="6"/>
  <c r="A28" i="6"/>
  <c r="C27" i="6"/>
  <c r="B27" i="6"/>
  <c r="A27" i="6"/>
  <c r="C26" i="6"/>
  <c r="B26" i="6"/>
  <c r="A26" i="6"/>
  <c r="C25" i="6"/>
  <c r="B25" i="6"/>
  <c r="A25" i="6"/>
  <c r="C24" i="6"/>
  <c r="B24" i="6"/>
  <c r="A24" i="6"/>
  <c r="C23" i="6"/>
  <c r="B23" i="6"/>
  <c r="A23" i="6"/>
  <c r="C22" i="6"/>
  <c r="B22" i="6"/>
  <c r="A22" i="6"/>
  <c r="C21" i="6"/>
  <c r="B21" i="6"/>
  <c r="A21" i="6"/>
  <c r="C20" i="6"/>
  <c r="B20" i="6"/>
  <c r="A20" i="6"/>
  <c r="C19" i="6"/>
  <c r="B19" i="6"/>
  <c r="A19" i="6"/>
  <c r="C18" i="6"/>
  <c r="B18" i="6"/>
  <c r="A18" i="6"/>
  <c r="C17" i="6"/>
  <c r="B17" i="6"/>
  <c r="A17" i="6"/>
  <c r="J16" i="6"/>
  <c r="I16" i="6"/>
  <c r="H16" i="6"/>
  <c r="G16" i="6"/>
  <c r="F16" i="6"/>
  <c r="E16" i="6"/>
  <c r="D16" i="6"/>
  <c r="C16" i="6"/>
  <c r="B16" i="6"/>
  <c r="A16" i="6"/>
  <c r="J15" i="6"/>
  <c r="I15" i="6"/>
  <c r="H15" i="6"/>
  <c r="G15" i="6"/>
  <c r="F15" i="6"/>
  <c r="E15" i="6"/>
  <c r="D15" i="6"/>
  <c r="C15" i="6"/>
  <c r="B15" i="6"/>
  <c r="A15" i="6"/>
  <c r="J14" i="6"/>
  <c r="I14" i="6"/>
  <c r="H14" i="6"/>
  <c r="G14" i="6"/>
  <c r="F14" i="6"/>
  <c r="E14" i="6"/>
  <c r="D14" i="6"/>
  <c r="C14" i="6"/>
  <c r="B14" i="6"/>
  <c r="A14" i="6"/>
  <c r="J13" i="6"/>
  <c r="I13" i="6"/>
  <c r="H13" i="6"/>
  <c r="G13" i="6"/>
  <c r="F13" i="6"/>
  <c r="E13" i="6"/>
  <c r="D13" i="6"/>
  <c r="C13" i="6"/>
  <c r="B13" i="6"/>
  <c r="A13" i="6"/>
  <c r="J12" i="6"/>
  <c r="I12" i="6"/>
  <c r="H12" i="6"/>
  <c r="G12" i="6"/>
  <c r="F12" i="6"/>
  <c r="E12" i="6"/>
  <c r="D12" i="6"/>
  <c r="C12" i="6"/>
  <c r="B12" i="6"/>
  <c r="A12" i="6"/>
  <c r="J11" i="6"/>
  <c r="I11" i="6"/>
  <c r="H11" i="6"/>
  <c r="G11" i="6"/>
  <c r="F11" i="6"/>
  <c r="E11" i="6"/>
  <c r="D11" i="6"/>
  <c r="C11" i="6"/>
  <c r="B11" i="6"/>
  <c r="A11" i="6"/>
  <c r="J10" i="6"/>
  <c r="I10" i="6"/>
  <c r="H10" i="6"/>
  <c r="G10" i="6"/>
  <c r="F10" i="6"/>
  <c r="E10" i="6"/>
  <c r="D10" i="6"/>
  <c r="C10" i="6"/>
  <c r="B10" i="6"/>
  <c r="A10" i="6"/>
  <c r="C9" i="6"/>
  <c r="B9" i="6"/>
  <c r="A9" i="6"/>
  <c r="J8" i="6"/>
  <c r="I8" i="6"/>
  <c r="H8" i="6"/>
  <c r="G8" i="6"/>
  <c r="F8" i="6"/>
  <c r="E8" i="6"/>
  <c r="D8" i="6"/>
  <c r="C8" i="6"/>
  <c r="B8" i="6"/>
  <c r="A8" i="6"/>
  <c r="J7" i="6"/>
  <c r="I7" i="6"/>
  <c r="H7" i="6"/>
  <c r="G7" i="6"/>
  <c r="F7" i="6"/>
  <c r="E7" i="6"/>
  <c r="D7" i="6"/>
  <c r="C7" i="6"/>
  <c r="B7" i="6"/>
  <c r="A7" i="6"/>
  <c r="J6" i="6"/>
  <c r="I6" i="6"/>
  <c r="H6" i="6"/>
  <c r="G6" i="6"/>
  <c r="F6" i="6"/>
  <c r="E6" i="6"/>
  <c r="D6" i="6"/>
  <c r="C6" i="6"/>
  <c r="B6" i="6"/>
  <c r="A6" i="6"/>
  <c r="J5" i="6"/>
  <c r="I5" i="6"/>
  <c r="H5" i="6"/>
  <c r="G5" i="6"/>
  <c r="F5" i="6"/>
  <c r="E5" i="6"/>
  <c r="D5" i="6"/>
  <c r="C5" i="6"/>
  <c r="B5" i="6"/>
  <c r="A5" i="6"/>
  <c r="J4" i="6"/>
  <c r="I4" i="6"/>
  <c r="H4" i="6"/>
  <c r="G4" i="6"/>
  <c r="F4" i="6"/>
  <c r="E4" i="6"/>
  <c r="D4" i="6"/>
  <c r="C4" i="6"/>
  <c r="B4" i="6"/>
  <c r="A4" i="6"/>
  <c r="J3" i="6"/>
  <c r="I3" i="6"/>
  <c r="H3" i="6"/>
  <c r="G3" i="6"/>
  <c r="F3" i="6"/>
  <c r="E3" i="6"/>
  <c r="D3" i="6"/>
  <c r="C3" i="6"/>
  <c r="B3" i="6"/>
  <c r="A3" i="6"/>
  <c r="J2" i="6"/>
  <c r="I2" i="6"/>
  <c r="H2" i="6"/>
  <c r="G2" i="6"/>
  <c r="F2" i="6"/>
  <c r="E2" i="6"/>
  <c r="D2" i="6"/>
  <c r="C2" i="6"/>
  <c r="B2" i="6"/>
  <c r="A2" i="6"/>
  <c r="AM2" i="5"/>
  <c r="AM3" i="5"/>
  <c r="AM4" i="5"/>
  <c r="AM5" i="5"/>
  <c r="AM6" i="5"/>
  <c r="AM7" i="5"/>
  <c r="AM8" i="5"/>
  <c r="AM9" i="5"/>
  <c r="AM10" i="5"/>
  <c r="AM11" i="5"/>
  <c r="AM12" i="5"/>
  <c r="AM13" i="5"/>
  <c r="AM14" i="5"/>
  <c r="AM15" i="5"/>
  <c r="AM16" i="5"/>
  <c r="AM17" i="5"/>
  <c r="AM18" i="5"/>
  <c r="AM19" i="5"/>
  <c r="AM20" i="5"/>
  <c r="AM21" i="5"/>
  <c r="AM22" i="5"/>
  <c r="AM23" i="5"/>
  <c r="AM24" i="5"/>
  <c r="AM25" i="5"/>
  <c r="AM26" i="5"/>
  <c r="AM27" i="5"/>
  <c r="AM28" i="5"/>
  <c r="AM29" i="5"/>
  <c r="AM30" i="5"/>
  <c r="AM31" i="5"/>
  <c r="AL2" i="5"/>
  <c r="AL3" i="5"/>
  <c r="AL4" i="5"/>
  <c r="AL5" i="5"/>
  <c r="AL6" i="5"/>
  <c r="AL7" i="5"/>
  <c r="AL8" i="5"/>
  <c r="AL9" i="5"/>
  <c r="AL10" i="5"/>
  <c r="AL11" i="5"/>
  <c r="AL12" i="5"/>
  <c r="AL13" i="5"/>
  <c r="AL14" i="5"/>
  <c r="AL15" i="5"/>
  <c r="AL16" i="5"/>
  <c r="AL17" i="5"/>
  <c r="AL18" i="5"/>
  <c r="AL19" i="5"/>
  <c r="AL20" i="5"/>
  <c r="AL21" i="5"/>
  <c r="AL22" i="5"/>
  <c r="AL23" i="5"/>
  <c r="AL24" i="5"/>
  <c r="AL25" i="5"/>
  <c r="AL26" i="5"/>
  <c r="AL27" i="5"/>
  <c r="AL28" i="5"/>
  <c r="AL29" i="5"/>
  <c r="AL30" i="5"/>
  <c r="AL31" i="5"/>
  <c r="AJ2" i="5"/>
  <c r="AJ3"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I2" i="5"/>
  <c r="AI3" i="5"/>
  <c r="AI4" i="5"/>
  <c r="AI5" i="5"/>
  <c r="AI6" i="5"/>
  <c r="AI7" i="5"/>
  <c r="AI8" i="5"/>
  <c r="AI9" i="5"/>
  <c r="AI10" i="5"/>
  <c r="AI11" i="5"/>
  <c r="AI12" i="5"/>
  <c r="AI13" i="5"/>
  <c r="AI14" i="5"/>
  <c r="AI15" i="5"/>
  <c r="AI16" i="5"/>
  <c r="AI17" i="5"/>
  <c r="AI18" i="5"/>
  <c r="AI19" i="5"/>
  <c r="AI20" i="5"/>
  <c r="AI21" i="5"/>
  <c r="AI22" i="5"/>
  <c r="AI23" i="5"/>
  <c r="AI24" i="5"/>
  <c r="AI25" i="5"/>
  <c r="AI26" i="5"/>
  <c r="AI27" i="5"/>
  <c r="AI28" i="5"/>
  <c r="AI29" i="5"/>
  <c r="AI30" i="5"/>
  <c r="AI31" i="5"/>
  <c r="AG2" i="5"/>
  <c r="AG3" i="5"/>
  <c r="AG4" i="5"/>
  <c r="AG5" i="5"/>
  <c r="AG6" i="5"/>
  <c r="AG7" i="5"/>
  <c r="AG8" i="5"/>
  <c r="AG9" i="5"/>
  <c r="AG10" i="5"/>
  <c r="AG11" i="5"/>
  <c r="AG12" i="5"/>
  <c r="AG13" i="5"/>
  <c r="AG14" i="5"/>
  <c r="AG15" i="5"/>
  <c r="AG16" i="5"/>
  <c r="AG17" i="5"/>
  <c r="AG18" i="5"/>
  <c r="AG19" i="5"/>
  <c r="AG20" i="5"/>
  <c r="AG21" i="5"/>
  <c r="AG22" i="5"/>
  <c r="AG23" i="5"/>
  <c r="AG24" i="5"/>
  <c r="AG25" i="5"/>
  <c r="AG26" i="5"/>
  <c r="AG27" i="5"/>
  <c r="AG28" i="5"/>
  <c r="AG29" i="5"/>
  <c r="AG30" i="5"/>
  <c r="AG31" i="5"/>
  <c r="AF2" i="5"/>
  <c r="AF3" i="5"/>
  <c r="AF4" i="5"/>
  <c r="AF5" i="5"/>
  <c r="AF6" i="5"/>
  <c r="AF7" i="5"/>
  <c r="AF8" i="5"/>
  <c r="AF9" i="5"/>
  <c r="AF10" i="5"/>
  <c r="AF11" i="5"/>
  <c r="AF12" i="5"/>
  <c r="AF13" i="5"/>
  <c r="AF14" i="5"/>
  <c r="AF15" i="5"/>
  <c r="AF16" i="5"/>
  <c r="AF17" i="5"/>
  <c r="AF18" i="5"/>
  <c r="AF19" i="5"/>
  <c r="AF20" i="5"/>
  <c r="AF21" i="5"/>
  <c r="AF22" i="5"/>
  <c r="AF23" i="5"/>
  <c r="AF24" i="5"/>
  <c r="AF25" i="5"/>
  <c r="AF26" i="5"/>
  <c r="AF27" i="5"/>
  <c r="AF28" i="5"/>
  <c r="AF29" i="5"/>
  <c r="AF30" i="5"/>
  <c r="AF31" i="5"/>
  <c r="AE2" i="5"/>
  <c r="AE3"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C2" i="5"/>
  <c r="AC3" i="5"/>
  <c r="AC4" i="5"/>
  <c r="AC5" i="5"/>
  <c r="AC6" i="5"/>
  <c r="AC7" i="5"/>
  <c r="AC8" i="5"/>
  <c r="AC9" i="5"/>
  <c r="AC10" i="5"/>
  <c r="AC11" i="5"/>
  <c r="AC12" i="5"/>
  <c r="AC13" i="5"/>
  <c r="AC14" i="5"/>
  <c r="AC15" i="5"/>
  <c r="AC16" i="5"/>
  <c r="AC17" i="5"/>
  <c r="AC18" i="5"/>
  <c r="AC19" i="5"/>
  <c r="AC20" i="5"/>
  <c r="AC21" i="5"/>
  <c r="AC22" i="5"/>
  <c r="AC23" i="5"/>
  <c r="AC24" i="5"/>
  <c r="AC25" i="5"/>
  <c r="AC26" i="5"/>
  <c r="AC27" i="5"/>
  <c r="AC28" i="5"/>
  <c r="AC29" i="5"/>
  <c r="AC30" i="5"/>
  <c r="AC31" i="5"/>
  <c r="AB2" i="5"/>
  <c r="AB3" i="5"/>
  <c r="AB4" i="5"/>
  <c r="AB5" i="5"/>
  <c r="AB6" i="5"/>
  <c r="AB7" i="5"/>
  <c r="AB8" i="5"/>
  <c r="AB9" i="5"/>
  <c r="AB10" i="5"/>
  <c r="AB11" i="5"/>
  <c r="AB12" i="5"/>
  <c r="AB13" i="5"/>
  <c r="AB14" i="5"/>
  <c r="AB15" i="5"/>
  <c r="AB16" i="5"/>
  <c r="AB17" i="5"/>
  <c r="AB18" i="5"/>
  <c r="AB19" i="5"/>
  <c r="AB20" i="5"/>
  <c r="AB21" i="5"/>
  <c r="AB22" i="5"/>
  <c r="AB23" i="5"/>
  <c r="AB24" i="5"/>
  <c r="AB25" i="5"/>
  <c r="AB26" i="5"/>
  <c r="AB27" i="5"/>
  <c r="AB28" i="5"/>
  <c r="AB29" i="5"/>
  <c r="AB30" i="5"/>
  <c r="AB31" i="5"/>
  <c r="Z2" i="5"/>
  <c r="Z3" i="5"/>
  <c r="Z4" i="5"/>
  <c r="Z5" i="5"/>
  <c r="Z6" i="5"/>
  <c r="Z7" i="5"/>
  <c r="Z8" i="5"/>
  <c r="Z9" i="5"/>
  <c r="Z10" i="5"/>
  <c r="Z11" i="5"/>
  <c r="Z12" i="5"/>
  <c r="Z13" i="5"/>
  <c r="Z14" i="5"/>
  <c r="Z15" i="5"/>
  <c r="Z16" i="5"/>
  <c r="Z17" i="5"/>
  <c r="Z18" i="5"/>
  <c r="Z19" i="5"/>
  <c r="Z20" i="5"/>
  <c r="Z21" i="5"/>
  <c r="Z22" i="5"/>
  <c r="Z23" i="5"/>
  <c r="Z24" i="5"/>
  <c r="Z25" i="5"/>
  <c r="Z26" i="5"/>
  <c r="Z27" i="5"/>
  <c r="Z28" i="5"/>
  <c r="Z29" i="5"/>
  <c r="Z30" i="5"/>
  <c r="Z31" i="5"/>
  <c r="Y2" i="5"/>
  <c r="Y3" i="5"/>
  <c r="Y4" i="5"/>
  <c r="Y5" i="5"/>
  <c r="Y6" i="5"/>
  <c r="Y7" i="5"/>
  <c r="Y8" i="5"/>
  <c r="Y9" i="5"/>
  <c r="Y10" i="5"/>
  <c r="Y11" i="5"/>
  <c r="Y12" i="5"/>
  <c r="Y13" i="5"/>
  <c r="Y14" i="5"/>
  <c r="Y15" i="5"/>
  <c r="Y16" i="5"/>
  <c r="Y17" i="5"/>
  <c r="Y18" i="5"/>
  <c r="Y19" i="5"/>
  <c r="Y20" i="5"/>
  <c r="Y21" i="5"/>
  <c r="Y22" i="5"/>
  <c r="Y23" i="5"/>
  <c r="Y24" i="5"/>
  <c r="Y25" i="5"/>
  <c r="Y26" i="5"/>
  <c r="Y27" i="5"/>
  <c r="Y28" i="5"/>
  <c r="Y29" i="5"/>
  <c r="Y30" i="5"/>
  <c r="Y31" i="5"/>
  <c r="X2" i="5"/>
  <c r="X3" i="5"/>
  <c r="X4" i="5"/>
  <c r="X5" i="5"/>
  <c r="X6" i="5"/>
  <c r="X7" i="5"/>
  <c r="X8" i="5"/>
  <c r="X9" i="5"/>
  <c r="X10" i="5"/>
  <c r="X11" i="5"/>
  <c r="X12" i="5"/>
  <c r="X13" i="5"/>
  <c r="X14" i="5"/>
  <c r="X15" i="5"/>
  <c r="X16" i="5"/>
  <c r="X17" i="5"/>
  <c r="X18" i="5"/>
  <c r="X19" i="5"/>
  <c r="X20" i="5"/>
  <c r="X21" i="5"/>
  <c r="X22" i="5"/>
  <c r="X23" i="5"/>
  <c r="X24" i="5"/>
  <c r="X25" i="5"/>
  <c r="X26" i="5"/>
  <c r="X27" i="5"/>
  <c r="X28" i="5"/>
  <c r="X29" i="5"/>
  <c r="X30" i="5"/>
  <c r="X31" i="5"/>
  <c r="V2" i="5"/>
  <c r="V3" i="5"/>
  <c r="V4" i="5"/>
  <c r="V5" i="5"/>
  <c r="V6" i="5"/>
  <c r="V7" i="5"/>
  <c r="V8" i="5"/>
  <c r="V9" i="5"/>
  <c r="V10" i="5"/>
  <c r="V11" i="5"/>
  <c r="V12" i="5"/>
  <c r="V13" i="5"/>
  <c r="V14" i="5"/>
  <c r="V15" i="5"/>
  <c r="V16" i="5"/>
  <c r="V17" i="5"/>
  <c r="V18" i="5"/>
  <c r="V19" i="5"/>
  <c r="V20" i="5"/>
  <c r="V21" i="5"/>
  <c r="V22" i="5"/>
  <c r="V23" i="5"/>
  <c r="V24" i="5"/>
  <c r="V25" i="5"/>
  <c r="V26" i="5"/>
  <c r="V27" i="5"/>
  <c r="V28" i="5"/>
  <c r="V29" i="5"/>
  <c r="V30" i="5"/>
  <c r="V31" i="5"/>
  <c r="U2" i="5"/>
  <c r="U3" i="5"/>
  <c r="U4" i="5"/>
  <c r="U5" i="5"/>
  <c r="U6" i="5"/>
  <c r="U7" i="5"/>
  <c r="U8" i="5"/>
  <c r="U9" i="5"/>
  <c r="U10" i="5"/>
  <c r="U11" i="5"/>
  <c r="U12" i="5"/>
  <c r="U13" i="5"/>
  <c r="U14" i="5"/>
  <c r="U15" i="5"/>
  <c r="U16" i="5"/>
  <c r="U17" i="5"/>
  <c r="U18" i="5"/>
  <c r="U19" i="5"/>
  <c r="U20" i="5"/>
  <c r="U21" i="5"/>
  <c r="U22" i="5"/>
  <c r="U23" i="5"/>
  <c r="U24" i="5"/>
  <c r="U25" i="5"/>
  <c r="U26" i="5"/>
  <c r="U27" i="5"/>
  <c r="U28" i="5"/>
  <c r="U29" i="5"/>
  <c r="U30" i="5"/>
  <c r="U31" i="5"/>
  <c r="S2" i="5"/>
  <c r="S3" i="5"/>
  <c r="S4" i="5"/>
  <c r="S5" i="5"/>
  <c r="S6" i="5"/>
  <c r="S7" i="5"/>
  <c r="S8" i="5"/>
  <c r="S9" i="5"/>
  <c r="S10" i="5"/>
  <c r="S11" i="5"/>
  <c r="S12" i="5"/>
  <c r="S13" i="5"/>
  <c r="S14" i="5"/>
  <c r="S15" i="5"/>
  <c r="S16" i="5"/>
  <c r="S17" i="5"/>
  <c r="S18" i="5"/>
  <c r="S19" i="5"/>
  <c r="S20" i="5"/>
  <c r="S21" i="5"/>
  <c r="S22" i="5"/>
  <c r="S23" i="5"/>
  <c r="S24" i="5"/>
  <c r="S25" i="5"/>
  <c r="S26" i="5"/>
  <c r="S27" i="5"/>
  <c r="S28" i="5"/>
  <c r="S29" i="5"/>
  <c r="S30" i="5"/>
  <c r="S31" i="5"/>
  <c r="R2" i="5"/>
  <c r="R3" i="5"/>
  <c r="R4" i="5"/>
  <c r="R5" i="5"/>
  <c r="R6" i="5"/>
  <c r="R7" i="5"/>
  <c r="R8" i="5"/>
  <c r="R9" i="5"/>
  <c r="R10" i="5"/>
  <c r="R11" i="5"/>
  <c r="R12" i="5"/>
  <c r="R13" i="5"/>
  <c r="R14" i="5"/>
  <c r="R15" i="5"/>
  <c r="R16" i="5"/>
  <c r="R17" i="5"/>
  <c r="R18" i="5"/>
  <c r="R19" i="5"/>
  <c r="R20" i="5"/>
  <c r="R21" i="5"/>
  <c r="R22" i="5"/>
  <c r="R23" i="5"/>
  <c r="R24" i="5"/>
  <c r="R25" i="5"/>
  <c r="R26" i="5"/>
  <c r="R27" i="5"/>
  <c r="R28" i="5"/>
  <c r="R29" i="5"/>
  <c r="R30" i="5"/>
  <c r="R31" i="5"/>
  <c r="Q2" i="5"/>
  <c r="Q3" i="5"/>
  <c r="Q4" i="5"/>
  <c r="Q5" i="5"/>
  <c r="Q6" i="5"/>
  <c r="Q7" i="5"/>
  <c r="Q8" i="5"/>
  <c r="Q9" i="5"/>
  <c r="Q10" i="5"/>
  <c r="Q11" i="5"/>
  <c r="Q12" i="5"/>
  <c r="Q13" i="5"/>
  <c r="Q14" i="5"/>
  <c r="Q15" i="5"/>
  <c r="Q16" i="5"/>
  <c r="Q17" i="5"/>
  <c r="Q18" i="5"/>
  <c r="Q19" i="5"/>
  <c r="Q20" i="5"/>
  <c r="Q21" i="5"/>
  <c r="Q22" i="5"/>
  <c r="Q23" i="5"/>
  <c r="Q24" i="5"/>
  <c r="Q25" i="5"/>
  <c r="Q26" i="5"/>
  <c r="Q27" i="5"/>
  <c r="Q28" i="5"/>
  <c r="Q29" i="5"/>
  <c r="Q30" i="5"/>
  <c r="Q31" i="5"/>
  <c r="O2" i="5"/>
  <c r="O3" i="5"/>
  <c r="O4" i="5"/>
  <c r="O5" i="5"/>
  <c r="O6" i="5"/>
  <c r="O7" i="5"/>
  <c r="O8" i="5"/>
  <c r="O9" i="5"/>
  <c r="O10" i="5"/>
  <c r="O11" i="5"/>
  <c r="O12" i="5"/>
  <c r="O13" i="5"/>
  <c r="O14" i="5"/>
  <c r="O15" i="5"/>
  <c r="O16" i="5"/>
  <c r="O17" i="5"/>
  <c r="O18" i="5"/>
  <c r="O19" i="5"/>
  <c r="O20" i="5"/>
  <c r="O21" i="5"/>
  <c r="O22" i="5"/>
  <c r="O23" i="5"/>
  <c r="O24" i="5"/>
  <c r="O25" i="5"/>
  <c r="O26" i="5"/>
  <c r="O27" i="5"/>
  <c r="O28" i="5"/>
  <c r="O29" i="5"/>
  <c r="O30" i="5"/>
  <c r="O31" i="5"/>
  <c r="N2" i="5"/>
  <c r="N3" i="5"/>
  <c r="N4" i="5"/>
  <c r="N5" i="5"/>
  <c r="N6" i="5"/>
  <c r="N7" i="5"/>
  <c r="N8" i="5"/>
  <c r="N9" i="5"/>
  <c r="N10" i="5"/>
  <c r="N11" i="5"/>
  <c r="N12" i="5"/>
  <c r="N13" i="5"/>
  <c r="N14" i="5"/>
  <c r="N15" i="5"/>
  <c r="N16" i="5"/>
  <c r="N17" i="5"/>
  <c r="N18" i="5"/>
  <c r="N19" i="5"/>
  <c r="N20" i="5"/>
  <c r="N21" i="5"/>
  <c r="N22" i="5"/>
  <c r="N23" i="5"/>
  <c r="N24" i="5"/>
  <c r="N25" i="5"/>
  <c r="N26" i="5"/>
  <c r="N27" i="5"/>
  <c r="N28" i="5"/>
  <c r="N29" i="5"/>
  <c r="N30" i="5"/>
  <c r="N31" i="5"/>
  <c r="K2" i="5"/>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J2"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I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G2"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F2" i="5"/>
  <c r="F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E2" i="5"/>
  <c r="E3" i="5"/>
  <c r="E4" i="5"/>
  <c r="E5" i="5"/>
  <c r="E6" i="5"/>
  <c r="E7" i="5"/>
  <c r="E8" i="5"/>
  <c r="E9" i="5"/>
  <c r="E10" i="5"/>
  <c r="E11" i="5"/>
  <c r="E12" i="5"/>
  <c r="E13" i="5"/>
  <c r="E14" i="5"/>
  <c r="E15" i="5"/>
  <c r="E16" i="5"/>
  <c r="E17" i="5"/>
  <c r="E18" i="5"/>
  <c r="E19" i="5"/>
  <c r="E20" i="5"/>
  <c r="E21" i="5"/>
  <c r="E22" i="5"/>
  <c r="E23" i="5"/>
  <c r="E24" i="5"/>
  <c r="E25" i="5"/>
  <c r="E26" i="5"/>
  <c r="E27" i="5"/>
  <c r="E28" i="5"/>
  <c r="E29" i="5"/>
  <c r="E30" i="5"/>
  <c r="E31" i="5"/>
  <c r="D31" i="5"/>
  <c r="D30" i="5"/>
  <c r="D29" i="5"/>
  <c r="D28" i="5"/>
  <c r="D27" i="5"/>
  <c r="D26" i="5"/>
  <c r="D25" i="5"/>
  <c r="D24" i="5"/>
  <c r="D23" i="5"/>
  <c r="D22" i="5"/>
  <c r="D21" i="5"/>
  <c r="D20" i="5"/>
  <c r="D19" i="5"/>
  <c r="D17" i="5"/>
  <c r="D18" i="5"/>
  <c r="C17" i="5"/>
  <c r="BL47" i="2"/>
  <c r="BS47" i="2"/>
  <c r="BL48" i="2"/>
  <c r="BS48" i="2"/>
  <c r="BL49" i="2"/>
  <c r="BS49" i="2"/>
  <c r="C31" i="5"/>
  <c r="C30" i="5"/>
  <c r="C29" i="5"/>
  <c r="C28" i="5"/>
  <c r="C27" i="5"/>
  <c r="C26" i="5"/>
  <c r="C25" i="5"/>
  <c r="C24" i="5"/>
  <c r="C23" i="5"/>
  <c r="C22" i="5"/>
  <c r="C21" i="5"/>
  <c r="C20" i="5"/>
  <c r="C19" i="5"/>
  <c r="C18"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BK11" i="2"/>
  <c r="BK12" i="2"/>
  <c r="BK13" i="2"/>
  <c r="BK14" i="2"/>
  <c r="BK15" i="2"/>
  <c r="BK16" i="2"/>
  <c r="BK17" i="2"/>
  <c r="BK18" i="2"/>
  <c r="BK19" i="2"/>
  <c r="BK20" i="2"/>
  <c r="BK21" i="2"/>
  <c r="BK22" i="2"/>
  <c r="BK23" i="2"/>
  <c r="BK24" i="2"/>
  <c r="BK25" i="2"/>
  <c r="BK26" i="2"/>
  <c r="BK27" i="2"/>
  <c r="BK28" i="2"/>
  <c r="BK29" i="2"/>
  <c r="BK30" i="2"/>
  <c r="BK31" i="2"/>
  <c r="BK32" i="2"/>
  <c r="BK33" i="2"/>
  <c r="BK34" i="2"/>
  <c r="BK35" i="2"/>
  <c r="BK36" i="2"/>
  <c r="BK37" i="2"/>
  <c r="BK38" i="2"/>
  <c r="BK39" i="2"/>
  <c r="BK40" i="2"/>
  <c r="BK41" i="2"/>
  <c r="BL4" i="2"/>
  <c r="BM4" i="2"/>
  <c r="BN4" i="2" s="1"/>
  <c r="BS4" i="2"/>
  <c r="BU4" i="2"/>
  <c r="BW4" i="2"/>
  <c r="BX4" i="2"/>
  <c r="BL5" i="2"/>
  <c r="BM5" i="2"/>
  <c r="BN5" i="2" s="1"/>
  <c r="BS5" i="2"/>
  <c r="BU5" i="2"/>
  <c r="BW5" i="2"/>
  <c r="BX5" i="2"/>
  <c r="BL7" i="2"/>
  <c r="BM7" i="2"/>
  <c r="BN7" i="2" s="1"/>
  <c r="BP7" i="2"/>
  <c r="BR7" i="2"/>
  <c r="BS7" i="2"/>
  <c r="BU7" i="2"/>
  <c r="BW7" i="2"/>
  <c r="BL8" i="2"/>
  <c r="BM8" i="2"/>
  <c r="BN8" i="2" s="1"/>
  <c r="BS8" i="2"/>
  <c r="BU8" i="2"/>
  <c r="BW8" i="2"/>
  <c r="BX8" i="2"/>
  <c r="BL9" i="2"/>
  <c r="BM9" i="2"/>
  <c r="BN9" i="2" s="1"/>
  <c r="BS9" i="2"/>
  <c r="BU9" i="2"/>
  <c r="BW9" i="2"/>
  <c r="BX9" i="2"/>
  <c r="BL10" i="2"/>
  <c r="BM10" i="2"/>
  <c r="BN10" i="2" s="1"/>
  <c r="BS10" i="2"/>
  <c r="BU10" i="2"/>
  <c r="BW10" i="2"/>
  <c r="BX10" i="2"/>
  <c r="BL11" i="2"/>
  <c r="BM11" i="2"/>
  <c r="BN11" i="2" s="1"/>
  <c r="BS11" i="2"/>
  <c r="BU11" i="2"/>
  <c r="BW11" i="2"/>
  <c r="BX11" i="2"/>
  <c r="BP12" i="2"/>
  <c r="BR12" i="2"/>
  <c r="BP13" i="2"/>
  <c r="BR13" i="2"/>
  <c r="BL15" i="2"/>
  <c r="BM15" i="2"/>
  <c r="BN15" i="2" s="1"/>
  <c r="BS15" i="2"/>
  <c r="BU15" i="2"/>
  <c r="BW15" i="2"/>
  <c r="BL16" i="2"/>
  <c r="BM16" i="2"/>
  <c r="BN16" i="2" s="1"/>
  <c r="BS16" i="2"/>
  <c r="BU16" i="2"/>
  <c r="BW16" i="2"/>
  <c r="BP17" i="2"/>
  <c r="BR17" i="2"/>
  <c r="BL18" i="2"/>
  <c r="BM18" i="2"/>
  <c r="BN18" i="2" s="1"/>
  <c r="BS18" i="2"/>
  <c r="BU18" i="2"/>
  <c r="BW18" i="2"/>
  <c r="BL19" i="2"/>
  <c r="BM19" i="2"/>
  <c r="BN19" i="2" s="1"/>
  <c r="BS19" i="2"/>
  <c r="BU19" i="2"/>
  <c r="BW19" i="2"/>
  <c r="BL20" i="2"/>
  <c r="BM20" i="2"/>
  <c r="BN20" i="2" s="1"/>
  <c r="BS20" i="2"/>
  <c r="BU20" i="2"/>
  <c r="BW20" i="2"/>
  <c r="BP21" i="2"/>
  <c r="BR21" i="2"/>
  <c r="BL23" i="2"/>
  <c r="BM23" i="2"/>
  <c r="BN23" i="2" s="1"/>
  <c r="BS23" i="2"/>
  <c r="BU23" i="2"/>
  <c r="BW23" i="2"/>
  <c r="BL24" i="2"/>
  <c r="BM24" i="2"/>
  <c r="BN24" i="2" s="1"/>
  <c r="BS24" i="2"/>
  <c r="BU24" i="2"/>
  <c r="BW24" i="2"/>
  <c r="BP25" i="2"/>
  <c r="BR25" i="2"/>
  <c r="BL26" i="2"/>
  <c r="BM26" i="2"/>
  <c r="BN26" i="2" s="1"/>
  <c r="BS26" i="2"/>
  <c r="BU26" i="2"/>
  <c r="BW26" i="2"/>
  <c r="BL27" i="2"/>
  <c r="BM27" i="2"/>
  <c r="BN27" i="2" s="1"/>
  <c r="BS27" i="2"/>
  <c r="BU27" i="2"/>
  <c r="BW27" i="2"/>
  <c r="BL28" i="2"/>
  <c r="BM28" i="2"/>
  <c r="BN28" i="2" s="1"/>
  <c r="BS28" i="2"/>
  <c r="BU28" i="2"/>
  <c r="BW28" i="2"/>
  <c r="BP29" i="2"/>
  <c r="BR29" i="2"/>
  <c r="BL31" i="2"/>
  <c r="BM31" i="2"/>
  <c r="BN31" i="2" s="1"/>
  <c r="BS31" i="2"/>
  <c r="BU31" i="2"/>
  <c r="BW31" i="2"/>
  <c r="BL32" i="2"/>
  <c r="BM32" i="2"/>
  <c r="BN32" i="2" s="1"/>
  <c r="BS32" i="2"/>
  <c r="BU32" i="2"/>
  <c r="BW32" i="2"/>
  <c r="BP33" i="2"/>
  <c r="BR33" i="2"/>
  <c r="BL34" i="2"/>
  <c r="BM34" i="2"/>
  <c r="BN34" i="2" s="1"/>
  <c r="BS34" i="2"/>
  <c r="BU34" i="2"/>
  <c r="BW34" i="2"/>
  <c r="BL35" i="2"/>
  <c r="BM35" i="2"/>
  <c r="BN35" i="2" s="1"/>
  <c r="BS35" i="2"/>
  <c r="BU35" i="2"/>
  <c r="BW35" i="2"/>
  <c r="BL36" i="2"/>
  <c r="BM36" i="2"/>
  <c r="BN36" i="2" s="1"/>
  <c r="BS36" i="2"/>
  <c r="BU36" i="2"/>
  <c r="BW36" i="2"/>
  <c r="BP37" i="2"/>
  <c r="BR37" i="2"/>
  <c r="BL39" i="2"/>
  <c r="BM39" i="2"/>
  <c r="BN39" i="2" s="1"/>
  <c r="BS39" i="2"/>
  <c r="BU39" i="2"/>
  <c r="BW39" i="2"/>
  <c r="BL40" i="2"/>
  <c r="BM40" i="2"/>
  <c r="BN40" i="2" s="1"/>
  <c r="BS40" i="2"/>
  <c r="BU40" i="2"/>
  <c r="BW40" i="2"/>
  <c r="BP41" i="2"/>
  <c r="BR41" i="2"/>
  <c r="BL42" i="2"/>
  <c r="BM42" i="2"/>
  <c r="BN42" i="2" s="1"/>
  <c r="BS42" i="2"/>
  <c r="BU42" i="2"/>
  <c r="BW42" i="2"/>
  <c r="BL43" i="2"/>
  <c r="BM43" i="2"/>
  <c r="BN43" i="2" s="1"/>
  <c r="BS43" i="2"/>
  <c r="BU43" i="2"/>
  <c r="BW43" i="2"/>
  <c r="BP44" i="2"/>
  <c r="BR44" i="2"/>
  <c r="BX3" i="2"/>
  <c r="BW3" i="2"/>
  <c r="BU3" i="2"/>
  <c r="BS3" i="2"/>
  <c r="BN3" i="2"/>
  <c r="BL3" i="2"/>
  <c r="BL46" i="2" l="1"/>
  <c r="BS46" i="2"/>
  <c r="BH44" i="2"/>
  <c r="AN31" i="5" s="1"/>
  <c r="BF44" i="2"/>
  <c r="AN30" i="5" s="1"/>
  <c r="BD44" i="2"/>
  <c r="AN29" i="5" s="1"/>
  <c r="BB44" i="2"/>
  <c r="AN28" i="5" s="1"/>
  <c r="AZ44" i="2"/>
  <c r="AN27" i="5" s="1"/>
  <c r="AX44" i="2"/>
  <c r="AN26" i="5" s="1"/>
  <c r="AV44" i="2"/>
  <c r="AN25" i="5" s="1"/>
  <c r="AT44" i="2"/>
  <c r="AN24" i="5" s="1"/>
  <c r="AR44" i="2"/>
  <c r="AN23" i="5" s="1"/>
  <c r="AP44" i="2"/>
  <c r="AN22" i="5" s="1"/>
  <c r="AN44" i="2"/>
  <c r="AN21" i="5" s="1"/>
  <c r="AL44" i="2"/>
  <c r="AN20" i="5" s="1"/>
  <c r="AJ44" i="2"/>
  <c r="AN19" i="5" s="1"/>
  <c r="AH44" i="2"/>
  <c r="AN18" i="5" s="1"/>
  <c r="AF44" i="2"/>
  <c r="AN17" i="5" s="1"/>
  <c r="BI43" i="2"/>
  <c r="AC31" i="6" s="1"/>
  <c r="BG43" i="2"/>
  <c r="AC30" i="6" s="1"/>
  <c r="BE43" i="2"/>
  <c r="AC29" i="6" s="1"/>
  <c r="BC43" i="2"/>
  <c r="AC28" i="6" s="1"/>
  <c r="BA43" i="2"/>
  <c r="AC27" i="6" s="1"/>
  <c r="AY43" i="2"/>
  <c r="AC26" i="6" s="1"/>
  <c r="AW43" i="2"/>
  <c r="AC25" i="6" s="1"/>
  <c r="AU43" i="2"/>
  <c r="AC24" i="6" s="1"/>
  <c r="AS43" i="2"/>
  <c r="AC23" i="6" s="1"/>
  <c r="AQ43" i="2"/>
  <c r="AC22" i="6" s="1"/>
  <c r="AO43" i="2"/>
  <c r="AC21" i="6" s="1"/>
  <c r="AM43" i="2"/>
  <c r="AC20" i="6" s="1"/>
  <c r="AK43" i="2"/>
  <c r="AC19" i="6" s="1"/>
  <c r="AI43" i="2"/>
  <c r="AC18" i="6" s="1"/>
  <c r="AG43" i="2"/>
  <c r="AC17" i="6" s="1"/>
  <c r="BI42" i="2"/>
  <c r="AB31" i="6" s="1"/>
  <c r="BG42" i="2"/>
  <c r="AB30" i="6" s="1"/>
  <c r="BE42" i="2"/>
  <c r="AB29" i="6" s="1"/>
  <c r="BC42" i="2"/>
  <c r="AB28" i="6" s="1"/>
  <c r="BA42" i="2"/>
  <c r="AB27" i="6" s="1"/>
  <c r="AY42" i="2"/>
  <c r="AB26" i="6" s="1"/>
  <c r="AW42" i="2"/>
  <c r="AB25" i="6" s="1"/>
  <c r="AU42" i="2"/>
  <c r="AB24" i="6" s="1"/>
  <c r="AS42" i="2"/>
  <c r="AB23" i="6" s="1"/>
  <c r="AQ42" i="2"/>
  <c r="AB22" i="6" s="1"/>
  <c r="AO42" i="2"/>
  <c r="AB21" i="6" s="1"/>
  <c r="AM42" i="2"/>
  <c r="AB20" i="6" s="1"/>
  <c r="AK42" i="2"/>
  <c r="AB19" i="6" s="1"/>
  <c r="AI42" i="2"/>
  <c r="AB18" i="6" s="1"/>
  <c r="AG42" i="2"/>
  <c r="AB17" i="6" s="1"/>
  <c r="BH41" i="2"/>
  <c r="AK31" i="5" s="1"/>
  <c r="BF41" i="2"/>
  <c r="AK30" i="5" s="1"/>
  <c r="BD41" i="2"/>
  <c r="AK29" i="5" s="1"/>
  <c r="BB41" i="2"/>
  <c r="AK28" i="5" s="1"/>
  <c r="AZ41" i="2"/>
  <c r="AK27" i="5" s="1"/>
  <c r="AX41" i="2"/>
  <c r="AK26" i="5" s="1"/>
  <c r="AV41" i="2"/>
  <c r="AK25" i="5" s="1"/>
  <c r="AT41" i="2"/>
  <c r="AK24" i="5" s="1"/>
  <c r="AR41" i="2"/>
  <c r="AK23" i="5" s="1"/>
  <c r="AP41" i="2"/>
  <c r="AK22" i="5" s="1"/>
  <c r="AN41" i="2"/>
  <c r="AK21" i="5" s="1"/>
  <c r="AL41" i="2"/>
  <c r="AK20" i="5" s="1"/>
  <c r="AJ41" i="2"/>
  <c r="AK19" i="5" s="1"/>
  <c r="AH41" i="2"/>
  <c r="AK18" i="5" s="1"/>
  <c r="AF41" i="2"/>
  <c r="AK17" i="5" s="1"/>
  <c r="BI40" i="2"/>
  <c r="AA31" i="6" s="1"/>
  <c r="BG40" i="2"/>
  <c r="AA30" i="6" s="1"/>
  <c r="BE40" i="2"/>
  <c r="AA29" i="6" s="1"/>
  <c r="BC40" i="2"/>
  <c r="AA28" i="6" s="1"/>
  <c r="BA40" i="2"/>
  <c r="AA27" i="6" s="1"/>
  <c r="AY40" i="2"/>
  <c r="AA26" i="6" s="1"/>
  <c r="AW40" i="2"/>
  <c r="AA25" i="6" s="1"/>
  <c r="AU40" i="2"/>
  <c r="AA24" i="6" s="1"/>
  <c r="AS40" i="2"/>
  <c r="AA23" i="6" s="1"/>
  <c r="AQ40" i="2"/>
  <c r="AA22" i="6" s="1"/>
  <c r="AO40" i="2"/>
  <c r="AA21" i="6" s="1"/>
  <c r="AM40" i="2"/>
  <c r="AA20" i="6" s="1"/>
  <c r="AK40" i="2"/>
  <c r="AA19" i="6" s="1"/>
  <c r="AI40" i="2"/>
  <c r="AA18" i="6" s="1"/>
  <c r="AG40" i="2"/>
  <c r="AA17" i="6" s="1"/>
  <c r="BI39" i="2"/>
  <c r="Z31" i="6" s="1"/>
  <c r="BG39" i="2"/>
  <c r="Z30" i="6" s="1"/>
  <c r="BE39" i="2"/>
  <c r="Z29" i="6" s="1"/>
  <c r="BC39" i="2"/>
  <c r="Z28" i="6" s="1"/>
  <c r="BA39" i="2"/>
  <c r="Z27" i="6" s="1"/>
  <c r="AY39" i="2"/>
  <c r="Z26" i="6" s="1"/>
  <c r="AW39" i="2"/>
  <c r="Z25" i="6" s="1"/>
  <c r="AU39" i="2"/>
  <c r="Z24" i="6" s="1"/>
  <c r="AS39" i="2"/>
  <c r="Z23" i="6" s="1"/>
  <c r="AQ39" i="2"/>
  <c r="Z22" i="6" s="1"/>
  <c r="AO39" i="2"/>
  <c r="Z21" i="6" s="1"/>
  <c r="AM39" i="2"/>
  <c r="Z20" i="6" s="1"/>
  <c r="AK39" i="2"/>
  <c r="Z19" i="6" s="1"/>
  <c r="AI39" i="2"/>
  <c r="Z18" i="6" s="1"/>
  <c r="AG39" i="2"/>
  <c r="Z17" i="6" s="1"/>
  <c r="BH37" i="2"/>
  <c r="AH31" i="5" s="1"/>
  <c r="BF37" i="2"/>
  <c r="AH30" i="5" s="1"/>
  <c r="BD37" i="2"/>
  <c r="AH29" i="5" s="1"/>
  <c r="BB37" i="2"/>
  <c r="AH28" i="5" s="1"/>
  <c r="AZ37" i="2"/>
  <c r="AH27" i="5" s="1"/>
  <c r="AX37" i="2"/>
  <c r="AH26" i="5" s="1"/>
  <c r="AV37" i="2"/>
  <c r="AH25" i="5" s="1"/>
  <c r="AT37" i="2"/>
  <c r="AH24" i="5" s="1"/>
  <c r="AR37" i="2"/>
  <c r="AH23" i="5" s="1"/>
  <c r="AP37" i="2"/>
  <c r="AH22" i="5" s="1"/>
  <c r="AN37" i="2"/>
  <c r="AH21" i="5" s="1"/>
  <c r="AL37" i="2"/>
  <c r="AH20" i="5" s="1"/>
  <c r="AJ37" i="2"/>
  <c r="AH19" i="5" s="1"/>
  <c r="AH37" i="2"/>
  <c r="AH18" i="5" s="1"/>
  <c r="AF37" i="2"/>
  <c r="AH17" i="5" s="1"/>
  <c r="BI36" i="2"/>
  <c r="Y31" i="6" s="1"/>
  <c r="BG36" i="2"/>
  <c r="Y30" i="6" s="1"/>
  <c r="BE36" i="2"/>
  <c r="Y29" i="6" s="1"/>
  <c r="BC36" i="2"/>
  <c r="Y28" i="6" s="1"/>
  <c r="BA36" i="2"/>
  <c r="Y27" i="6" s="1"/>
  <c r="AY36" i="2"/>
  <c r="Y26" i="6" s="1"/>
  <c r="AW36" i="2"/>
  <c r="Y25" i="6" s="1"/>
  <c r="AU36" i="2"/>
  <c r="Y24" i="6" s="1"/>
  <c r="AS36" i="2"/>
  <c r="Y23" i="6" s="1"/>
  <c r="AQ36" i="2"/>
  <c r="Y22" i="6" s="1"/>
  <c r="AO36" i="2"/>
  <c r="Y21" i="6" s="1"/>
  <c r="AM36" i="2"/>
  <c r="Y20" i="6" s="1"/>
  <c r="AK36" i="2"/>
  <c r="Y19" i="6" s="1"/>
  <c r="AI36" i="2"/>
  <c r="Y18" i="6" s="1"/>
  <c r="AG36" i="2"/>
  <c r="Y17" i="6" s="1"/>
  <c r="BI35" i="2"/>
  <c r="X31" i="6" s="1"/>
  <c r="BG35" i="2"/>
  <c r="X30" i="6" s="1"/>
  <c r="BE35" i="2"/>
  <c r="X29" i="6" s="1"/>
  <c r="BC35" i="2"/>
  <c r="X28" i="6" s="1"/>
  <c r="BA35" i="2"/>
  <c r="X27" i="6" s="1"/>
  <c r="AY35" i="2"/>
  <c r="X26" i="6" s="1"/>
  <c r="AW35" i="2"/>
  <c r="X25" i="6" s="1"/>
  <c r="AU35" i="2"/>
  <c r="X24" i="6" s="1"/>
  <c r="AS35" i="2"/>
  <c r="X23" i="6" s="1"/>
  <c r="AQ35" i="2"/>
  <c r="X22" i="6" s="1"/>
  <c r="AO35" i="2"/>
  <c r="X21" i="6" s="1"/>
  <c r="AM35" i="2"/>
  <c r="X20" i="6" s="1"/>
  <c r="AK35" i="2"/>
  <c r="X19" i="6" s="1"/>
  <c r="AI35" i="2"/>
  <c r="X18" i="6" s="1"/>
  <c r="AG35" i="2"/>
  <c r="X17" i="6" s="1"/>
  <c r="BI34" i="2"/>
  <c r="W31" i="6" s="1"/>
  <c r="BG34" i="2"/>
  <c r="W30" i="6" s="1"/>
  <c r="BE34" i="2"/>
  <c r="W29" i="6" s="1"/>
  <c r="BC34" i="2"/>
  <c r="W28" i="6" s="1"/>
  <c r="BA34" i="2"/>
  <c r="W27" i="6" s="1"/>
  <c r="AY34" i="2"/>
  <c r="W26" i="6" s="1"/>
  <c r="AW34" i="2"/>
  <c r="W25" i="6" s="1"/>
  <c r="AU34" i="2"/>
  <c r="W24" i="6" s="1"/>
  <c r="AS34" i="2"/>
  <c r="W23" i="6" s="1"/>
  <c r="AQ34" i="2"/>
  <c r="W22" i="6" s="1"/>
  <c r="AO34" i="2"/>
  <c r="W21" i="6" s="1"/>
  <c r="AM34" i="2"/>
  <c r="W20" i="6" s="1"/>
  <c r="AK34" i="2"/>
  <c r="W19" i="6" s="1"/>
  <c r="AI34" i="2"/>
  <c r="W18" i="6" s="1"/>
  <c r="AG34" i="2"/>
  <c r="W17" i="6" s="1"/>
  <c r="BH33" i="2"/>
  <c r="AD31" i="5" s="1"/>
  <c r="BF33" i="2"/>
  <c r="AD30" i="5" s="1"/>
  <c r="BD33" i="2"/>
  <c r="AD29" i="5" s="1"/>
  <c r="BB33" i="2"/>
  <c r="AD28" i="5" s="1"/>
  <c r="AZ33" i="2"/>
  <c r="AD27" i="5" s="1"/>
  <c r="AX33" i="2"/>
  <c r="AD26" i="5" s="1"/>
  <c r="AV33" i="2"/>
  <c r="AD25" i="5" s="1"/>
  <c r="AT33" i="2"/>
  <c r="AD24" i="5" s="1"/>
  <c r="AR33" i="2"/>
  <c r="AD23" i="5" s="1"/>
  <c r="AP33" i="2"/>
  <c r="AD22" i="5" s="1"/>
  <c r="AN33" i="2"/>
  <c r="AD21" i="5" s="1"/>
  <c r="AL33" i="2"/>
  <c r="AD20" i="5" s="1"/>
  <c r="AJ33" i="2"/>
  <c r="AD19" i="5" s="1"/>
  <c r="AH33" i="2"/>
  <c r="AD18" i="5" s="1"/>
  <c r="AF33" i="2"/>
  <c r="AD17" i="5" s="1"/>
  <c r="BI32" i="2"/>
  <c r="V31" i="6" s="1"/>
  <c r="BG32" i="2"/>
  <c r="V30" i="6" s="1"/>
  <c r="BE32" i="2"/>
  <c r="V29" i="6" s="1"/>
  <c r="BC32" i="2"/>
  <c r="V28" i="6" s="1"/>
  <c r="BA32" i="2"/>
  <c r="V27" i="6" s="1"/>
  <c r="AY32" i="2"/>
  <c r="V26" i="6" s="1"/>
  <c r="AW32" i="2"/>
  <c r="V25" i="6" s="1"/>
  <c r="AU32" i="2"/>
  <c r="V24" i="6" s="1"/>
  <c r="AS32" i="2"/>
  <c r="V23" i="6" s="1"/>
  <c r="AQ32" i="2"/>
  <c r="V22" i="6" s="1"/>
  <c r="AO32" i="2"/>
  <c r="V21" i="6" s="1"/>
  <c r="AM32" i="2"/>
  <c r="V20" i="6" s="1"/>
  <c r="AK32" i="2"/>
  <c r="V19" i="6" s="1"/>
  <c r="AI32" i="2"/>
  <c r="V18" i="6" s="1"/>
  <c r="AG32" i="2"/>
  <c r="V17" i="6" s="1"/>
  <c r="BI31" i="2"/>
  <c r="U31" i="6" s="1"/>
  <c r="BG31" i="2"/>
  <c r="U30" i="6" s="1"/>
  <c r="BE31" i="2"/>
  <c r="U29" i="6" s="1"/>
  <c r="BC31" i="2"/>
  <c r="U28" i="6" s="1"/>
  <c r="BA31" i="2"/>
  <c r="U27" i="6" s="1"/>
  <c r="AY31" i="2"/>
  <c r="U26" i="6" s="1"/>
  <c r="AW31" i="2"/>
  <c r="U25" i="6" s="1"/>
  <c r="AU31" i="2"/>
  <c r="U24" i="6" s="1"/>
  <c r="AS31" i="2"/>
  <c r="U23" i="6" s="1"/>
  <c r="AQ31" i="2"/>
  <c r="U22" i="6" s="1"/>
  <c r="AO31" i="2"/>
  <c r="U21" i="6" s="1"/>
  <c r="AM31" i="2"/>
  <c r="U20" i="6" s="1"/>
  <c r="AK31" i="2"/>
  <c r="U19" i="6" s="1"/>
  <c r="AI31" i="2"/>
  <c r="U18" i="6" s="1"/>
  <c r="AG31" i="2"/>
  <c r="U17" i="6" s="1"/>
  <c r="BH29" i="2"/>
  <c r="AA31" i="5" s="1"/>
  <c r="BF29" i="2"/>
  <c r="AA30" i="5" s="1"/>
  <c r="BD29" i="2"/>
  <c r="AA29" i="5" s="1"/>
  <c r="BB29" i="2"/>
  <c r="AA28" i="5" s="1"/>
  <c r="AZ29" i="2"/>
  <c r="AA27" i="5" s="1"/>
  <c r="AX29" i="2"/>
  <c r="AA26" i="5" s="1"/>
  <c r="AV29" i="2"/>
  <c r="AA25" i="5" s="1"/>
  <c r="AT29" i="2"/>
  <c r="AA24" i="5" s="1"/>
  <c r="AR29" i="2"/>
  <c r="AA23" i="5" s="1"/>
  <c r="AP29" i="2"/>
  <c r="AA22" i="5" s="1"/>
  <c r="AN29" i="2"/>
  <c r="AA21" i="5" s="1"/>
  <c r="AL29" i="2"/>
  <c r="AA20" i="5" s="1"/>
  <c r="AJ29" i="2"/>
  <c r="AA19" i="5" s="1"/>
  <c r="AH29" i="2"/>
  <c r="AA18" i="5" s="1"/>
  <c r="AF29" i="2"/>
  <c r="AA17" i="5" s="1"/>
  <c r="BI28" i="2"/>
  <c r="T31" i="6" s="1"/>
  <c r="BG28" i="2"/>
  <c r="T30" i="6" s="1"/>
  <c r="BE28" i="2"/>
  <c r="T29" i="6" s="1"/>
  <c r="BC28" i="2"/>
  <c r="T28" i="6" s="1"/>
  <c r="BA28" i="2"/>
  <c r="T27" i="6" s="1"/>
  <c r="AY28" i="2"/>
  <c r="T26" i="6" s="1"/>
  <c r="AW28" i="2"/>
  <c r="T25" i="6" s="1"/>
  <c r="AU28" i="2"/>
  <c r="T24" i="6" s="1"/>
  <c r="AS28" i="2"/>
  <c r="T23" i="6" s="1"/>
  <c r="AQ28" i="2"/>
  <c r="T22" i="6" s="1"/>
  <c r="AO28" i="2"/>
  <c r="T21" i="6" s="1"/>
  <c r="AM28" i="2"/>
  <c r="T20" i="6" s="1"/>
  <c r="AK28" i="2"/>
  <c r="T19" i="6" s="1"/>
  <c r="AI28" i="2"/>
  <c r="T18" i="6" s="1"/>
  <c r="AG28" i="2"/>
  <c r="T17" i="6" s="1"/>
  <c r="BI27" i="2"/>
  <c r="S31" i="6" s="1"/>
  <c r="BG27" i="2"/>
  <c r="S30" i="6" s="1"/>
  <c r="BE27" i="2"/>
  <c r="S29" i="6" s="1"/>
  <c r="BC27" i="2"/>
  <c r="S28" i="6" s="1"/>
  <c r="BA27" i="2"/>
  <c r="S27" i="6" s="1"/>
  <c r="AY27" i="2"/>
  <c r="S26" i="6" s="1"/>
  <c r="AW27" i="2"/>
  <c r="S25" i="6" s="1"/>
  <c r="AU27" i="2"/>
  <c r="S24" i="6" s="1"/>
  <c r="AS27" i="2"/>
  <c r="S23" i="6" s="1"/>
  <c r="AQ27" i="2"/>
  <c r="S22" i="6" s="1"/>
  <c r="AO27" i="2"/>
  <c r="S21" i="6" s="1"/>
  <c r="AM27" i="2"/>
  <c r="S20" i="6" s="1"/>
  <c r="AK27" i="2"/>
  <c r="S19" i="6" s="1"/>
  <c r="AI27" i="2"/>
  <c r="S18" i="6" s="1"/>
  <c r="AG27" i="2"/>
  <c r="S17" i="6" s="1"/>
  <c r="BI26" i="2"/>
  <c r="R31" i="6" s="1"/>
  <c r="BG26" i="2"/>
  <c r="R30" i="6" s="1"/>
  <c r="BE26" i="2"/>
  <c r="R29" i="6" s="1"/>
  <c r="BC26" i="2"/>
  <c r="R28" i="6" s="1"/>
  <c r="BA26" i="2"/>
  <c r="R27" i="6" s="1"/>
  <c r="AY26" i="2"/>
  <c r="R26" i="6" s="1"/>
  <c r="AW26" i="2"/>
  <c r="R25" i="6" s="1"/>
  <c r="AU26" i="2"/>
  <c r="R24" i="6" s="1"/>
  <c r="AS26" i="2"/>
  <c r="R23" i="6" s="1"/>
  <c r="AQ26" i="2"/>
  <c r="R22" i="6" s="1"/>
  <c r="AO26" i="2"/>
  <c r="R21" i="6" s="1"/>
  <c r="AM26" i="2"/>
  <c r="R20" i="6" s="1"/>
  <c r="AK26" i="2"/>
  <c r="R19" i="6" s="1"/>
  <c r="AI26" i="2"/>
  <c r="R18" i="6" s="1"/>
  <c r="AG26" i="2"/>
  <c r="R17" i="6" s="1"/>
  <c r="BH25" i="2"/>
  <c r="W31" i="5" s="1"/>
  <c r="BF25" i="2"/>
  <c r="W30" i="5" s="1"/>
  <c r="BD25" i="2"/>
  <c r="W29" i="5" s="1"/>
  <c r="BB25" i="2"/>
  <c r="W28" i="5" s="1"/>
  <c r="AZ25" i="2"/>
  <c r="W27" i="5" s="1"/>
  <c r="AX25" i="2"/>
  <c r="W26" i="5" s="1"/>
  <c r="AV25" i="2"/>
  <c r="W25" i="5" s="1"/>
  <c r="AT25" i="2"/>
  <c r="W24" i="5" s="1"/>
  <c r="AR25" i="2"/>
  <c r="W23" i="5" s="1"/>
  <c r="AP25" i="2"/>
  <c r="W22" i="5" s="1"/>
  <c r="AN25" i="2"/>
  <c r="W21" i="5" s="1"/>
  <c r="AL25" i="2"/>
  <c r="W20" i="5" s="1"/>
  <c r="AJ25" i="2"/>
  <c r="W19" i="5" s="1"/>
  <c r="AH25" i="2"/>
  <c r="W18" i="5" s="1"/>
  <c r="AF25" i="2"/>
  <c r="W17" i="5" s="1"/>
  <c r="BI24" i="2"/>
  <c r="Q31" i="6" s="1"/>
  <c r="BG24" i="2"/>
  <c r="Q30" i="6" s="1"/>
  <c r="BE24" i="2"/>
  <c r="Q29" i="6" s="1"/>
  <c r="BC24" i="2"/>
  <c r="Q28" i="6" s="1"/>
  <c r="BA24" i="2"/>
  <c r="Q27" i="6" s="1"/>
  <c r="AY24" i="2"/>
  <c r="Q26" i="6" s="1"/>
  <c r="AW24" i="2"/>
  <c r="Q25" i="6" s="1"/>
  <c r="AU24" i="2"/>
  <c r="Q24" i="6" s="1"/>
  <c r="AS24" i="2"/>
  <c r="Q23" i="6" s="1"/>
  <c r="AQ24" i="2"/>
  <c r="Q22" i="6" s="1"/>
  <c r="AO24" i="2"/>
  <c r="Q21" i="6" s="1"/>
  <c r="AM24" i="2"/>
  <c r="Q20" i="6" s="1"/>
  <c r="AK24" i="2"/>
  <c r="Q19" i="6" s="1"/>
  <c r="AI24" i="2"/>
  <c r="Q18" i="6" s="1"/>
  <c r="AG24" i="2"/>
  <c r="Q17" i="6" s="1"/>
  <c r="BI23" i="2"/>
  <c r="P31" i="6" s="1"/>
  <c r="BG23" i="2"/>
  <c r="P30" i="6" s="1"/>
  <c r="BE23" i="2"/>
  <c r="P29" i="6" s="1"/>
  <c r="BC23" i="2"/>
  <c r="P28" i="6" s="1"/>
  <c r="BA23" i="2"/>
  <c r="P27" i="6" s="1"/>
  <c r="AY23" i="2"/>
  <c r="P26" i="6" s="1"/>
  <c r="AW23" i="2"/>
  <c r="P25" i="6" s="1"/>
  <c r="AU23" i="2"/>
  <c r="P24" i="6" s="1"/>
  <c r="AS23" i="2"/>
  <c r="P23" i="6" s="1"/>
  <c r="AQ23" i="2"/>
  <c r="P22" i="6" s="1"/>
  <c r="AO23" i="2"/>
  <c r="P21" i="6" s="1"/>
  <c r="AM23" i="2"/>
  <c r="P20" i="6" s="1"/>
  <c r="AK23" i="2"/>
  <c r="P19" i="6" s="1"/>
  <c r="AI23" i="2"/>
  <c r="P18" i="6" s="1"/>
  <c r="AG23" i="2"/>
  <c r="P17" i="6" s="1"/>
  <c r="BH21" i="2"/>
  <c r="T31" i="5" s="1"/>
  <c r="BF21" i="2"/>
  <c r="T30" i="5" s="1"/>
  <c r="BD21" i="2"/>
  <c r="T29" i="5" s="1"/>
  <c r="BB21" i="2"/>
  <c r="T28" i="5" s="1"/>
  <c r="AZ21" i="2"/>
  <c r="T27" i="5" s="1"/>
  <c r="AX21" i="2"/>
  <c r="T26" i="5" s="1"/>
  <c r="AV21" i="2"/>
  <c r="T25" i="5" s="1"/>
  <c r="AT21" i="2"/>
  <c r="T24" i="5" s="1"/>
  <c r="AR21" i="2"/>
  <c r="T23" i="5" s="1"/>
  <c r="AP21" i="2"/>
  <c r="T22" i="5" s="1"/>
  <c r="AN21" i="2"/>
  <c r="T21" i="5" s="1"/>
  <c r="AL21" i="2"/>
  <c r="T20" i="5" s="1"/>
  <c r="T19" i="5"/>
  <c r="T18" i="5"/>
  <c r="T17" i="5"/>
  <c r="BI20" i="2"/>
  <c r="O31" i="6" s="1"/>
  <c r="BG20" i="2"/>
  <c r="O30" i="6" s="1"/>
  <c r="BE20" i="2"/>
  <c r="O29" i="6" s="1"/>
  <c r="BC20" i="2"/>
  <c r="O28" i="6" s="1"/>
  <c r="BA20" i="2"/>
  <c r="O27" i="6" s="1"/>
  <c r="AY20" i="2"/>
  <c r="O26" i="6" s="1"/>
  <c r="AW20" i="2"/>
  <c r="O25" i="6" s="1"/>
  <c r="AU20" i="2"/>
  <c r="O24" i="6" s="1"/>
  <c r="AS20" i="2"/>
  <c r="O23" i="6" s="1"/>
  <c r="AQ20" i="2"/>
  <c r="O22" i="6" s="1"/>
  <c r="AO20" i="2"/>
  <c r="O21" i="6" s="1"/>
  <c r="AM20" i="2"/>
  <c r="O20" i="6" s="1"/>
  <c r="AK20" i="2"/>
  <c r="O19" i="6" s="1"/>
  <c r="AI20" i="2"/>
  <c r="O18" i="6" s="1"/>
  <c r="AG20" i="2"/>
  <c r="O17" i="6" s="1"/>
  <c r="BI19" i="2"/>
  <c r="N31" i="6" s="1"/>
  <c r="BG19" i="2"/>
  <c r="N30" i="6" s="1"/>
  <c r="BE19" i="2"/>
  <c r="N29" i="6" s="1"/>
  <c r="BC19" i="2"/>
  <c r="N28" i="6" s="1"/>
  <c r="BA19" i="2"/>
  <c r="N27" i="6" s="1"/>
  <c r="AY19" i="2"/>
  <c r="N26" i="6" s="1"/>
  <c r="AW19" i="2"/>
  <c r="N25" i="6" s="1"/>
  <c r="AU19" i="2"/>
  <c r="N24" i="6" s="1"/>
  <c r="AS19" i="2"/>
  <c r="N23" i="6" s="1"/>
  <c r="AQ19" i="2"/>
  <c r="N22" i="6" s="1"/>
  <c r="AO19" i="2"/>
  <c r="N21" i="6" s="1"/>
  <c r="AM19" i="2"/>
  <c r="N20" i="6" s="1"/>
  <c r="AK19" i="2"/>
  <c r="N19" i="6" s="1"/>
  <c r="AI19" i="2"/>
  <c r="N18" i="6" s="1"/>
  <c r="AG19" i="2"/>
  <c r="N17" i="6" s="1"/>
  <c r="BI18" i="2"/>
  <c r="M31" i="6" s="1"/>
  <c r="BG18" i="2"/>
  <c r="M30" i="6" s="1"/>
  <c r="BE18" i="2"/>
  <c r="M29" i="6" s="1"/>
  <c r="BC18" i="2"/>
  <c r="M28" i="6" s="1"/>
  <c r="BA18" i="2"/>
  <c r="M27" i="6" s="1"/>
  <c r="AY18" i="2"/>
  <c r="M26" i="6" s="1"/>
  <c r="AW18" i="2"/>
  <c r="M25" i="6" s="1"/>
  <c r="AU18" i="2"/>
  <c r="M24" i="6" s="1"/>
  <c r="AS18" i="2"/>
  <c r="M23" i="6" s="1"/>
  <c r="AQ18" i="2"/>
  <c r="M22" i="6" s="1"/>
  <c r="AO18" i="2"/>
  <c r="M21" i="6" s="1"/>
  <c r="AM18" i="2"/>
  <c r="M20" i="6" s="1"/>
  <c r="AK18" i="2"/>
  <c r="M19" i="6" s="1"/>
  <c r="AI18" i="2"/>
  <c r="M18" i="6" s="1"/>
  <c r="AG18" i="2"/>
  <c r="M17" i="6" s="1"/>
  <c r="BH17" i="2"/>
  <c r="P31" i="5" s="1"/>
  <c r="BF17" i="2"/>
  <c r="P30" i="5" s="1"/>
  <c r="BD17" i="2"/>
  <c r="P29" i="5" s="1"/>
  <c r="BB17" i="2"/>
  <c r="P28" i="5" s="1"/>
  <c r="AZ17" i="2"/>
  <c r="P27" i="5" s="1"/>
  <c r="AX17" i="2"/>
  <c r="P26" i="5" s="1"/>
  <c r="AV17" i="2"/>
  <c r="P25" i="5" s="1"/>
  <c r="AT17" i="2"/>
  <c r="P24" i="5" s="1"/>
  <c r="AR17" i="2"/>
  <c r="P23" i="5" s="1"/>
  <c r="AP17" i="2"/>
  <c r="P22" i="5" s="1"/>
  <c r="AN17" i="2"/>
  <c r="P21" i="5" s="1"/>
  <c r="AL17" i="2"/>
  <c r="P20" i="5" s="1"/>
  <c r="P19" i="5"/>
  <c r="P18" i="5"/>
  <c r="P17" i="5"/>
  <c r="BI16" i="2"/>
  <c r="L31" i="6" s="1"/>
  <c r="BG16" i="2"/>
  <c r="L30" i="6" s="1"/>
  <c r="BE16" i="2"/>
  <c r="L29" i="6" s="1"/>
  <c r="BC16" i="2"/>
  <c r="L28" i="6" s="1"/>
  <c r="BA16" i="2"/>
  <c r="L27" i="6" s="1"/>
  <c r="AY16" i="2"/>
  <c r="L26" i="6" s="1"/>
  <c r="AW16" i="2"/>
  <c r="L25" i="6" s="1"/>
  <c r="AU16" i="2"/>
  <c r="L24" i="6" s="1"/>
  <c r="AS16" i="2"/>
  <c r="L23" i="6" s="1"/>
  <c r="AQ16" i="2"/>
  <c r="L22" i="6" s="1"/>
  <c r="AO16" i="2"/>
  <c r="L21" i="6" s="1"/>
  <c r="AM16" i="2"/>
  <c r="L20" i="6" s="1"/>
  <c r="AK16" i="2"/>
  <c r="L19" i="6" s="1"/>
  <c r="AI16" i="2"/>
  <c r="L18" i="6" s="1"/>
  <c r="AG16" i="2"/>
  <c r="L17" i="6" s="1"/>
  <c r="BI15" i="2"/>
  <c r="K31" i="6" s="1"/>
  <c r="BG15" i="2"/>
  <c r="K30" i="6" s="1"/>
  <c r="BE15" i="2"/>
  <c r="K29" i="6" s="1"/>
  <c r="BC15" i="2"/>
  <c r="K28" i="6" s="1"/>
  <c r="BA15" i="2"/>
  <c r="K27" i="6" s="1"/>
  <c r="AY15" i="2"/>
  <c r="K26" i="6" s="1"/>
  <c r="AW15" i="2"/>
  <c r="K25" i="6" s="1"/>
  <c r="AU15" i="2"/>
  <c r="K24" i="6" s="1"/>
  <c r="AS15" i="2"/>
  <c r="K23" i="6" s="1"/>
  <c r="AQ15" i="2"/>
  <c r="K22" i="6" s="1"/>
  <c r="AO15" i="2"/>
  <c r="K21" i="6" s="1"/>
  <c r="K20" i="6"/>
  <c r="K19" i="6"/>
  <c r="K18" i="6"/>
  <c r="K17" i="6"/>
  <c r="BH13" i="2"/>
  <c r="M31" i="5" s="1"/>
  <c r="BF13" i="2"/>
  <c r="M30" i="5" s="1"/>
  <c r="BD13" i="2"/>
  <c r="M29" i="5" s="1"/>
  <c r="BB13" i="2"/>
  <c r="M28" i="5" s="1"/>
  <c r="AZ13" i="2"/>
  <c r="M27" i="5" s="1"/>
  <c r="AX13" i="2"/>
  <c r="M26" i="5" s="1"/>
  <c r="AV13" i="2"/>
  <c r="M25" i="5" s="1"/>
  <c r="AT13" i="2"/>
  <c r="M24" i="5" s="1"/>
  <c r="AR13" i="2"/>
  <c r="M23" i="5" s="1"/>
  <c r="AP13" i="2"/>
  <c r="M22" i="5" s="1"/>
  <c r="AN13" i="2"/>
  <c r="M21" i="5" s="1"/>
  <c r="AL13" i="2"/>
  <c r="M20" i="5" s="1"/>
  <c r="AJ13" i="2"/>
  <c r="M19" i="5" s="1"/>
  <c r="AH13" i="2"/>
  <c r="M18" i="5" s="1"/>
  <c r="AF13" i="2"/>
  <c r="M17" i="5" s="1"/>
  <c r="BH12" i="2"/>
  <c r="L31" i="5" s="1"/>
  <c r="BF12" i="2"/>
  <c r="L30" i="5" s="1"/>
  <c r="BD12" i="2"/>
  <c r="L29" i="5" s="1"/>
  <c r="BB12" i="2"/>
  <c r="L28" i="5" s="1"/>
  <c r="AZ12" i="2"/>
  <c r="L27" i="5" s="1"/>
  <c r="AX12" i="2"/>
  <c r="L26" i="5" s="1"/>
  <c r="AV12" i="2"/>
  <c r="L25" i="5" s="1"/>
  <c r="AT12" i="2"/>
  <c r="L24" i="5" s="1"/>
  <c r="AR12" i="2"/>
  <c r="L23" i="5" s="1"/>
  <c r="AP12" i="2"/>
  <c r="L22" i="5" s="1"/>
  <c r="AN12" i="2"/>
  <c r="L21" i="5" s="1"/>
  <c r="AL12" i="2"/>
  <c r="L20" i="5" s="1"/>
  <c r="AJ12" i="2"/>
  <c r="L19" i="5" s="1"/>
  <c r="AH12" i="2"/>
  <c r="L18" i="5" s="1"/>
  <c r="AF12" i="2"/>
  <c r="L17" i="5" s="1"/>
  <c r="BI11" i="2"/>
  <c r="J31" i="6" s="1"/>
  <c r="BG11" i="2"/>
  <c r="J30" i="6" s="1"/>
  <c r="BE11" i="2"/>
  <c r="J29" i="6" s="1"/>
  <c r="BC11" i="2"/>
  <c r="J28" i="6" s="1"/>
  <c r="BA11" i="2"/>
  <c r="J27" i="6" s="1"/>
  <c r="AY11" i="2"/>
  <c r="J26" i="6" s="1"/>
  <c r="AW11" i="2"/>
  <c r="J25" i="6" s="1"/>
  <c r="AU11" i="2"/>
  <c r="J24" i="6" s="1"/>
  <c r="AS11" i="2"/>
  <c r="J23" i="6" s="1"/>
  <c r="AQ11" i="2"/>
  <c r="J22" i="6" s="1"/>
  <c r="AO11" i="2"/>
  <c r="J21" i="6" s="1"/>
  <c r="AM11" i="2"/>
  <c r="J20" i="6" s="1"/>
  <c r="AK11" i="2"/>
  <c r="J19" i="6" s="1"/>
  <c r="AI11" i="2"/>
  <c r="J18" i="6" s="1"/>
  <c r="AG11" i="2"/>
  <c r="J17" i="6" s="1"/>
  <c r="BI10" i="2"/>
  <c r="I31" i="6" s="1"/>
  <c r="BG10" i="2"/>
  <c r="I30" i="6" s="1"/>
  <c r="BE10" i="2"/>
  <c r="I29" i="6" s="1"/>
  <c r="BC10" i="2"/>
  <c r="I28" i="6" s="1"/>
  <c r="BA10" i="2"/>
  <c r="I27" i="6" s="1"/>
  <c r="AY10" i="2"/>
  <c r="I26" i="6" s="1"/>
  <c r="AW10" i="2"/>
  <c r="I25" i="6" s="1"/>
  <c r="AU10" i="2"/>
  <c r="I24" i="6" s="1"/>
  <c r="AS10" i="2"/>
  <c r="I23" i="6" s="1"/>
  <c r="AQ10" i="2"/>
  <c r="I22" i="6" s="1"/>
  <c r="AO10" i="2"/>
  <c r="I21" i="6" s="1"/>
  <c r="AM10" i="2"/>
  <c r="I20" i="6" s="1"/>
  <c r="AK10" i="2"/>
  <c r="I19" i="6" s="1"/>
  <c r="AI10" i="2"/>
  <c r="I18" i="6" s="1"/>
  <c r="AG10" i="2"/>
  <c r="I17" i="6" s="1"/>
  <c r="BI9" i="2"/>
  <c r="H31" i="6" s="1"/>
  <c r="BG9" i="2"/>
  <c r="H30" i="6" s="1"/>
  <c r="BE9" i="2"/>
  <c r="H29" i="6" s="1"/>
  <c r="BC9" i="2"/>
  <c r="H28" i="6" s="1"/>
  <c r="BA9" i="2"/>
  <c r="H27" i="6" s="1"/>
  <c r="AY9" i="2"/>
  <c r="H26" i="6" s="1"/>
  <c r="AW9" i="2"/>
  <c r="H25" i="6" s="1"/>
  <c r="AU9" i="2"/>
  <c r="H24" i="6" s="1"/>
  <c r="AS9" i="2"/>
  <c r="H23" i="6" s="1"/>
  <c r="AQ9" i="2"/>
  <c r="H22" i="6" s="1"/>
  <c r="AO9" i="2"/>
  <c r="H21" i="6" s="1"/>
  <c r="AM9" i="2"/>
  <c r="H20" i="6" s="1"/>
  <c r="AK9" i="2"/>
  <c r="H19" i="6" s="1"/>
  <c r="AI9" i="2"/>
  <c r="H18" i="6" s="1"/>
  <c r="AG9" i="2"/>
  <c r="H17" i="6" s="1"/>
  <c r="BI8" i="2"/>
  <c r="G31" i="6" s="1"/>
  <c r="BG8" i="2"/>
  <c r="G30" i="6" s="1"/>
  <c r="BE8" i="2"/>
  <c r="G29" i="6" s="1"/>
  <c r="BC8" i="2"/>
  <c r="G28" i="6" s="1"/>
  <c r="BA8" i="2"/>
  <c r="G27" i="6" s="1"/>
  <c r="AY8" i="2"/>
  <c r="G26" i="6" s="1"/>
  <c r="AW8" i="2"/>
  <c r="G25" i="6" s="1"/>
  <c r="AU8" i="2"/>
  <c r="G24" i="6" s="1"/>
  <c r="AS8" i="2"/>
  <c r="G23" i="6" s="1"/>
  <c r="AQ8" i="2"/>
  <c r="G22" i="6" s="1"/>
  <c r="AO8" i="2"/>
  <c r="G21" i="6" s="1"/>
  <c r="AM8" i="2"/>
  <c r="G20" i="6" s="1"/>
  <c r="AK8" i="2"/>
  <c r="G19" i="6" s="1"/>
  <c r="AI8" i="2"/>
  <c r="G18" i="6" s="1"/>
  <c r="AG8" i="2"/>
  <c r="G17" i="6" s="1"/>
  <c r="BI5" i="2"/>
  <c r="F31" i="6" s="1"/>
  <c r="BG5" i="2"/>
  <c r="F30" i="6" s="1"/>
  <c r="BE5" i="2"/>
  <c r="F29" i="6" s="1"/>
  <c r="BC5" i="2"/>
  <c r="F28" i="6" s="1"/>
  <c r="BA5" i="2"/>
  <c r="F27" i="6" s="1"/>
  <c r="AY5" i="2"/>
  <c r="F26" i="6" s="1"/>
  <c r="AW5" i="2"/>
  <c r="F25" i="6" s="1"/>
  <c r="AU5" i="2"/>
  <c r="F24" i="6" s="1"/>
  <c r="AS5" i="2"/>
  <c r="F23" i="6" s="1"/>
  <c r="AQ5" i="2"/>
  <c r="F22" i="6" s="1"/>
  <c r="AO5" i="2"/>
  <c r="F21" i="6" s="1"/>
  <c r="AM5" i="2"/>
  <c r="F20" i="6" s="1"/>
  <c r="AK5" i="2"/>
  <c r="F19" i="6" s="1"/>
  <c r="AI5" i="2"/>
  <c r="F18" i="6" s="1"/>
  <c r="AG5" i="2"/>
  <c r="F17" i="6" s="1"/>
  <c r="BI4" i="2"/>
  <c r="E31" i="6" s="1"/>
  <c r="BG4" i="2"/>
  <c r="E30" i="6" s="1"/>
  <c r="BE4" i="2"/>
  <c r="E29" i="6" s="1"/>
  <c r="BC4" i="2"/>
  <c r="E28" i="6" s="1"/>
  <c r="BA4" i="2"/>
  <c r="E27" i="6" s="1"/>
  <c r="AY4" i="2"/>
  <c r="E26" i="6" s="1"/>
  <c r="AW4" i="2"/>
  <c r="E25" i="6" s="1"/>
  <c r="AU4" i="2"/>
  <c r="E24" i="6" s="1"/>
  <c r="AS4" i="2"/>
  <c r="E23" i="6" s="1"/>
  <c r="AQ4" i="2"/>
  <c r="E22" i="6" s="1"/>
  <c r="AO4" i="2"/>
  <c r="E21" i="6" s="1"/>
  <c r="AM4" i="2"/>
  <c r="E20" i="6" s="1"/>
  <c r="AK4" i="2"/>
  <c r="E19" i="6" s="1"/>
  <c r="AI4" i="2"/>
  <c r="E18" i="6" s="1"/>
  <c r="AG4" i="2"/>
  <c r="E17" i="6" s="1"/>
  <c r="BI3" i="2"/>
  <c r="D31" i="6" s="1"/>
  <c r="BG3" i="2"/>
  <c r="D30" i="6" s="1"/>
  <c r="BE3" i="2"/>
  <c r="D29" i="6" s="1"/>
  <c r="BC3" i="2"/>
  <c r="D28" i="6" s="1"/>
  <c r="BA3" i="2"/>
  <c r="D27" i="6" s="1"/>
  <c r="AY3" i="2"/>
  <c r="D26" i="6" s="1"/>
  <c r="AW3" i="2"/>
  <c r="D25" i="6" s="1"/>
  <c r="AU3" i="2"/>
  <c r="D24" i="6" s="1"/>
  <c r="AS3" i="2"/>
  <c r="D23" i="6" s="1"/>
  <c r="AQ3" i="2"/>
  <c r="D22" i="6" s="1"/>
  <c r="AO3" i="2"/>
  <c r="D21" i="6" s="1"/>
  <c r="AM3" i="2"/>
  <c r="D20" i="6" s="1"/>
  <c r="AK3" i="2"/>
  <c r="D19" i="6" s="1"/>
  <c r="AI3" i="2"/>
  <c r="D18" i="6" s="1"/>
  <c r="AG3" i="2"/>
  <c r="D17" i="6" s="1"/>
  <c r="BK43" i="2"/>
  <c r="BK44" i="2"/>
  <c r="P3" i="5"/>
  <c r="P4" i="5"/>
  <c r="P5" i="5"/>
  <c r="P6" i="5"/>
  <c r="P7" i="5"/>
  <c r="P8" i="5"/>
  <c r="P9" i="5"/>
  <c r="P10" i="5"/>
  <c r="P11" i="5"/>
  <c r="P12" i="5"/>
  <c r="P13" i="5"/>
  <c r="P14" i="5"/>
  <c r="P15" i="5"/>
  <c r="P16" i="5"/>
  <c r="E18" i="2"/>
  <c r="M3" i="6" s="1"/>
  <c r="G18" i="2"/>
  <c r="M4" i="6" s="1"/>
  <c r="I18" i="2"/>
  <c r="M5" i="6" s="1"/>
  <c r="K18" i="2"/>
  <c r="M6" i="6" s="1"/>
  <c r="M18" i="2"/>
  <c r="M7" i="6" s="1"/>
  <c r="O18" i="2"/>
  <c r="M8" i="6" s="1"/>
  <c r="Q18" i="2"/>
  <c r="M9" i="6" s="1"/>
  <c r="S18" i="2"/>
  <c r="M10" i="6" s="1"/>
  <c r="U18" i="2"/>
  <c r="M11" i="6" s="1"/>
  <c r="W18" i="2"/>
  <c r="M12" i="6" s="1"/>
  <c r="Y18" i="2"/>
  <c r="M13" i="6" s="1"/>
  <c r="AA18" i="2"/>
  <c r="M14" i="6" s="1"/>
  <c r="AC18" i="2"/>
  <c r="M15" i="6" s="1"/>
  <c r="AE18" i="2"/>
  <c r="M16" i="6" s="1"/>
  <c r="E19" i="2"/>
  <c r="N3" i="6" s="1"/>
  <c r="G19" i="2"/>
  <c r="N4" i="6" s="1"/>
  <c r="I19" i="2"/>
  <c r="N5" i="6" s="1"/>
  <c r="K19" i="2"/>
  <c r="N6" i="6" s="1"/>
  <c r="M19" i="2"/>
  <c r="N7" i="6" s="1"/>
  <c r="O19" i="2"/>
  <c r="N8" i="6" s="1"/>
  <c r="Q19" i="2"/>
  <c r="N9" i="6" s="1"/>
  <c r="S19" i="2"/>
  <c r="N10" i="6" s="1"/>
  <c r="U19" i="2"/>
  <c r="N11" i="6" s="1"/>
  <c r="W19" i="2"/>
  <c r="N12" i="6" s="1"/>
  <c r="Y19" i="2"/>
  <c r="N13" i="6" s="1"/>
  <c r="AA19" i="2"/>
  <c r="N14" i="6" s="1"/>
  <c r="AC19" i="2"/>
  <c r="N15" i="6" s="1"/>
  <c r="AE19" i="2"/>
  <c r="N16" i="6" s="1"/>
  <c r="E20" i="2"/>
  <c r="O3" i="6" s="1"/>
  <c r="G20" i="2"/>
  <c r="O4" i="6" s="1"/>
  <c r="I20" i="2"/>
  <c r="O5" i="6" s="1"/>
  <c r="K20" i="2"/>
  <c r="O6" i="6" s="1"/>
  <c r="M20" i="2"/>
  <c r="O7" i="6" s="1"/>
  <c r="O20" i="2"/>
  <c r="O8" i="6" s="1"/>
  <c r="Q20" i="2"/>
  <c r="O9" i="6" s="1"/>
  <c r="S20" i="2"/>
  <c r="O10" i="6" s="1"/>
  <c r="U20" i="2"/>
  <c r="O11" i="6" s="1"/>
  <c r="W20" i="2"/>
  <c r="O12" i="6" s="1"/>
  <c r="Y20" i="2"/>
  <c r="O13" i="6" s="1"/>
  <c r="AA20" i="2"/>
  <c r="O14" i="6" s="1"/>
  <c r="AC20" i="2"/>
  <c r="O15" i="6" s="1"/>
  <c r="AE20" i="2"/>
  <c r="O16" i="6" s="1"/>
  <c r="T3" i="5"/>
  <c r="T4" i="5"/>
  <c r="T5" i="5"/>
  <c r="T6" i="5"/>
  <c r="T7" i="5"/>
  <c r="T8" i="5"/>
  <c r="T9" i="5"/>
  <c r="T10" i="5"/>
  <c r="T11" i="5"/>
  <c r="T12" i="5"/>
  <c r="T13" i="5"/>
  <c r="T14" i="5"/>
  <c r="T15" i="5"/>
  <c r="T16" i="5"/>
  <c r="E23" i="2"/>
  <c r="P3" i="6" s="1"/>
  <c r="G23" i="2"/>
  <c r="P4" i="6" s="1"/>
  <c r="I23" i="2"/>
  <c r="P5" i="6" s="1"/>
  <c r="K23" i="2"/>
  <c r="P6" i="6" s="1"/>
  <c r="M23" i="2"/>
  <c r="P7" i="6" s="1"/>
  <c r="O23" i="2"/>
  <c r="P8" i="6" s="1"/>
  <c r="Q23" i="2"/>
  <c r="P9" i="6" s="1"/>
  <c r="S23" i="2"/>
  <c r="P10" i="6" s="1"/>
  <c r="U23" i="2"/>
  <c r="P11" i="6" s="1"/>
  <c r="W23" i="2"/>
  <c r="P12" i="6" s="1"/>
  <c r="Y23" i="2"/>
  <c r="P13" i="6" s="1"/>
  <c r="AA23" i="2"/>
  <c r="P14" i="6" s="1"/>
  <c r="AC23" i="2"/>
  <c r="P15" i="6" s="1"/>
  <c r="AE23" i="2"/>
  <c r="P16" i="6" s="1"/>
  <c r="E24" i="2"/>
  <c r="Q3" i="6" s="1"/>
  <c r="G24" i="2"/>
  <c r="Q4" i="6" s="1"/>
  <c r="I24" i="2"/>
  <c r="Q5" i="6" s="1"/>
  <c r="K24" i="2"/>
  <c r="Q6" i="6" s="1"/>
  <c r="M24" i="2"/>
  <c r="Q7" i="6" s="1"/>
  <c r="O24" i="2"/>
  <c r="Q8" i="6" s="1"/>
  <c r="Q24" i="2"/>
  <c r="Q9" i="6" s="1"/>
  <c r="S24" i="2"/>
  <c r="Q10" i="6" s="1"/>
  <c r="U24" i="2"/>
  <c r="Q11" i="6" s="1"/>
  <c r="W24" i="2"/>
  <c r="Q12" i="6" s="1"/>
  <c r="Y24" i="2"/>
  <c r="Q13" i="6" s="1"/>
  <c r="AA24" i="2"/>
  <c r="Q14" i="6" s="1"/>
  <c r="AC24" i="2"/>
  <c r="Q15" i="6" s="1"/>
  <c r="AE24" i="2"/>
  <c r="Q16" i="6" s="1"/>
  <c r="W3" i="5"/>
  <c r="W4" i="5"/>
  <c r="W5" i="5"/>
  <c r="W6" i="5"/>
  <c r="W7" i="5"/>
  <c r="W8" i="5"/>
  <c r="W9" i="5"/>
  <c r="W10" i="5"/>
  <c r="W11" i="5"/>
  <c r="W12" i="5"/>
  <c r="W13" i="5"/>
  <c r="W14" i="5"/>
  <c r="W15" i="5"/>
  <c r="W16" i="5"/>
  <c r="E26" i="2"/>
  <c r="R3" i="6" s="1"/>
  <c r="G26" i="2"/>
  <c r="R4" i="6" s="1"/>
  <c r="I26" i="2"/>
  <c r="R5" i="6" s="1"/>
  <c r="K26" i="2"/>
  <c r="R6" i="6" s="1"/>
  <c r="M26" i="2"/>
  <c r="R7" i="6" s="1"/>
  <c r="O26" i="2"/>
  <c r="R8" i="6" s="1"/>
  <c r="Q26" i="2"/>
  <c r="R9" i="6" s="1"/>
  <c r="S26" i="2"/>
  <c r="R10" i="6" s="1"/>
  <c r="U26" i="2"/>
  <c r="R11" i="6" s="1"/>
  <c r="W26" i="2"/>
  <c r="R12" i="6" s="1"/>
  <c r="Y26" i="2"/>
  <c r="R13" i="6" s="1"/>
  <c r="AA26" i="2"/>
  <c r="R14" i="6" s="1"/>
  <c r="AC26" i="2"/>
  <c r="R15" i="6" s="1"/>
  <c r="AE26" i="2"/>
  <c r="R16" i="6" s="1"/>
  <c r="E27" i="2"/>
  <c r="S3" i="6" s="1"/>
  <c r="G27" i="2"/>
  <c r="S4" i="6" s="1"/>
  <c r="I27" i="2"/>
  <c r="S5" i="6" s="1"/>
  <c r="K27" i="2"/>
  <c r="S6" i="6" s="1"/>
  <c r="M27" i="2"/>
  <c r="S7" i="6" s="1"/>
  <c r="O27" i="2"/>
  <c r="S8" i="6" s="1"/>
  <c r="Q27" i="2"/>
  <c r="S9" i="6" s="1"/>
  <c r="S27" i="2"/>
  <c r="S10" i="6" s="1"/>
  <c r="U27" i="2"/>
  <c r="S11" i="6" s="1"/>
  <c r="W27" i="2"/>
  <c r="S12" i="6" s="1"/>
  <c r="Y27" i="2"/>
  <c r="S13" i="6" s="1"/>
  <c r="AA27" i="2"/>
  <c r="S14" i="6" s="1"/>
  <c r="AC27" i="2"/>
  <c r="S15" i="6" s="1"/>
  <c r="AE27" i="2"/>
  <c r="S16" i="6" s="1"/>
  <c r="E28" i="2"/>
  <c r="T3" i="6" s="1"/>
  <c r="G28" i="2"/>
  <c r="T4" i="6" s="1"/>
  <c r="I28" i="2"/>
  <c r="T5" i="6" s="1"/>
  <c r="K28" i="2"/>
  <c r="T6" i="6" s="1"/>
  <c r="M28" i="2"/>
  <c r="T7" i="6" s="1"/>
  <c r="O28" i="2"/>
  <c r="T8" i="6" s="1"/>
  <c r="Q28" i="2"/>
  <c r="T9" i="6" s="1"/>
  <c r="S28" i="2"/>
  <c r="T10" i="6" s="1"/>
  <c r="U28" i="2"/>
  <c r="T11" i="6" s="1"/>
  <c r="W28" i="2"/>
  <c r="T12" i="6" s="1"/>
  <c r="Y28" i="2"/>
  <c r="T13" i="6" s="1"/>
  <c r="AA28" i="2"/>
  <c r="T14" i="6" s="1"/>
  <c r="AC28" i="2"/>
  <c r="T15" i="6" s="1"/>
  <c r="AE28" i="2"/>
  <c r="T16" i="6" s="1"/>
  <c r="AA3" i="5"/>
  <c r="AA4" i="5"/>
  <c r="AA5" i="5"/>
  <c r="AA6" i="5"/>
  <c r="AA7" i="5"/>
  <c r="AA8" i="5"/>
  <c r="AA9" i="5"/>
  <c r="AA10" i="5"/>
  <c r="AA11" i="5"/>
  <c r="AA12" i="5"/>
  <c r="AA13" i="5"/>
  <c r="AA14" i="5"/>
  <c r="AA15" i="5"/>
  <c r="AA16" i="5"/>
  <c r="E31" i="2"/>
  <c r="U3" i="6" s="1"/>
  <c r="G31" i="2"/>
  <c r="U4" i="6" s="1"/>
  <c r="I31" i="2"/>
  <c r="U5" i="6" s="1"/>
  <c r="K31" i="2"/>
  <c r="U6" i="6" s="1"/>
  <c r="M31" i="2"/>
  <c r="U7" i="6" s="1"/>
  <c r="O31" i="2"/>
  <c r="U8" i="6" s="1"/>
  <c r="Q31" i="2"/>
  <c r="U9" i="6" s="1"/>
  <c r="S31" i="2"/>
  <c r="U10" i="6" s="1"/>
  <c r="U31" i="2"/>
  <c r="U11" i="6" s="1"/>
  <c r="W31" i="2"/>
  <c r="U12" i="6" s="1"/>
  <c r="Y31" i="2"/>
  <c r="U13" i="6" s="1"/>
  <c r="AA31" i="2"/>
  <c r="U14" i="6" s="1"/>
  <c r="AC31" i="2"/>
  <c r="U15" i="6" s="1"/>
  <c r="AE31" i="2"/>
  <c r="U16" i="6" s="1"/>
  <c r="E32" i="2"/>
  <c r="V3" i="6" s="1"/>
  <c r="G32" i="2"/>
  <c r="V4" i="6" s="1"/>
  <c r="I32" i="2"/>
  <c r="V5" i="6" s="1"/>
  <c r="K32" i="2"/>
  <c r="V6" i="6" s="1"/>
  <c r="M32" i="2"/>
  <c r="V7" i="6" s="1"/>
  <c r="O32" i="2"/>
  <c r="V8" i="6" s="1"/>
  <c r="Q32" i="2"/>
  <c r="V9" i="6" s="1"/>
  <c r="S32" i="2"/>
  <c r="V10" i="6" s="1"/>
  <c r="U32" i="2"/>
  <c r="V11" i="6" s="1"/>
  <c r="W32" i="2"/>
  <c r="V12" i="6" s="1"/>
  <c r="Y32" i="2"/>
  <c r="V13" i="6" s="1"/>
  <c r="AA32" i="2"/>
  <c r="V14" i="6" s="1"/>
  <c r="AC32" i="2"/>
  <c r="V15" i="6" s="1"/>
  <c r="AE32" i="2"/>
  <c r="V16" i="6" s="1"/>
  <c r="AD3" i="5"/>
  <c r="AD4" i="5"/>
  <c r="AD5" i="5"/>
  <c r="AD6" i="5"/>
  <c r="AD7" i="5"/>
  <c r="AD8" i="5"/>
  <c r="AD9" i="5"/>
  <c r="AD10" i="5"/>
  <c r="AD11" i="5"/>
  <c r="AD12" i="5"/>
  <c r="AD13" i="5"/>
  <c r="AD14" i="5"/>
  <c r="AD15" i="5"/>
  <c r="AD16" i="5"/>
  <c r="E34" i="2"/>
  <c r="W3" i="6" s="1"/>
  <c r="G34" i="2"/>
  <c r="W4" i="6" s="1"/>
  <c r="I34" i="2"/>
  <c r="W5" i="6" s="1"/>
  <c r="K34" i="2"/>
  <c r="W6" i="6" s="1"/>
  <c r="M34" i="2"/>
  <c r="W7" i="6" s="1"/>
  <c r="O34" i="2"/>
  <c r="W8" i="6" s="1"/>
  <c r="Q34" i="2"/>
  <c r="W9" i="6" s="1"/>
  <c r="S34" i="2"/>
  <c r="W10" i="6" s="1"/>
  <c r="U34" i="2"/>
  <c r="W11" i="6" s="1"/>
  <c r="W34" i="2"/>
  <c r="W12" i="6" s="1"/>
  <c r="Y34" i="2"/>
  <c r="W13" i="6" s="1"/>
  <c r="AA34" i="2"/>
  <c r="W14" i="6" s="1"/>
  <c r="AC34" i="2"/>
  <c r="W15" i="6" s="1"/>
  <c r="AE34" i="2"/>
  <c r="W16" i="6" s="1"/>
  <c r="E35" i="2"/>
  <c r="X3" i="6" s="1"/>
  <c r="G35" i="2"/>
  <c r="X4" i="6" s="1"/>
  <c r="I35" i="2"/>
  <c r="X5" i="6" s="1"/>
  <c r="K35" i="2"/>
  <c r="X6" i="6" s="1"/>
  <c r="M35" i="2"/>
  <c r="X7" i="6" s="1"/>
  <c r="O35" i="2"/>
  <c r="X8" i="6" s="1"/>
  <c r="Q35" i="2"/>
  <c r="X9" i="6" s="1"/>
  <c r="S35" i="2"/>
  <c r="X10" i="6" s="1"/>
  <c r="U35" i="2"/>
  <c r="X11" i="6" s="1"/>
  <c r="W35" i="2"/>
  <c r="X12" i="6" s="1"/>
  <c r="Y35" i="2"/>
  <c r="X13" i="6" s="1"/>
  <c r="AA35" i="2"/>
  <c r="X14" i="6" s="1"/>
  <c r="AC35" i="2"/>
  <c r="X15" i="6" s="1"/>
  <c r="AE35" i="2"/>
  <c r="X16" i="6" s="1"/>
  <c r="E36" i="2"/>
  <c r="Y3" i="6" s="1"/>
  <c r="G36" i="2"/>
  <c r="Y4" i="6" s="1"/>
  <c r="I36" i="2"/>
  <c r="Y5" i="6" s="1"/>
  <c r="K36" i="2"/>
  <c r="Y6" i="6" s="1"/>
  <c r="M36" i="2"/>
  <c r="Y7" i="6" s="1"/>
  <c r="O36" i="2"/>
  <c r="Y8" i="6" s="1"/>
  <c r="Q36" i="2"/>
  <c r="Y9" i="6" s="1"/>
  <c r="S36" i="2"/>
  <c r="Y10" i="6" s="1"/>
  <c r="U36" i="2"/>
  <c r="Y11" i="6" s="1"/>
  <c r="W36" i="2"/>
  <c r="Y12" i="6" s="1"/>
  <c r="Y36" i="2"/>
  <c r="Y13" i="6" s="1"/>
  <c r="AA36" i="2"/>
  <c r="Y14" i="6" s="1"/>
  <c r="AC36" i="2"/>
  <c r="Y15" i="6" s="1"/>
  <c r="AE36" i="2"/>
  <c r="Y16" i="6" s="1"/>
  <c r="AH3" i="5"/>
  <c r="AH4" i="5"/>
  <c r="AH5" i="5"/>
  <c r="AH6" i="5"/>
  <c r="AH7" i="5"/>
  <c r="AH8" i="5"/>
  <c r="AH9" i="5"/>
  <c r="AH10" i="5"/>
  <c r="AH11" i="5"/>
  <c r="AH12" i="5"/>
  <c r="AH13" i="5"/>
  <c r="AH14" i="5"/>
  <c r="AH15" i="5"/>
  <c r="AH16" i="5"/>
  <c r="E39" i="2"/>
  <c r="Z3" i="6" s="1"/>
  <c r="G39" i="2"/>
  <c r="Z4" i="6" s="1"/>
  <c r="I39" i="2"/>
  <c r="Z5" i="6" s="1"/>
  <c r="K39" i="2"/>
  <c r="Z6" i="6" s="1"/>
  <c r="M39" i="2"/>
  <c r="Z7" i="6" s="1"/>
  <c r="O39" i="2"/>
  <c r="Z8" i="6" s="1"/>
  <c r="Q39" i="2"/>
  <c r="Z9" i="6" s="1"/>
  <c r="S39" i="2"/>
  <c r="Z10" i="6" s="1"/>
  <c r="U39" i="2"/>
  <c r="Z11" i="6" s="1"/>
  <c r="W39" i="2"/>
  <c r="Z12" i="6" s="1"/>
  <c r="Y39" i="2"/>
  <c r="Z13" i="6" s="1"/>
  <c r="AA39" i="2"/>
  <c r="Z14" i="6" s="1"/>
  <c r="AC39" i="2"/>
  <c r="Z15" i="6" s="1"/>
  <c r="AE39" i="2"/>
  <c r="Z16" i="6" s="1"/>
  <c r="E40" i="2"/>
  <c r="AA3" i="6" s="1"/>
  <c r="G40" i="2"/>
  <c r="AA4" i="6" s="1"/>
  <c r="I40" i="2"/>
  <c r="AA5" i="6" s="1"/>
  <c r="K40" i="2"/>
  <c r="AA6" i="6" s="1"/>
  <c r="M40" i="2"/>
  <c r="AA7" i="6" s="1"/>
  <c r="O40" i="2"/>
  <c r="AA8" i="6" s="1"/>
  <c r="Q40" i="2"/>
  <c r="AA9" i="6" s="1"/>
  <c r="S40" i="2"/>
  <c r="AA10" i="6" s="1"/>
  <c r="U40" i="2"/>
  <c r="AA11" i="6" s="1"/>
  <c r="W40" i="2"/>
  <c r="AA12" i="6" s="1"/>
  <c r="Y40" i="2"/>
  <c r="AA13" i="6" s="1"/>
  <c r="AA40" i="2"/>
  <c r="AA14" i="6" s="1"/>
  <c r="AC40" i="2"/>
  <c r="AA15" i="6" s="1"/>
  <c r="AE40" i="2"/>
  <c r="AA16" i="6" s="1"/>
  <c r="AK3" i="5"/>
  <c r="AK4" i="5"/>
  <c r="AK5" i="5"/>
  <c r="AK6" i="5"/>
  <c r="AK7" i="5"/>
  <c r="AK8" i="5"/>
  <c r="AK9" i="5"/>
  <c r="AK10" i="5"/>
  <c r="AK11" i="5"/>
  <c r="AK12" i="5"/>
  <c r="AK13" i="5"/>
  <c r="AK14" i="5"/>
  <c r="AK15" i="5"/>
  <c r="AK16" i="5"/>
  <c r="E42" i="2"/>
  <c r="AB3" i="6" s="1"/>
  <c r="G42" i="2"/>
  <c r="AB4" i="6" s="1"/>
  <c r="I42" i="2"/>
  <c r="AB5" i="6" s="1"/>
  <c r="K42" i="2"/>
  <c r="AB6" i="6" s="1"/>
  <c r="M42" i="2"/>
  <c r="AB7" i="6" s="1"/>
  <c r="O42" i="2"/>
  <c r="AB8" i="6" s="1"/>
  <c r="Q42" i="2"/>
  <c r="AB9" i="6" s="1"/>
  <c r="S42" i="2"/>
  <c r="AB10" i="6" s="1"/>
  <c r="U42" i="2"/>
  <c r="AB11" i="6" s="1"/>
  <c r="W42" i="2"/>
  <c r="AB12" i="6" s="1"/>
  <c r="Y42" i="2"/>
  <c r="AB13" i="6" s="1"/>
  <c r="AA42" i="2"/>
  <c r="AB14" i="6" s="1"/>
  <c r="AC42" i="2"/>
  <c r="AB15" i="6" s="1"/>
  <c r="AE42" i="2"/>
  <c r="AB16" i="6" s="1"/>
  <c r="E43" i="2"/>
  <c r="AC3" i="6" s="1"/>
  <c r="G43" i="2"/>
  <c r="AC4" i="6" s="1"/>
  <c r="I43" i="2"/>
  <c r="AC5" i="6" s="1"/>
  <c r="K43" i="2"/>
  <c r="AC6" i="6" s="1"/>
  <c r="M43" i="2"/>
  <c r="AC7" i="6" s="1"/>
  <c r="O43" i="2"/>
  <c r="AC8" i="6" s="1"/>
  <c r="Q43" i="2"/>
  <c r="AC9" i="6" s="1"/>
  <c r="S43" i="2"/>
  <c r="AC10" i="6" s="1"/>
  <c r="U43" i="2"/>
  <c r="AC11" i="6" s="1"/>
  <c r="W43" i="2"/>
  <c r="AC12" i="6" s="1"/>
  <c r="Y43" i="2"/>
  <c r="AC13" i="6" s="1"/>
  <c r="AA43" i="2"/>
  <c r="AC14" i="6" s="1"/>
  <c r="AC43" i="2"/>
  <c r="AC15" i="6" s="1"/>
  <c r="AE43" i="2"/>
  <c r="AC16" i="6" s="1"/>
  <c r="D44" i="2"/>
  <c r="AN3" i="5" s="1"/>
  <c r="F44" i="2"/>
  <c r="AN4" i="5" s="1"/>
  <c r="H44" i="2"/>
  <c r="AN5" i="5" s="1"/>
  <c r="J44" i="2"/>
  <c r="AN6" i="5" s="1"/>
  <c r="L44" i="2"/>
  <c r="AN7" i="5" s="1"/>
  <c r="N44" i="2"/>
  <c r="AN8" i="5" s="1"/>
  <c r="P44" i="2"/>
  <c r="AN9" i="5" s="1"/>
  <c r="R44" i="2"/>
  <c r="AN10" i="5" s="1"/>
  <c r="T44" i="2"/>
  <c r="AN11" i="5" s="1"/>
  <c r="V44" i="2"/>
  <c r="AN12" i="5" s="1"/>
  <c r="X44" i="2"/>
  <c r="AN13" i="5" s="1"/>
  <c r="Z44" i="2"/>
  <c r="AN14" i="5" s="1"/>
  <c r="AB44" i="2"/>
  <c r="AN15" i="5" s="1"/>
  <c r="AD44" i="2"/>
  <c r="AN16" i="5" s="1"/>
  <c r="B44" i="2" l="1"/>
  <c r="B4" i="5"/>
  <c r="B5" i="5"/>
  <c r="B6" i="5"/>
  <c r="B7" i="5"/>
  <c r="B8" i="5"/>
  <c r="B9" i="5"/>
  <c r="B10" i="5"/>
  <c r="B11" i="5"/>
  <c r="B12" i="5"/>
  <c r="B13" i="5"/>
  <c r="B14" i="5"/>
  <c r="B15" i="5"/>
  <c r="B16" i="5"/>
  <c r="B3" i="5"/>
  <c r="A5" i="5"/>
  <c r="D12" i="2"/>
  <c r="L3" i="5" s="1"/>
  <c r="F12" i="2"/>
  <c r="L4" i="5" s="1"/>
  <c r="H12" i="2"/>
  <c r="L5" i="5" s="1"/>
  <c r="J12" i="2"/>
  <c r="L6" i="5" s="1"/>
  <c r="L12" i="2"/>
  <c r="L7" i="5" s="1"/>
  <c r="N12" i="2"/>
  <c r="L8" i="5" s="1"/>
  <c r="P12" i="2"/>
  <c r="L9" i="5" s="1"/>
  <c r="R12" i="2"/>
  <c r="L10" i="5" s="1"/>
  <c r="T12" i="2"/>
  <c r="L11" i="5" s="1"/>
  <c r="V12" i="2"/>
  <c r="L12" i="5" s="1"/>
  <c r="X12" i="2"/>
  <c r="L13" i="5" s="1"/>
  <c r="Z12" i="2"/>
  <c r="L14" i="5" s="1"/>
  <c r="AB12" i="2"/>
  <c r="L15" i="5" s="1"/>
  <c r="AD12" i="2"/>
  <c r="L16" i="5" s="1"/>
  <c r="D13" i="2"/>
  <c r="M3" i="5" s="1"/>
  <c r="F13" i="2"/>
  <c r="M4" i="5" s="1"/>
  <c r="H13" i="2"/>
  <c r="M5" i="5" s="1"/>
  <c r="J13" i="2"/>
  <c r="M6" i="5" s="1"/>
  <c r="L13" i="2"/>
  <c r="M7" i="5" s="1"/>
  <c r="N13" i="2"/>
  <c r="M8" i="5" s="1"/>
  <c r="P13" i="2"/>
  <c r="M9" i="5" s="1"/>
  <c r="R13" i="2"/>
  <c r="M10" i="5" s="1"/>
  <c r="T13" i="2"/>
  <c r="M11" i="5" s="1"/>
  <c r="V13" i="2"/>
  <c r="M12" i="5" s="1"/>
  <c r="X13" i="2"/>
  <c r="M13" i="5" s="1"/>
  <c r="Z13" i="2"/>
  <c r="M14" i="5" s="1"/>
  <c r="AB13" i="2"/>
  <c r="M15" i="5" s="1"/>
  <c r="AD13" i="2"/>
  <c r="M16" i="5" s="1"/>
  <c r="E15" i="2"/>
  <c r="K3" i="6" s="1"/>
  <c r="G15" i="2"/>
  <c r="K4" i="6" s="1"/>
  <c r="K5" i="6"/>
  <c r="K6" i="6"/>
  <c r="K7" i="6"/>
  <c r="K8" i="6"/>
  <c r="K9" i="6"/>
  <c r="K10" i="6"/>
  <c r="K11" i="6"/>
  <c r="K12" i="6"/>
  <c r="K13" i="6"/>
  <c r="K14" i="6"/>
  <c r="K15" i="6"/>
  <c r="K16" i="6"/>
  <c r="E16" i="2"/>
  <c r="L3" i="6" s="1"/>
  <c r="G16" i="2"/>
  <c r="L4" i="6" s="1"/>
  <c r="I16" i="2"/>
  <c r="L5" i="6" s="1"/>
  <c r="K16" i="2"/>
  <c r="L6" i="6" s="1"/>
  <c r="M16" i="2"/>
  <c r="L7" i="6" s="1"/>
  <c r="O16" i="2"/>
  <c r="L8" i="6" s="1"/>
  <c r="Q16" i="2"/>
  <c r="L9" i="6" s="1"/>
  <c r="S16" i="2"/>
  <c r="L10" i="6" s="1"/>
  <c r="U16" i="2"/>
  <c r="L11" i="6" s="1"/>
  <c r="W16" i="2"/>
  <c r="L12" i="6" s="1"/>
  <c r="Y16" i="2"/>
  <c r="L13" i="6" s="1"/>
  <c r="AA16" i="2"/>
  <c r="L14" i="6" s="1"/>
  <c r="AC16" i="2"/>
  <c r="L15" i="6" s="1"/>
  <c r="AE16" i="2"/>
  <c r="L16" i="6" s="1"/>
  <c r="B13" i="2"/>
  <c r="B12" i="2"/>
  <c r="C43" i="2"/>
  <c r="C42" i="2"/>
  <c r="C40" i="2"/>
  <c r="C39" i="2"/>
  <c r="C36" i="2"/>
  <c r="C35" i="2"/>
  <c r="C34" i="2"/>
  <c r="C32" i="2"/>
  <c r="C31" i="2"/>
  <c r="C28" i="2"/>
  <c r="C27" i="2"/>
  <c r="C26" i="2"/>
  <c r="C24" i="2"/>
  <c r="C23" i="2"/>
  <c r="C20" i="2"/>
  <c r="C19" i="2"/>
  <c r="C18" i="2"/>
  <c r="C16" i="2"/>
  <c r="C15" i="2"/>
  <c r="D2" i="5"/>
  <c r="D16" i="5"/>
  <c r="D15" i="5"/>
  <c r="D14" i="5"/>
  <c r="D13" i="5"/>
  <c r="D12" i="5"/>
  <c r="D11" i="5"/>
  <c r="D10" i="5"/>
  <c r="D9" i="5"/>
  <c r="D8" i="5"/>
  <c r="D7" i="5"/>
  <c r="D6" i="5"/>
  <c r="D5" i="5"/>
  <c r="D4" i="5"/>
  <c r="D3" i="5"/>
  <c r="C11" i="5"/>
  <c r="C12" i="5"/>
  <c r="C13" i="5"/>
  <c r="C14" i="5"/>
  <c r="C15" i="5"/>
  <c r="C16" i="5"/>
  <c r="C8" i="5"/>
  <c r="C9" i="5"/>
  <c r="C10" i="5"/>
  <c r="C3" i="5"/>
  <c r="C4" i="5"/>
  <c r="C5" i="5"/>
  <c r="C6" i="5"/>
  <c r="C7" i="5"/>
  <c r="C2" i="5"/>
  <c r="BK6" i="2"/>
  <c r="BK5" i="2"/>
  <c r="BK7" i="2"/>
  <c r="BK8" i="2"/>
  <c r="BK9" i="2"/>
  <c r="BK10" i="2"/>
  <c r="BK42" i="2"/>
  <c r="BK4" i="2"/>
  <c r="BK3" i="2"/>
  <c r="A16" i="5"/>
  <c r="A14" i="5"/>
  <c r="A12" i="5"/>
  <c r="A10" i="5"/>
  <c r="A8" i="5"/>
  <c r="A6" i="5"/>
  <c r="A4" i="5"/>
  <c r="A3" i="5"/>
  <c r="A15" i="5"/>
  <c r="A13" i="5"/>
  <c r="A11" i="5"/>
  <c r="A9" i="5"/>
  <c r="A7" i="5"/>
  <c r="BU44" i="2" l="1"/>
  <c r="AN2" i="5"/>
  <c r="BM44" i="2"/>
  <c r="BN44" i="2" s="1"/>
  <c r="BW44" i="2"/>
  <c r="BL44" i="2"/>
  <c r="BS44" i="2"/>
  <c r="BS17" i="2"/>
  <c r="BU17" i="2"/>
  <c r="P2" i="5"/>
  <c r="BL17" i="2"/>
  <c r="BM17" i="2"/>
  <c r="BN17" i="2" s="1"/>
  <c r="BW17" i="2"/>
  <c r="BU25" i="2"/>
  <c r="W2" i="5"/>
  <c r="BL25" i="2"/>
  <c r="BW25" i="2"/>
  <c r="BM25" i="2"/>
  <c r="BN25" i="2" s="1"/>
  <c r="BS25" i="2"/>
  <c r="BW33" i="2"/>
  <c r="BL33" i="2"/>
  <c r="BS33" i="2"/>
  <c r="BU33" i="2"/>
  <c r="AD2" i="5"/>
  <c r="BM33" i="2"/>
  <c r="BN33" i="2" s="1"/>
  <c r="BL41" i="2"/>
  <c r="BW41" i="2"/>
  <c r="BM41" i="2"/>
  <c r="BN41" i="2" s="1"/>
  <c r="AK2" i="5"/>
  <c r="BS41" i="2"/>
  <c r="BU41" i="2"/>
  <c r="BM21" i="2"/>
  <c r="BN21" i="2" s="1"/>
  <c r="BS21" i="2"/>
  <c r="BU21" i="2"/>
  <c r="BL21" i="2"/>
  <c r="BW21" i="2"/>
  <c r="T2" i="5"/>
  <c r="BL29" i="2"/>
  <c r="BU29" i="2"/>
  <c r="AA2" i="5"/>
  <c r="BW29" i="2"/>
  <c r="BM29" i="2"/>
  <c r="BN29" i="2" s="1"/>
  <c r="BS29" i="2"/>
  <c r="BU37" i="2"/>
  <c r="BS37" i="2"/>
  <c r="BW37" i="2"/>
  <c r="AH2" i="5"/>
  <c r="BL37" i="2"/>
  <c r="BM37" i="2"/>
  <c r="BN37" i="2" s="1"/>
  <c r="BV34" i="2"/>
  <c r="BX34" i="2"/>
  <c r="W2" i="6"/>
  <c r="BR34" i="2"/>
  <c r="BP34" i="2"/>
  <c r="BQ34" i="2" s="1"/>
  <c r="BT34" i="2"/>
  <c r="BV15" i="2"/>
  <c r="BX15" i="2"/>
  <c r="BR15" i="2"/>
  <c r="BT15" i="2"/>
  <c r="K2" i="6"/>
  <c r="BP15" i="2"/>
  <c r="BQ15" i="2" s="1"/>
  <c r="BR35" i="2"/>
  <c r="BT35" i="2"/>
  <c r="BV35" i="2"/>
  <c r="BP35" i="2"/>
  <c r="BQ35" i="2" s="1"/>
  <c r="X2" i="6"/>
  <c r="BX35" i="2"/>
  <c r="R2" i="6"/>
  <c r="BP26" i="2"/>
  <c r="BQ26" i="2" s="1"/>
  <c r="BX26" i="2"/>
  <c r="BT26" i="2"/>
  <c r="BV26" i="2"/>
  <c r="BR26" i="2"/>
  <c r="S2" i="6"/>
  <c r="BT27" i="2"/>
  <c r="BP27" i="2"/>
  <c r="BQ27" i="2" s="1"/>
  <c r="BR27" i="2"/>
  <c r="BV27" i="2"/>
  <c r="BX27" i="2"/>
  <c r="BR39" i="2"/>
  <c r="BT39" i="2"/>
  <c r="Z2" i="6"/>
  <c r="BV39" i="2"/>
  <c r="BX39" i="2"/>
  <c r="BP39" i="2"/>
  <c r="BQ39" i="2" s="1"/>
  <c r="BR24" i="2"/>
  <c r="Q2" i="6"/>
  <c r="BV24" i="2"/>
  <c r="BX24" i="2"/>
  <c r="BP24" i="2"/>
  <c r="BQ24" i="2" s="1"/>
  <c r="BT24" i="2"/>
  <c r="BM12" i="2"/>
  <c r="BN12" i="2" s="1"/>
  <c r="BS12" i="2"/>
  <c r="BU12" i="2"/>
  <c r="BL12" i="2"/>
  <c r="L2" i="5"/>
  <c r="BW12" i="2"/>
  <c r="BR16" i="2"/>
  <c r="BT16" i="2"/>
  <c r="L2" i="6"/>
  <c r="BV16" i="2"/>
  <c r="BX16" i="2"/>
  <c r="BP16" i="2"/>
  <c r="BQ16" i="2" s="1"/>
  <c r="Y2" i="6"/>
  <c r="BX36" i="2"/>
  <c r="BP36" i="2"/>
  <c r="BQ36" i="2" s="1"/>
  <c r="BR36" i="2"/>
  <c r="BT36" i="2"/>
  <c r="BV36" i="2"/>
  <c r="BM13" i="2"/>
  <c r="BN13" i="2" s="1"/>
  <c r="M2" i="5"/>
  <c r="BS13" i="2"/>
  <c r="BW13" i="2"/>
  <c r="BU13" i="2"/>
  <c r="BL13" i="2"/>
  <c r="M2" i="6"/>
  <c r="BP18" i="2"/>
  <c r="BQ18" i="2" s="1"/>
  <c r="BR18" i="2"/>
  <c r="BV18" i="2"/>
  <c r="BT18" i="2"/>
  <c r="BX18" i="2"/>
  <c r="T2" i="6"/>
  <c r="BP28" i="2"/>
  <c r="BQ28" i="2" s="1"/>
  <c r="BX28" i="2"/>
  <c r="BR28" i="2"/>
  <c r="BV28" i="2"/>
  <c r="BT28" i="2"/>
  <c r="AA2" i="6"/>
  <c r="BV40" i="2"/>
  <c r="BX40" i="2"/>
  <c r="BR40" i="2"/>
  <c r="BT40" i="2"/>
  <c r="BP40" i="2"/>
  <c r="BQ40" i="2" s="1"/>
  <c r="BR11" i="2"/>
  <c r="BT11" i="2"/>
  <c r="BV11" i="2"/>
  <c r="BP11" i="2"/>
  <c r="BQ11" i="2" s="1"/>
  <c r="J9" i="6"/>
  <c r="BV10" i="2"/>
  <c r="BR10" i="2"/>
  <c r="I9" i="6"/>
  <c r="BP10" i="2"/>
  <c r="BQ10" i="2" s="1"/>
  <c r="BT10" i="2"/>
  <c r="H9" i="6"/>
  <c r="BR9" i="2"/>
  <c r="BV9" i="2"/>
  <c r="BP9" i="2"/>
  <c r="BQ9" i="2" s="1"/>
  <c r="BT9" i="2"/>
  <c r="BV8" i="2"/>
  <c r="G9" i="6"/>
  <c r="BR8" i="2"/>
  <c r="BT8" i="2"/>
  <c r="BP8" i="2"/>
  <c r="BQ8" i="2" s="1"/>
  <c r="BR5" i="2"/>
  <c r="F9" i="6"/>
  <c r="BT5" i="2"/>
  <c r="BV5" i="2"/>
  <c r="BP5" i="2"/>
  <c r="BQ5" i="2" s="1"/>
  <c r="BV4" i="2"/>
  <c r="BR4" i="2"/>
  <c r="E9" i="6"/>
  <c r="BP4" i="2"/>
  <c r="BQ4" i="2" s="1"/>
  <c r="BT4" i="2"/>
  <c r="BT3" i="2"/>
  <c r="BR3" i="2"/>
  <c r="D9" i="6"/>
  <c r="BV3" i="2"/>
  <c r="BP3" i="2"/>
  <c r="BQ3" i="2" s="1"/>
  <c r="BV19" i="2"/>
  <c r="BX19" i="2"/>
  <c r="BR19" i="2"/>
  <c r="BP19" i="2"/>
  <c r="BQ19" i="2" s="1"/>
  <c r="BT19" i="2"/>
  <c r="N2" i="6"/>
  <c r="BR31" i="2"/>
  <c r="BT31" i="2"/>
  <c r="BV31" i="2"/>
  <c r="BX31" i="2"/>
  <c r="U2" i="6"/>
  <c r="BP31" i="2"/>
  <c r="BQ31" i="2" s="1"/>
  <c r="BR20" i="2"/>
  <c r="BT20" i="2"/>
  <c r="BV20" i="2"/>
  <c r="BP20" i="2"/>
  <c r="BQ20" i="2" s="1"/>
  <c r="O2" i="6"/>
  <c r="BX20" i="2"/>
  <c r="BV32" i="2"/>
  <c r="BP32" i="2"/>
  <c r="BQ32" i="2" s="1"/>
  <c r="BX32" i="2"/>
  <c r="BR32" i="2"/>
  <c r="BT32" i="2"/>
  <c r="V2" i="6"/>
  <c r="BV42" i="2"/>
  <c r="BR42" i="2"/>
  <c r="BT42" i="2"/>
  <c r="AB2" i="6"/>
  <c r="BP42" i="2"/>
  <c r="BQ42" i="2" s="1"/>
  <c r="BX42" i="2"/>
  <c r="BV23" i="2"/>
  <c r="BX23" i="2"/>
  <c r="BR23" i="2"/>
  <c r="P2" i="6"/>
  <c r="BP23" i="2"/>
  <c r="BQ23" i="2" s="1"/>
  <c r="BT23" i="2"/>
  <c r="BR43" i="2"/>
  <c r="BT43" i="2"/>
  <c r="BV43" i="2"/>
  <c r="AC2" i="6"/>
  <c r="BP43" i="2"/>
  <c r="BQ43" i="2" s="1"/>
  <c r="BX43" i="2"/>
</calcChain>
</file>

<file path=xl/sharedStrings.xml><?xml version="1.0" encoding="utf-8"?>
<sst xmlns="http://schemas.openxmlformats.org/spreadsheetml/2006/main" count="602" uniqueCount="113">
  <si>
    <t>MEAN</t>
  </si>
  <si>
    <t>SD</t>
  </si>
  <si>
    <t>N</t>
  </si>
  <si>
    <t>pt</t>
  </si>
  <si>
    <t>µm</t>
  </si>
  <si>
    <t>–</t>
  </si>
  <si>
    <t>SPECIMEN</t>
  </si>
  <si>
    <t>1 (HOL)</t>
  </si>
  <si>
    <t>CHARACTER</t>
  </si>
  <si>
    <t>RANGE</t>
  </si>
  <si>
    <t>Holotype</t>
  </si>
  <si>
    <t>Body length</t>
  </si>
  <si>
    <t>Peribuccal papillae length</t>
  </si>
  <si>
    <t>Lateral papillae length</t>
  </si>
  <si>
    <t>Buccal tube</t>
  </si>
  <si>
    <t xml:space="preserve">     Length</t>
  </si>
  <si>
    <t xml:space="preserve">     Stylet support insertion point</t>
  </si>
  <si>
    <t xml:space="preserve">     Anterior width</t>
  </si>
  <si>
    <t xml:space="preserve">     Standard width</t>
  </si>
  <si>
    <t xml:space="preserve">     Posterior width</t>
  </si>
  <si>
    <t xml:space="preserve">     Standard width/length ratio</t>
  </si>
  <si>
    <t xml:space="preserve">     Posterior/anterior width ratio</t>
  </si>
  <si>
    <t>Claw 1 lengths</t>
  </si>
  <si>
    <t>Claw 2 lengths</t>
  </si>
  <si>
    <t>Claw 3 lengths</t>
  </si>
  <si>
    <t>Claw 4 lengths</t>
  </si>
  <si>
    <t xml:space="preserve">     External primary branch</t>
  </si>
  <si>
    <t xml:space="preserve">     External base + secondary branch</t>
  </si>
  <si>
    <t xml:space="preserve">     Internal primary branch</t>
  </si>
  <si>
    <t xml:space="preserve">     Internal base + secondary branch</t>
  </si>
  <si>
    <t xml:space="preserve">     Internal spur</t>
  </si>
  <si>
    <t xml:space="preserve">     Anterior primary branch</t>
  </si>
  <si>
    <t xml:space="preserve">     Anterior base + secondary branch</t>
  </si>
  <si>
    <t xml:space="preserve">     Posterior primary branch</t>
  </si>
  <si>
    <t xml:space="preserve">     Posterior base + secondary branch</t>
  </si>
  <si>
    <t>Buccal tube length</t>
  </si>
  <si>
    <t>Stylet support insertion point</t>
  </si>
  <si>
    <t xml:space="preserve">  Buccal tube anterior width</t>
  </si>
  <si>
    <t>Buccal tube standard width</t>
  </si>
  <si>
    <t>Buccal tube posterior width</t>
  </si>
  <si>
    <t>Buccal tube standard width/length ratio</t>
  </si>
  <si>
    <t>Buccal tube posterior/anterior width ratio</t>
  </si>
  <si>
    <t>Individual</t>
  </si>
  <si>
    <t>INSTRUCTIONS and TERMS OF USE</t>
  </si>
  <si>
    <t>Data from sheets "females" and "males" are automatically copied to the four remaining "stats" sheets. Data in those sheets are arranged for statistical analyses in the majority of statistical software.</t>
  </si>
  <si>
    <t>Both "females" and "males" sheets automatically calculate basic statistics (number of measurements, range, mean and SD). The table with these statistics is placed after the last (15th) specimen. The summary table can be then copied and pasted directly to MS Word.</t>
  </si>
  <si>
    <t>Copyright by Łukasz Michalczyk. Enquires and suggestions: LM@tardigrada.net</t>
  </si>
  <si>
    <r>
      <t xml:space="preserve">This is a morphometric template for species of the Tardigrada Order </t>
    </r>
    <r>
      <rPr>
        <b/>
        <sz val="12"/>
        <rFont val="Calibri"/>
        <family val="2"/>
        <charset val="238"/>
      </rPr>
      <t>Apochela.</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</si>
  <si>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</si>
  <si>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sheets "females" and "males". If a structure is not measurable leave the cell empty (enetring zeros will mean that the trait has a value of 0).</t>
    </r>
  </si>
  <si>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</si>
  <si>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</si>
  <si>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t>Species</t>
  </si>
  <si>
    <t>Population</t>
  </si>
  <si>
    <t>Claw 1 external primary branch</t>
  </si>
  <si>
    <t>Claw 1 external base + secondary branch</t>
  </si>
  <si>
    <t>Claw 1 internal primary branch</t>
  </si>
  <si>
    <t>Claw 1 internal base + secondary branch</t>
  </si>
  <si>
    <t>Claw 1 internal spur</t>
  </si>
  <si>
    <t>Claw 2 external primary branch</t>
  </si>
  <si>
    <t>Claw 2 external base + secondary branch</t>
  </si>
  <si>
    <t>Claw 2 internal primary branch</t>
  </si>
  <si>
    <t>Claw 2 internal base + secondary branch</t>
  </si>
  <si>
    <t>Claw 2 internal spur</t>
  </si>
  <si>
    <t>Claw 3 external primary branch</t>
  </si>
  <si>
    <t>Claw 3 external base + secondary branch</t>
  </si>
  <si>
    <t>Claw 3 internal primary branch</t>
  </si>
  <si>
    <t>Claw 3 internal base + secondary branch</t>
  </si>
  <si>
    <t>Claw 3 internal spur</t>
  </si>
  <si>
    <t>Claw 4 anterior primary branch</t>
  </si>
  <si>
    <t>Claw 4 anterior base + secondary branch</t>
  </si>
  <si>
    <t>Claw 4 posterior primary branch</t>
  </si>
  <si>
    <t>Claw 4 posterior base + secondary branch</t>
  </si>
  <si>
    <t xml:space="preserve">     External branches length ratio</t>
  </si>
  <si>
    <t xml:space="preserve">     Posterior branches length ratio</t>
  </si>
  <si>
    <t xml:space="preserve">     Anterior branches length ratio</t>
  </si>
  <si>
    <t xml:space="preserve">     Internal branches length ratio</t>
  </si>
  <si>
    <t>Eyes (0 = absent; 1 = present)</t>
  </si>
  <si>
    <r>
      <t xml:space="preserve">This template can be freely used but each published use must be credited as </t>
    </r>
    <r>
      <rPr>
        <b/>
        <sz val="12"/>
        <rFont val="Calibri"/>
        <family val="2"/>
        <charset val="238"/>
      </rPr>
      <t xml:space="preserve">Morphometric data were handled using the Apochela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</si>
  <si>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Bars under claws I (0/1)</t>
  </si>
  <si>
    <t>Bars under claws II (0/1)</t>
  </si>
  <si>
    <t>Bars under claws III (0/1)</t>
  </si>
  <si>
    <t xml:space="preserve"> Buccal tube anterior width</t>
  </si>
  <si>
    <t>Claw 1 external branches length ratio</t>
  </si>
  <si>
    <t>Claw 3 external branches length ratio</t>
  </si>
  <si>
    <t>Claw 2 external branches length ratio</t>
  </si>
  <si>
    <t>Claw 1 internal branches length ratio</t>
  </si>
  <si>
    <t>Claw 2 internal branches length ratio</t>
  </si>
  <si>
    <t>Claw 3 internal branches length ratio</t>
  </si>
  <si>
    <t>Claw 4 anterior branches length ratio</t>
  </si>
  <si>
    <t>Claw 4 posterior branches length ratio</t>
  </si>
  <si>
    <t>Type series</t>
  </si>
  <si>
    <t>Author</t>
  </si>
  <si>
    <t>Date</t>
  </si>
  <si>
    <t/>
  </si>
  <si>
    <t>90//2</t>
  </si>
  <si>
    <t>98//2</t>
  </si>
  <si>
    <t>23//3</t>
  </si>
  <si>
    <t>3//3</t>
  </si>
  <si>
    <t>7//3</t>
  </si>
  <si>
    <t>16//3</t>
  </si>
  <si>
    <t>78//2</t>
  </si>
  <si>
    <t>85//2</t>
  </si>
  <si>
    <t>93//2</t>
  </si>
  <si>
    <t>4//3</t>
  </si>
  <si>
    <t>100//2</t>
  </si>
  <si>
    <t>20//3</t>
  </si>
  <si>
    <t>6//3</t>
  </si>
  <si>
    <t>Milnesium variefidum</t>
  </si>
  <si>
    <t>GB.001</t>
  </si>
  <si>
    <t>YES</t>
  </si>
  <si>
    <t>Witold Morek</t>
  </si>
  <si>
    <t>25.05.2015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</si>
</sst>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6" x14ac:knownFonts="1">
    <font>
      <sz val="10"/>
      <name val="Arial CE"/>
      <charset val="238"/>
    </font>
    <font>
      <sz val="8"/>
      <name val="Arial CE"/>
      <charset val="238"/>
    </font>
    <font>
      <sz val="10"/>
      <name val="Arial CE"/>
      <charset val="238"/>
    </font>
    <font>
      <b/>
      <sz val="10"/>
      <name val="Arial CE"/>
      <charset val="238"/>
    </font>
    <font>
      <i/>
      <sz val="10"/>
      <name val="Arial CE"/>
      <charset val="238"/>
    </font>
    <font>
      <b/>
      <sz val="12"/>
      <name val="Calibri"/>
      <family val="2"/>
      <charset val="238"/>
    </font>
    <font>
      <sz val="12"/>
      <name val="Calibri"/>
      <family val="2"/>
      <charset val="238"/>
    </font>
    <font>
      <i/>
      <sz val="12"/>
      <name val="Calibri"/>
      <family val="2"/>
      <charset val="238"/>
    </font>
    <font>
      <u/>
      <sz val="10"/>
      <color theme="10"/>
      <name val="Arial CE"/>
      <charset val="238"/>
    </font>
    <font>
      <b/>
      <sz val="10"/>
      <name val="Calibri"/>
      <family val="2"/>
      <charset val="238"/>
      <scheme val="minor"/>
    </font>
    <font>
      <b/>
      <i/>
      <sz val="10"/>
      <name val="Calibri"/>
      <family val="2"/>
      <charset val="238"/>
      <scheme val="minor"/>
    </font>
    <font>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sz val="10"/>
      <color theme="10"/>
      <name val="Arial CE"/>
      <charset val="238"/>
    </font>
    <font>
      <b/>
      <i/>
      <sz val="10"/>
      <color rgb="FF0000CC"/>
      <name val="Calibri"/>
      <family val="2"/>
      <charset val="238"/>
      <scheme val="minor"/>
    </font>
    <font>
      <b/>
      <sz val="10"/>
      <color rgb="FF008000"/>
      <name val="Calibri"/>
      <family val="2"/>
      <charset val="238"/>
      <scheme val="minor"/>
    </font>
    <font>
      <b/>
      <sz val="16"/>
      <color rgb="FF777777"/>
      <name val="Arial CE"/>
      <charset val="238"/>
    </font>
    <font>
      <sz val="16"/>
      <name val="Arial CE"/>
      <charset val="238"/>
    </font>
    <font>
      <b/>
      <i/>
      <sz val="16"/>
      <name val="Arial CE"/>
      <charset val="238"/>
    </font>
    <font>
      <b/>
      <sz val="16"/>
      <name val="Arial CE"/>
      <charset val="238"/>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FFFFFF"/>
        <bgColor indexed="64"/>
      </patternFill>
    </fill>
    <fill>
      <patternFill patternType="solid">
        <fgColor rgb="FFC0C0C0"/>
        <bgColor indexed="64"/>
      </patternFill>
    </fill>
  </fills>
  <borders count="31">
    <border>
      <left/>
      <right/>
      <top/>
      <bottom/>
      <diagonal/>
    </border>
    <border>
      <left/>
      <right/>
      <top/>
      <bottom style="thin">
        <color indexed="64"/>
      </bottom>
      <diagonal/>
    </border>
    <border>
      <left/>
      <right style="double">
        <color indexed="64"/>
      </right>
      <top/>
      <bottom style="thin">
        <color indexed="64"/>
      </bottom>
      <diagonal/>
    </border>
    <border>
      <left/>
      <right style="thin">
        <color indexed="64"/>
      </right>
      <top/>
      <bottom/>
      <diagonal/>
    </border>
    <border>
      <left/>
      <right style="double">
        <color indexed="64"/>
      </right>
      <top/>
      <bottom/>
      <diagonal/>
    </border>
    <border>
      <left/>
      <right/>
      <top/>
      <bottom style="medium">
        <color indexed="64"/>
      </bottom>
      <diagonal/>
    </border>
    <border>
      <left/>
      <right style="double">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bottom style="medium">
        <color indexed="64"/>
      </bottom>
      <diagonal/>
    </border>
  </borders>
  <cellStyleXfs count="3">
    <xf numFmtId="0" fontId="0" fillId="0" borderId="0"/>
    <xf numFmtId="0" fontId="8" fillId="0" borderId="0" applyNumberFormat="0" applyFill="0" applyBorder="0" applyAlignment="0" applyProtection="0">
      <alignment vertical="top"/>
      <protection locked="0"/>
    </xf>
    <xf numFmtId="9" fontId="2" fillId="0" borderId="0" applyFont="0" applyFill="0" applyBorder="0" applyAlignment="0" applyProtection="0"/>
  </cellStyleXfs>
  <cellXfs count="150">
    <xf numFmtId="0" fontId="0" fillId="0" borderId="0" xfId="0"/>
    <xf numFmtId="0" fontId="9" fillId="0" borderId="1"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1" xfId="0" applyFont="1" applyFill="1" applyBorder="1" applyAlignment="1">
      <alignment horizontal="center" vertical="center"/>
    </xf>
    <xf numFmtId="164" fontId="11" fillId="0" borderId="0" xfId="0" applyNumberFormat="1" applyFont="1" applyFill="1" applyBorder="1" applyAlignment="1">
      <alignment horizontal="right" vertical="center"/>
    </xf>
    <xf numFmtId="164" fontId="11" fillId="0" borderId="0" xfId="0" applyNumberFormat="1" applyFont="1" applyFill="1" applyBorder="1" applyAlignment="1">
      <alignment horizontal="center" vertical="center"/>
    </xf>
    <xf numFmtId="164" fontId="11" fillId="0" borderId="0" xfId="0" applyNumberFormat="1" applyFont="1" applyFill="1" applyBorder="1" applyAlignment="1">
      <alignment horizontal="left" vertical="center"/>
    </xf>
    <xf numFmtId="164" fontId="12" fillId="0" borderId="0" xfId="0" applyNumberFormat="1" applyFont="1" applyFill="1" applyBorder="1" applyAlignment="1">
      <alignment horizontal="center" vertical="center"/>
    </xf>
    <xf numFmtId="164" fontId="12" fillId="0" borderId="3" xfId="0" applyNumberFormat="1" applyFont="1" applyFill="1" applyBorder="1" applyAlignment="1">
      <alignment horizontal="center" vertical="center"/>
    </xf>
    <xf numFmtId="164" fontId="12" fillId="0" borderId="4" xfId="0" applyNumberFormat="1" applyFont="1" applyFill="1" applyBorder="1" applyAlignment="1">
      <alignment horizontal="center" vertical="center"/>
    </xf>
    <xf numFmtId="0" fontId="11" fillId="0" borderId="0"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0" xfId="0" applyFont="1" applyFill="1" applyBorder="1" applyAlignment="1">
      <alignment horizontal="center"/>
    </xf>
    <xf numFmtId="0" fontId="9" fillId="0" borderId="7" xfId="0" applyFont="1" applyFill="1" applyBorder="1" applyAlignment="1">
      <alignment horizontal="right"/>
    </xf>
    <xf numFmtId="0" fontId="9" fillId="0" borderId="7" xfId="0" applyFont="1" applyFill="1" applyBorder="1" applyAlignment="1">
      <alignment horizontal="left"/>
    </xf>
    <xf numFmtId="0" fontId="11" fillId="0" borderId="7" xfId="0" applyFont="1" applyFill="1" applyBorder="1" applyAlignment="1">
      <alignment horizontal="center"/>
    </xf>
    <xf numFmtId="0" fontId="11" fillId="0" borderId="8" xfId="0" applyFont="1" applyFill="1" applyBorder="1"/>
    <xf numFmtId="164" fontId="11" fillId="0" borderId="7" xfId="0" applyNumberFormat="1" applyFont="1" applyFill="1" applyBorder="1" applyAlignment="1">
      <alignment horizontal="center"/>
    </xf>
    <xf numFmtId="0" fontId="11" fillId="0" borderId="4" xfId="0" applyFont="1" applyFill="1" applyBorder="1" applyAlignment="1">
      <alignment horizontal="left"/>
    </xf>
    <xf numFmtId="164" fontId="11" fillId="0" borderId="0" xfId="0" applyNumberFormat="1" applyFont="1" applyFill="1" applyBorder="1" applyAlignment="1">
      <alignment horizontal="center"/>
    </xf>
    <xf numFmtId="0" fontId="11" fillId="0" borderId="6" xfId="0" applyFont="1" applyFill="1" applyBorder="1" applyAlignment="1">
      <alignment horizontal="left"/>
    </xf>
    <xf numFmtId="0" fontId="11" fillId="0" borderId="9" xfId="0" applyFont="1" applyFill="1" applyBorder="1" applyAlignment="1">
      <alignment horizontal="center" vertical="center"/>
    </xf>
    <xf numFmtId="0" fontId="11" fillId="0" borderId="0" xfId="0" applyFont="1" applyFill="1" applyBorder="1" applyAlignment="1">
      <alignment horizontal="left"/>
    </xf>
    <xf numFmtId="0" fontId="13" fillId="0" borderId="7" xfId="0" applyFont="1" applyFill="1" applyBorder="1" applyAlignment="1">
      <alignment horizontal="center"/>
    </xf>
    <xf numFmtId="9" fontId="11" fillId="0" borderId="0" xfId="2" applyFont="1" applyFill="1" applyBorder="1" applyAlignment="1">
      <alignment horizontal="right" vertical="center"/>
    </xf>
    <xf numFmtId="9" fontId="11" fillId="0" borderId="0" xfId="2" applyFont="1" applyFill="1" applyBorder="1" applyAlignment="1">
      <alignment horizontal="center" vertical="center"/>
    </xf>
    <xf numFmtId="9" fontId="11" fillId="0" borderId="0" xfId="2" applyFont="1" applyFill="1" applyBorder="1" applyAlignment="1">
      <alignment horizontal="left" vertical="center"/>
    </xf>
    <xf numFmtId="0" fontId="11" fillId="0" borderId="7" xfId="0" applyFont="1" applyBorder="1" applyAlignment="1">
      <alignment vertical="top"/>
    </xf>
    <xf numFmtId="164" fontId="11" fillId="2" borderId="8" xfId="0" applyNumberFormat="1" applyFont="1" applyFill="1" applyBorder="1" applyAlignment="1">
      <alignment horizontal="center"/>
    </xf>
    <xf numFmtId="1" fontId="12" fillId="0" borderId="0" xfId="0" applyNumberFormat="1" applyFont="1" applyFill="1" applyBorder="1" applyAlignment="1">
      <alignment horizontal="right" vertical="center"/>
    </xf>
    <xf numFmtId="1" fontId="12" fillId="0" borderId="0" xfId="0" applyNumberFormat="1" applyFont="1" applyFill="1" applyBorder="1" applyAlignment="1">
      <alignment horizontal="center" vertical="center"/>
    </xf>
    <xf numFmtId="1" fontId="12" fillId="0" borderId="3" xfId="0" applyNumberFormat="1" applyFont="1" applyFill="1" applyBorder="1" applyAlignment="1">
      <alignment horizontal="left" vertical="center"/>
    </xf>
    <xf numFmtId="1" fontId="12" fillId="0" borderId="3" xfId="0" applyNumberFormat="1" applyFont="1" applyFill="1" applyBorder="1" applyAlignment="1">
      <alignment horizontal="center" vertical="center"/>
    </xf>
    <xf numFmtId="1" fontId="12" fillId="0" borderId="4" xfId="0" applyNumberFormat="1" applyFont="1" applyFill="1" applyBorder="1" applyAlignment="1">
      <alignment horizontal="center" vertical="center"/>
    </xf>
    <xf numFmtId="1" fontId="11" fillId="0" borderId="7" xfId="0" applyNumberFormat="1" applyFont="1" applyFill="1" applyBorder="1" applyAlignment="1">
      <alignment horizontal="center"/>
    </xf>
    <xf numFmtId="1" fontId="13" fillId="0" borderId="7" xfId="0" applyNumberFormat="1" applyFont="1" applyFill="1" applyBorder="1" applyAlignment="1">
      <alignment horizontal="center"/>
    </xf>
    <xf numFmtId="1" fontId="11" fillId="0" borderId="0" xfId="0" applyNumberFormat="1" applyFont="1" applyFill="1" applyBorder="1" applyAlignment="1">
      <alignment horizontal="center"/>
    </xf>
    <xf numFmtId="1" fontId="11" fillId="0" borderId="4" xfId="0" applyNumberFormat="1" applyFont="1" applyFill="1" applyBorder="1" applyAlignment="1">
      <alignment horizontal="left"/>
    </xf>
    <xf numFmtId="1" fontId="11" fillId="0" borderId="3"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left" vertical="center"/>
    </xf>
    <xf numFmtId="0" fontId="10" fillId="0" borderId="10" xfId="0" applyFont="1" applyFill="1" applyBorder="1" applyAlignment="1">
      <alignment horizontal="center" vertical="center"/>
    </xf>
    <xf numFmtId="0" fontId="12" fillId="0" borderId="0" xfId="0" applyFont="1" applyFill="1" applyBorder="1" applyAlignment="1">
      <alignment horizontal="center"/>
    </xf>
    <xf numFmtId="0" fontId="9" fillId="0" borderId="11" xfId="0" applyFont="1" applyFill="1" applyBorder="1" applyAlignment="1">
      <alignment horizontal="center" vertical="center"/>
    </xf>
    <xf numFmtId="1" fontId="11" fillId="0" borderId="12" xfId="0" applyNumberFormat="1" applyFont="1" applyFill="1" applyBorder="1" applyAlignment="1">
      <alignment horizontal="center" vertical="center"/>
    </xf>
    <xf numFmtId="164" fontId="11" fillId="0" borderId="12" xfId="0" applyNumberFormat="1" applyFont="1" applyFill="1" applyBorder="1" applyAlignment="1">
      <alignment horizontal="center" vertical="center"/>
    </xf>
    <xf numFmtId="0" fontId="12" fillId="0" borderId="4" xfId="0" applyFont="1" applyFill="1" applyBorder="1"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164" fontId="12" fillId="0" borderId="0" xfId="0" applyNumberFormat="1" applyFont="1" applyFill="1" applyBorder="1" applyAlignment="1">
      <alignment horizontal="right" vertical="center"/>
    </xf>
    <xf numFmtId="164" fontId="12" fillId="0" borderId="3" xfId="0" applyNumberFormat="1" applyFont="1" applyFill="1" applyBorder="1" applyAlignment="1">
      <alignment horizontal="left" vertical="center"/>
    </xf>
    <xf numFmtId="9" fontId="11" fillId="0" borderId="12" xfId="2" applyFont="1" applyFill="1" applyBorder="1" applyAlignment="1">
      <alignment horizontal="center" vertical="center"/>
    </xf>
    <xf numFmtId="0" fontId="4" fillId="0" borderId="7" xfId="0" applyFont="1" applyBorder="1" applyAlignment="1">
      <alignment horizontal="left" vertical="center" wrapText="1"/>
    </xf>
    <xf numFmtId="0" fontId="0" fillId="0" borderId="7" xfId="0" applyBorder="1" applyAlignment="1">
      <alignment horizontal="center" vertical="center"/>
    </xf>
    <xf numFmtId="1" fontId="3" fillId="0" borderId="7" xfId="0" applyNumberFormat="1" applyFont="1" applyBorder="1" applyAlignment="1">
      <alignment horizontal="center" vertical="center" wrapText="1"/>
    </xf>
    <xf numFmtId="1" fontId="0" fillId="0" borderId="7"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7" xfId="0" applyNumberFormat="1" applyBorder="1" applyAlignment="1">
      <alignment horizontal="center" vertical="center"/>
    </xf>
    <xf numFmtId="9" fontId="0" fillId="0" borderId="7" xfId="2" applyFont="1" applyBorder="1" applyAlignment="1">
      <alignment horizontal="center" vertical="center" wrapText="1"/>
    </xf>
    <xf numFmtId="164" fontId="13" fillId="0" borderId="7" xfId="0" applyNumberFormat="1" applyFont="1" applyFill="1" applyBorder="1" applyAlignment="1">
      <alignment horizontal="center"/>
    </xf>
    <xf numFmtId="164" fontId="13" fillId="2" borderId="14" xfId="0" applyNumberFormat="1" applyFont="1" applyFill="1" applyBorder="1" applyAlignment="1">
      <alignment horizontal="center"/>
    </xf>
    <xf numFmtId="1"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7" xfId="0" applyNumberFormat="1" applyFont="1" applyBorder="1" applyAlignment="1">
      <alignment horizontal="center" vertical="center"/>
    </xf>
    <xf numFmtId="0" fontId="0" fillId="0" borderId="0" xfId="0" applyAlignment="1">
      <alignment vertical="top"/>
    </xf>
    <xf numFmtId="0" fontId="14" fillId="3" borderId="15" xfId="0" applyFont="1" applyFill="1" applyBorder="1" applyAlignment="1">
      <alignment horizontal="center" vertical="top" wrapText="1"/>
    </xf>
    <xf numFmtId="0" fontId="14" fillId="3" borderId="17" xfId="0" applyFont="1" applyFill="1" applyBorder="1" applyAlignment="1">
      <alignment horizontal="center" vertical="top" wrapText="1"/>
    </xf>
    <xf numFmtId="0" fontId="14" fillId="3" borderId="20" xfId="0" applyFont="1" applyFill="1" applyBorder="1" applyAlignment="1">
      <alignment horizontal="center" vertical="top" wrapText="1"/>
    </xf>
    <xf numFmtId="0" fontId="16" fillId="4" borderId="17" xfId="0" applyFont="1" applyFill="1" applyBorder="1" applyAlignment="1">
      <alignment horizontal="center" vertical="top" wrapText="1"/>
    </xf>
    <xf numFmtId="9" fontId="17" fillId="0" borderId="7" xfId="2" applyFont="1" applyFill="1" applyBorder="1" applyAlignment="1">
      <alignment horizontal="center"/>
    </xf>
    <xf numFmtId="0" fontId="11" fillId="0" borderId="7" xfId="0" applyFont="1" applyFill="1" applyBorder="1" applyAlignment="1">
      <alignment horizontal="center" vertical="top" wrapText="1"/>
    </xf>
    <xf numFmtId="0" fontId="11" fillId="0" borderId="7" xfId="0" applyFont="1" applyBorder="1" applyAlignment="1">
      <alignment horizontal="center" vertical="top" wrapText="1"/>
    </xf>
    <xf numFmtId="164" fontId="13" fillId="2" borderId="21" xfId="0" applyNumberFormat="1" applyFont="1" applyFill="1" applyBorder="1" applyAlignment="1">
      <alignment horizontal="center"/>
    </xf>
    <xf numFmtId="0" fontId="0" fillId="0" borderId="7" xfId="0" applyFont="1" applyBorder="1" applyAlignment="1">
      <alignment horizontal="left" vertical="center" wrapText="1"/>
    </xf>
    <xf numFmtId="0" fontId="0" fillId="0" borderId="0" xfId="0" applyFont="1" applyAlignment="1">
      <alignment horizontal="left" vertical="center" wrapText="1"/>
    </xf>
    <xf numFmtId="0" fontId="0" fillId="0" borderId="7" xfId="0" applyBorder="1" applyAlignment="1">
      <alignment horizontal="left" vertical="center" wrapText="1"/>
    </xf>
    <xf numFmtId="0" fontId="9" fillId="0" borderId="7" xfId="0" applyFont="1" applyFill="1" applyBorder="1" applyAlignment="1">
      <alignment horizontal="center"/>
    </xf>
    <xf numFmtId="1" fontId="9" fillId="0" borderId="7" xfId="0" applyNumberFormat="1" applyFont="1" applyFill="1" applyBorder="1" applyAlignment="1">
      <alignment horizontal="center"/>
    </xf>
    <xf numFmtId="164" fontId="12" fillId="0" borderId="0" xfId="0" applyNumberFormat="1" applyFont="1" applyFill="1" applyBorder="1" applyAlignment="1">
      <alignment horizontal="left" vertical="center"/>
    </xf>
    <xf numFmtId="0" fontId="11" fillId="0" borderId="7" xfId="0" applyFont="1" applyFill="1" applyBorder="1" applyAlignment="1">
      <alignment horizontal="left"/>
    </xf>
    <xf numFmtId="0" fontId="11" fillId="0" borderId="7" xfId="0" applyFont="1" applyFill="1" applyBorder="1" applyAlignment="1">
      <alignment horizontal="center" vertical="center"/>
    </xf>
    <xf numFmtId="0" fontId="15" fillId="3" borderId="16" xfId="0" applyFont="1" applyFill="1" applyBorder="1" applyAlignment="1">
      <alignment horizontal="left" vertical="center" wrapText="1"/>
    </xf>
    <xf numFmtId="0" fontId="15" fillId="3" borderId="18" xfId="0" applyFont="1" applyFill="1" applyBorder="1" applyAlignment="1">
      <alignment horizontal="left" vertical="center" wrapText="1"/>
    </xf>
    <xf numFmtId="0" fontId="15" fillId="3" borderId="19" xfId="0" applyFont="1" applyFill="1" applyBorder="1" applyAlignment="1">
      <alignment horizontal="left" vertical="center" wrapText="1"/>
    </xf>
    <xf numFmtId="0" fontId="15" fillId="4" borderId="19" xfId="0" applyFont="1" applyFill="1" applyBorder="1" applyAlignment="1">
      <alignment horizontal="left" vertical="center" wrapText="1"/>
    </xf>
    <xf numFmtId="0" fontId="19" fillId="3" borderId="30" xfId="1" applyFont="1" applyFill="1" applyBorder="1" applyAlignment="1" applyProtection="1">
      <alignment horizontal="left" vertical="center" wrapText="1"/>
    </xf>
    <xf numFmtId="164" fontId="9" fillId="2" borderId="8" xfId="0" applyNumberFormat="1" applyFont="1" applyFill="1" applyBorder="1" applyAlignment="1">
      <alignment horizontal="center"/>
    </xf>
    <xf numFmtId="164" fontId="20" fillId="2" borderId="14" xfId="0" applyNumberFormat="1" applyFont="1" applyFill="1" applyBorder="1" applyAlignment="1">
      <alignment horizontal="center"/>
    </xf>
    <xf numFmtId="0" fontId="11" fillId="5" borderId="0" xfId="0" applyFont="1" applyFill="1" applyBorder="1" applyAlignment="1">
      <alignment vertical="top"/>
    </xf>
    <xf numFmtId="9" fontId="17" fillId="5" borderId="29" xfId="2" applyFont="1" applyFill="1" applyBorder="1" applyAlignment="1">
      <alignment horizontal="center"/>
    </xf>
    <xf numFmtId="164" fontId="13" fillId="5" borderId="29" xfId="0" applyNumberFormat="1" applyFont="1" applyFill="1" applyBorder="1" applyAlignment="1">
      <alignment horizontal="center"/>
    </xf>
    <xf numFmtId="0" fontId="0" fillId="0" borderId="7" xfId="0" applyBorder="1" applyAlignment="1">
      <alignment horizontal="center" vertical="center" wrapText="1"/>
    </xf>
    <xf numFmtId="0" fontId="4" fillId="0" borderId="0" xfId="0" applyFont="1" applyAlignment="1">
      <alignment vertical="center" wrapText="1"/>
    </xf>
    <xf numFmtId="0" fontId="0"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22" fillId="6" borderId="0" xfId="0" applyFont="1" applyFill="1" applyAlignment="1">
      <alignment vertical="top"/>
    </xf>
    <xf numFmtId="0" fontId="23" fillId="7" borderId="0" xfId="0" applyFont="1" applyFill="1"/>
    <xf numFmtId="49" fontId="24" fillId="6" borderId="0" xfId="0" applyNumberFormat="1" applyFont="1" applyFill="1" applyAlignment="1">
      <alignment horizontal="right" vertical="top"/>
    </xf>
    <xf numFmtId="49" fontId="25" fillId="6" borderId="0" xfId="0" applyNumberFormat="1" applyFont="1" applyFill="1" applyAlignment="1">
      <alignment horizontal="right" vertical="top"/>
    </xf>
    <xf numFmtId="0" fontId="22" fillId="7" borderId="0" xfId="0" applyFont="1" applyFill="1" applyAlignment="1">
      <alignment vertical="top"/>
    </xf>
    <xf numFmtId="49" fontId="25" fillId="7" borderId="0" xfId="0" applyNumberFormat="1" applyFont="1" applyFill="1" applyAlignment="1">
      <alignment horizontal="right" vertical="top"/>
    </xf>
    <xf numFmtId="1" fontId="20" fillId="0" borderId="7" xfId="0" applyNumberFormat="1" applyFont="1" applyFill="1" applyBorder="1" applyAlignment="1">
      <alignment horizontal="center"/>
    </xf>
    <xf numFmtId="164" fontId="9" fillId="0" borderId="7" xfId="0" applyNumberFormat="1" applyFont="1" applyFill="1" applyBorder="1" applyAlignment="1">
      <alignment horizontal="center"/>
    </xf>
    <xf numFmtId="164" fontId="20" fillId="0" borderId="7" xfId="0" applyNumberFormat="1" applyFont="1" applyFill="1" applyBorder="1" applyAlignment="1">
      <alignment horizontal="center"/>
    </xf>
    <xf numFmtId="9" fontId="21" fillId="0" borderId="7" xfId="2" applyFont="1" applyFill="1" applyBorder="1" applyAlignment="1">
      <alignment horizontal="center"/>
    </xf>
    <xf numFmtId="0" fontId="20" fillId="0" borderId="7" xfId="0" applyFont="1" applyFill="1" applyBorder="1" applyAlignment="1">
      <alignment horizontal="center"/>
    </xf>
    <xf numFmtId="9" fontId="21" fillId="5" borderId="29" xfId="2" applyFont="1" applyFill="1" applyBorder="1" applyAlignment="1">
      <alignment horizontal="center"/>
    </xf>
    <xf numFmtId="164" fontId="20" fillId="5" borderId="29" xfId="0" applyNumberFormat="1" applyFont="1" applyFill="1" applyBorder="1" applyAlignment="1">
      <alignment horizontal="center"/>
    </xf>
    <xf numFmtId="0" fontId="9" fillId="0" borderId="0" xfId="0" applyFont="1" applyFill="1" applyBorder="1" applyAlignment="1">
      <alignment horizontal="center"/>
    </xf>
    <xf numFmtId="49" fontId="4" fillId="0" borderId="7" xfId="0" applyNumberFormat="1" applyFont="1" applyBorder="1" applyAlignment="1">
      <alignment horizontal="left" vertical="center" wrapText="1"/>
    </xf>
    <xf numFmtId="49" fontId="0" fillId="0" borderId="7" xfId="0" applyNumberFormat="1" applyBorder="1" applyAlignment="1">
      <alignment horizontal="left" vertical="center" wrapText="1"/>
    </xf>
    <xf numFmtId="1" fontId="13" fillId="0" borderId="0" xfId="0" applyNumberFormat="1" applyFont="1" applyFill="1" applyBorder="1" applyAlignment="1">
      <alignment horizontal="center"/>
    </xf>
    <xf numFmtId="164" fontId="13" fillId="0" borderId="0" xfId="0" applyNumberFormat="1" applyFont="1" applyFill="1" applyBorder="1" applyAlignment="1">
      <alignment horizontal="center"/>
    </xf>
    <xf numFmtId="16" fontId="9" fillId="0" borderId="0" xfId="0" applyNumberFormat="1" applyFont="1" applyFill="1" applyBorder="1" applyAlignment="1">
      <alignment horizontal="center"/>
    </xf>
    <xf numFmtId="0" fontId="18" fillId="3" borderId="22"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11" fillId="0" borderId="7" xfId="0" applyFont="1" applyFill="1" applyBorder="1" applyAlignment="1">
      <alignment horizontal="center"/>
    </xf>
    <xf numFmtId="9" fontId="11" fillId="0" borderId="7" xfId="2" applyFont="1" applyFill="1" applyBorder="1" applyAlignment="1">
      <alignment horizontal="center" vertical="center"/>
    </xf>
    <xf numFmtId="0" fontId="9" fillId="0" borderId="7" xfId="0" applyFont="1" applyFill="1" applyBorder="1" applyAlignment="1">
      <alignment horizontal="center"/>
    </xf>
    <xf numFmtId="1" fontId="9" fillId="3" borderId="7" xfId="0" applyNumberFormat="1" applyFont="1" applyFill="1" applyBorder="1" applyAlignment="1">
      <alignment horizontal="center"/>
    </xf>
    <xf numFmtId="1" fontId="9" fillId="0" borderId="7" xfId="0" applyNumberFormat="1" applyFont="1" applyFill="1" applyBorder="1" applyAlignment="1">
      <alignment horizontal="center"/>
    </xf>
    <xf numFmtId="0" fontId="9" fillId="0" borderId="2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0"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28" xfId="0" applyFont="1" applyFill="1" applyBorder="1" applyAlignment="1">
      <alignment horizontal="center" vertical="center"/>
    </xf>
    <xf numFmtId="0" fontId="9" fillId="0" borderId="25"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center" vertical="center"/>
    </xf>
    <xf numFmtId="0" fontId="9" fillId="0" borderId="10" xfId="0" applyFont="1" applyFill="1" applyBorder="1" applyAlignment="1">
      <alignment horizontal="center" vertical="center"/>
    </xf>
    <xf numFmtId="9" fontId="12" fillId="0" borderId="0" xfId="2" applyFont="1" applyFill="1" applyBorder="1" applyAlignment="1">
      <alignment horizontal="right" vertical="center"/>
    </xf>
    <xf numFmtId="9" fontId="12" fillId="0" borderId="0" xfId="2" applyFont="1" applyFill="1" applyBorder="1" applyAlignment="1">
      <alignment horizontal="center" vertical="center"/>
    </xf>
    <xf numFmtId="9" fontId="12" fillId="0" borderId="3" xfId="2" applyFont="1" applyFill="1" applyBorder="1" applyAlignment="1">
      <alignment horizontal="left" vertical="center"/>
    </xf>
    <xf numFmtId="9" fontId="12" fillId="0" borderId="3" xfId="2" applyFont="1" applyFill="1" applyBorder="1" applyAlignment="1">
      <alignment horizontal="center" vertical="center"/>
    </xf>
    <xf numFmtId="9" fontId="12" fillId="0" borderId="4" xfId="2" applyFont="1" applyFill="1" applyBorder="1" applyAlignment="1">
      <alignment horizontal="center" vertical="center"/>
    </xf>
    <xf numFmtId="9" fontId="11" fillId="0" borderId="5" xfId="2" applyFont="1" applyFill="1" applyBorder="1" applyAlignment="1">
      <alignment horizontal="right" vertical="center"/>
    </xf>
    <xf numFmtId="9" fontId="11" fillId="0" borderId="5" xfId="2" applyFont="1" applyFill="1" applyBorder="1" applyAlignment="1">
      <alignment horizontal="center" vertical="center"/>
    </xf>
    <xf numFmtId="9" fontId="11" fillId="0" borderId="5" xfId="2" applyFont="1" applyFill="1" applyBorder="1" applyAlignment="1">
      <alignment horizontal="left" vertical="center"/>
    </xf>
    <xf numFmtId="9" fontId="12" fillId="0" borderId="5" xfId="2" applyFont="1" applyFill="1" applyBorder="1" applyAlignment="1">
      <alignment horizontal="right" vertical="center"/>
    </xf>
    <xf numFmtId="9" fontId="12" fillId="0" borderId="5" xfId="2" applyFont="1" applyFill="1" applyBorder="1" applyAlignment="1">
      <alignment horizontal="center" vertical="center"/>
    </xf>
    <xf numFmtId="9" fontId="12" fillId="0" borderId="9" xfId="2" applyFont="1" applyFill="1" applyBorder="1" applyAlignment="1">
      <alignment horizontal="left" vertical="center"/>
    </xf>
    <xf numFmtId="9" fontId="11" fillId="0" borderId="13" xfId="2" applyFont="1" applyFill="1" applyBorder="1" applyAlignment="1">
      <alignment horizontal="center" vertical="center"/>
    </xf>
    <xf numFmtId="9" fontId="12" fillId="0" borderId="9" xfId="2" applyFont="1" applyFill="1" applyBorder="1" applyAlignment="1">
      <alignment horizontal="center" vertical="center"/>
    </xf>
    <xf numFmtId="9" fontId="12" fillId="0" borderId="6" xfId="2"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B2B2B2"/>
      <color rgb="FF333333"/>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Apochela%20ver.%201.2)"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C11"/>
  <sheetViews>
    <sheetView workbookViewId="0">
      <selection activeCell="B2" sqref="B2:C2"/>
    </sheetView>
  </sheetViews>
  <sheetFormatPr defaultRowHeight="13.2" x14ac:dyDescent="0.25"/>
  <cols>
    <col min="1" max="1" width="3" customWidth="1"/>
    <col min="2" max="2" width="3.6640625" style="66" customWidth="1"/>
    <col min="3" max="3" width="115.6640625" customWidth="1"/>
  </cols>
  <sheetData>
    <row r="1" spans="2:3" ht="13.8" thickBot="1" x14ac:dyDescent="0.3"/>
    <row r="2" spans="2:3" ht="18.600000000000001" thickBot="1" x14ac:dyDescent="0.3">
      <c r="B2" s="117" t="s">
        <v>43</v>
      </c>
      <c r="C2" s="118"/>
    </row>
    <row r="3" spans="2:3" ht="15.6" x14ac:dyDescent="0.25">
      <c r="B3" s="67">
        <v>1</v>
      </c>
      <c r="C3" s="83" t="s">
        <v>47</v>
      </c>
    </row>
    <row r="4" spans="2:3" ht="62.4" x14ac:dyDescent="0.25">
      <c r="B4" s="68">
        <v>2</v>
      </c>
      <c r="C4" s="84" t="s">
        <v>49</v>
      </c>
    </row>
    <row r="5" spans="2:3" ht="46.8" x14ac:dyDescent="0.25">
      <c r="B5" s="67">
        <v>3</v>
      </c>
      <c r="C5" s="84" t="s">
        <v>45</v>
      </c>
    </row>
    <row r="6" spans="2:3" ht="46.8" x14ac:dyDescent="0.25">
      <c r="B6" s="68">
        <v>4</v>
      </c>
      <c r="C6" s="84" t="s">
        <v>51</v>
      </c>
    </row>
    <row r="7" spans="2:3" ht="31.2" x14ac:dyDescent="0.25">
      <c r="B7" s="67">
        <v>5</v>
      </c>
      <c r="C7" s="84" t="s">
        <v>50</v>
      </c>
    </row>
    <row r="8" spans="2:3" ht="31.2" x14ac:dyDescent="0.25">
      <c r="B8" s="68">
        <v>6</v>
      </c>
      <c r="C8" s="84" t="s">
        <v>44</v>
      </c>
    </row>
    <row r="9" spans="2:3" ht="31.2" x14ac:dyDescent="0.25">
      <c r="B9" s="67">
        <v>7</v>
      </c>
      <c r="C9" s="85" t="s">
        <v>48</v>
      </c>
    </row>
    <row r="10" spans="2:3" ht="62.4" x14ac:dyDescent="0.25">
      <c r="B10" s="70">
        <v>8</v>
      </c>
      <c r="C10" s="86" t="s">
        <v>78</v>
      </c>
    </row>
    <row r="11" spans="2:3" ht="16.2" thickBot="1" x14ac:dyDescent="0.3">
      <c r="B11" s="69">
        <v>9</v>
      </c>
      <c r="C11" s="87" t="s">
        <v>46</v>
      </c>
    </row>
  </sheetData>
  <mergeCells count="1">
    <mergeCell ref="B2:C2"/>
  </mergeCells>
  <hyperlinks>
    <hyperlink ref="C11" r:id="rId1"/>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66"/>
  </sheetPr>
  <dimension ref="B2:D7"/>
  <sheetViews>
    <sheetView tabSelected="1" zoomScale="205" zoomScaleNormal="205" workbookViewId="0">
      <selection activeCell="B2" sqref="B2"/>
    </sheetView>
  </sheetViews>
  <sheetFormatPr defaultRowHeight="20.399999999999999" x14ac:dyDescent="0.35"/>
  <cols>
    <col min="1" max="1" width="3.77734375" style="99" customWidth="1"/>
    <col min="2" max="2" width="20.44140625" style="99" bestFit="1" customWidth="1"/>
    <col min="3" max="3" width="3.77734375" style="99" customWidth="1"/>
    <col min="4" max="4" width="55.88671875" style="99" customWidth="1"/>
    <col min="5" max="16384" width="8.88671875" style="99"/>
  </cols>
  <sheetData>
    <row r="2" spans="2:4" ht="21" x14ac:dyDescent="0.35">
      <c r="B2" s="98" t="s">
        <v>52</v>
      </c>
      <c r="D2" s="100" t="s">
        <v>108</v>
      </c>
    </row>
    <row r="3" spans="2:4" ht="21" x14ac:dyDescent="0.35">
      <c r="B3" s="98" t="s">
        <v>53</v>
      </c>
      <c r="D3" s="101" t="s">
        <v>109</v>
      </c>
    </row>
    <row r="4" spans="2:4" ht="21" x14ac:dyDescent="0.35">
      <c r="B4" s="98" t="s">
        <v>91</v>
      </c>
      <c r="D4" s="101" t="s">
        <v>110</v>
      </c>
    </row>
    <row r="5" spans="2:4" ht="21" x14ac:dyDescent="0.35">
      <c r="B5" s="102"/>
      <c r="D5" s="103"/>
    </row>
    <row r="6" spans="2:4" ht="21" x14ac:dyDescent="0.35">
      <c r="B6" s="98" t="s">
        <v>92</v>
      </c>
      <c r="D6" s="101" t="s">
        <v>111</v>
      </c>
    </row>
    <row r="7" spans="2:4" ht="21" x14ac:dyDescent="0.35">
      <c r="B7" s="98" t="s">
        <v>93</v>
      </c>
      <c r="D7" s="101" t="s">
        <v>112</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Z8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09375" defaultRowHeight="13.8" x14ac:dyDescent="0.3"/>
  <cols>
    <col min="1" max="1" width="30.33203125" style="12" bestFit="1" customWidth="1"/>
    <col min="2" max="3" width="6.6640625" style="111" customWidth="1"/>
    <col min="4" max="61" width="6.6640625" style="12" customWidth="1"/>
    <col min="62" max="62" width="2.88671875" style="12" customWidth="1"/>
    <col min="63" max="63" width="30.33203125" style="12" bestFit="1" customWidth="1"/>
    <col min="64" max="64" width="3.109375" style="12" bestFit="1" customWidth="1"/>
    <col min="65" max="65" width="6.88671875" style="12" bestFit="1" customWidth="1"/>
    <col min="66" max="66" width="2.44140625" style="12" customWidth="1"/>
    <col min="67" max="67" width="6.88671875" style="12" bestFit="1" customWidth="1"/>
    <col min="68" max="68" width="7.44140625" style="12" bestFit="1" customWidth="1"/>
    <col min="69" max="69" width="2.44140625" style="43" customWidth="1"/>
    <col min="70" max="70" width="7.44140625" style="12" bestFit="1" customWidth="1"/>
    <col min="71" max="71" width="7.5546875" style="12" bestFit="1" customWidth="1"/>
    <col min="72" max="72" width="7.44140625" style="43" bestFit="1" customWidth="1"/>
    <col min="73" max="73" width="7.5546875" style="12" bestFit="1" customWidth="1"/>
    <col min="74" max="74" width="7.33203125" style="43" bestFit="1" customWidth="1"/>
    <col min="75" max="75" width="5.6640625" style="12" bestFit="1" customWidth="1"/>
    <col min="76" max="76" width="7.44140625" style="12" bestFit="1" customWidth="1"/>
    <col min="77" max="16384" width="9.109375" style="12"/>
  </cols>
  <sheetData>
    <row r="1" spans="1:78" x14ac:dyDescent="0.3">
      <c r="A1" s="13" t="s">
        <v>6</v>
      </c>
      <c r="B1" s="122" t="s">
        <v>7</v>
      </c>
      <c r="C1" s="122"/>
      <c r="D1" s="123">
        <v>2</v>
      </c>
      <c r="E1" s="123"/>
      <c r="F1" s="123">
        <v>3</v>
      </c>
      <c r="G1" s="123"/>
      <c r="H1" s="123">
        <v>4</v>
      </c>
      <c r="I1" s="123"/>
      <c r="J1" s="123">
        <v>5</v>
      </c>
      <c r="K1" s="123"/>
      <c r="L1" s="123">
        <v>6</v>
      </c>
      <c r="M1" s="123"/>
      <c r="N1" s="123">
        <v>7</v>
      </c>
      <c r="O1" s="123"/>
      <c r="P1" s="123">
        <v>8</v>
      </c>
      <c r="Q1" s="123"/>
      <c r="R1" s="123">
        <v>9</v>
      </c>
      <c r="S1" s="123"/>
      <c r="T1" s="123">
        <v>10</v>
      </c>
      <c r="U1" s="123"/>
      <c r="V1" s="123">
        <v>11</v>
      </c>
      <c r="W1" s="123"/>
      <c r="X1" s="121">
        <v>12</v>
      </c>
      <c r="Y1" s="121"/>
      <c r="Z1" s="121">
        <v>13</v>
      </c>
      <c r="AA1" s="121"/>
      <c r="AB1" s="121">
        <v>14</v>
      </c>
      <c r="AC1" s="121"/>
      <c r="AD1" s="121">
        <v>15</v>
      </c>
      <c r="AE1" s="121"/>
      <c r="AF1" s="121">
        <v>16</v>
      </c>
      <c r="AG1" s="121"/>
      <c r="AH1" s="121">
        <v>17</v>
      </c>
      <c r="AI1" s="121"/>
      <c r="AJ1" s="121">
        <v>18</v>
      </c>
      <c r="AK1" s="121"/>
      <c r="AL1" s="121">
        <v>19</v>
      </c>
      <c r="AM1" s="121"/>
      <c r="AN1" s="121">
        <v>20</v>
      </c>
      <c r="AO1" s="121"/>
      <c r="AP1" s="121">
        <v>21</v>
      </c>
      <c r="AQ1" s="121"/>
      <c r="AR1" s="121">
        <v>22</v>
      </c>
      <c r="AS1" s="121"/>
      <c r="AT1" s="121">
        <v>23</v>
      </c>
      <c r="AU1" s="121"/>
      <c r="AV1" s="121">
        <v>24</v>
      </c>
      <c r="AW1" s="121"/>
      <c r="AX1" s="121">
        <v>25</v>
      </c>
      <c r="AY1" s="121"/>
      <c r="AZ1" s="121">
        <v>26</v>
      </c>
      <c r="BA1" s="121"/>
      <c r="BB1" s="121">
        <v>27</v>
      </c>
      <c r="BC1" s="121"/>
      <c r="BD1" s="121">
        <v>28</v>
      </c>
      <c r="BE1" s="121"/>
      <c r="BF1" s="121">
        <v>29</v>
      </c>
      <c r="BG1" s="121"/>
      <c r="BH1" s="121">
        <v>30</v>
      </c>
      <c r="BI1" s="121"/>
      <c r="BK1" s="132" t="s">
        <v>8</v>
      </c>
      <c r="BL1" s="134" t="s">
        <v>2</v>
      </c>
      <c r="BM1" s="124" t="s">
        <v>9</v>
      </c>
      <c r="BN1" s="124"/>
      <c r="BO1" s="124"/>
      <c r="BP1" s="124"/>
      <c r="BQ1" s="124"/>
      <c r="BR1" s="129"/>
      <c r="BS1" s="130" t="s">
        <v>0</v>
      </c>
      <c r="BT1" s="131"/>
      <c r="BU1" s="124" t="s">
        <v>1</v>
      </c>
      <c r="BV1" s="125"/>
      <c r="BW1" s="124" t="s">
        <v>10</v>
      </c>
      <c r="BX1" s="124"/>
    </row>
    <row r="2" spans="1:78" x14ac:dyDescent="0.3">
      <c r="A2" s="14" t="s">
        <v>8</v>
      </c>
      <c r="B2" s="78" t="s">
        <v>4</v>
      </c>
      <c r="C2" s="108" t="s">
        <v>3</v>
      </c>
      <c r="D2" s="15" t="s">
        <v>4</v>
      </c>
      <c r="E2" s="23" t="s">
        <v>3</v>
      </c>
      <c r="F2" s="15" t="s">
        <v>4</v>
      </c>
      <c r="G2" s="23" t="s">
        <v>3</v>
      </c>
      <c r="H2" s="15" t="s">
        <v>4</v>
      </c>
      <c r="I2" s="23" t="s">
        <v>3</v>
      </c>
      <c r="J2" s="15" t="s">
        <v>4</v>
      </c>
      <c r="K2" s="23" t="s">
        <v>3</v>
      </c>
      <c r="L2" s="15" t="s">
        <v>4</v>
      </c>
      <c r="M2" s="23" t="s">
        <v>3</v>
      </c>
      <c r="N2" s="15" t="s">
        <v>4</v>
      </c>
      <c r="O2" s="23" t="s">
        <v>3</v>
      </c>
      <c r="P2" s="15" t="s">
        <v>4</v>
      </c>
      <c r="Q2" s="23" t="s">
        <v>3</v>
      </c>
      <c r="R2" s="15" t="s">
        <v>4</v>
      </c>
      <c r="S2" s="23" t="s">
        <v>3</v>
      </c>
      <c r="T2" s="15" t="s">
        <v>4</v>
      </c>
      <c r="U2" s="23" t="s">
        <v>3</v>
      </c>
      <c r="V2" s="15" t="s">
        <v>4</v>
      </c>
      <c r="W2" s="23" t="s">
        <v>3</v>
      </c>
      <c r="X2" s="15" t="s">
        <v>4</v>
      </c>
      <c r="Y2" s="23" t="s">
        <v>3</v>
      </c>
      <c r="Z2" s="15" t="s">
        <v>4</v>
      </c>
      <c r="AA2" s="23" t="s">
        <v>3</v>
      </c>
      <c r="AB2" s="15" t="s">
        <v>4</v>
      </c>
      <c r="AC2" s="23" t="s">
        <v>3</v>
      </c>
      <c r="AD2" s="15" t="s">
        <v>4</v>
      </c>
      <c r="AE2" s="23" t="s">
        <v>3</v>
      </c>
      <c r="AF2" s="15" t="s">
        <v>4</v>
      </c>
      <c r="AG2" s="23" t="s">
        <v>3</v>
      </c>
      <c r="AH2" s="15" t="s">
        <v>4</v>
      </c>
      <c r="AI2" s="23" t="s">
        <v>3</v>
      </c>
      <c r="AJ2" s="15" t="s">
        <v>4</v>
      </c>
      <c r="AK2" s="23" t="s">
        <v>3</v>
      </c>
      <c r="AL2" s="15" t="s">
        <v>4</v>
      </c>
      <c r="AM2" s="23" t="s">
        <v>3</v>
      </c>
      <c r="AN2" s="15" t="s">
        <v>4</v>
      </c>
      <c r="AO2" s="23" t="s">
        <v>3</v>
      </c>
      <c r="AP2" s="15" t="s">
        <v>4</v>
      </c>
      <c r="AQ2" s="23" t="s">
        <v>3</v>
      </c>
      <c r="AR2" s="15" t="s">
        <v>4</v>
      </c>
      <c r="AS2" s="23" t="s">
        <v>3</v>
      </c>
      <c r="AT2" s="15" t="s">
        <v>4</v>
      </c>
      <c r="AU2" s="23" t="s">
        <v>3</v>
      </c>
      <c r="AV2" s="15" t="s">
        <v>4</v>
      </c>
      <c r="AW2" s="23" t="s">
        <v>3</v>
      </c>
      <c r="AX2" s="15" t="s">
        <v>4</v>
      </c>
      <c r="AY2" s="23" t="s">
        <v>3</v>
      </c>
      <c r="AZ2" s="15" t="s">
        <v>4</v>
      </c>
      <c r="BA2" s="23" t="s">
        <v>3</v>
      </c>
      <c r="BB2" s="15" t="s">
        <v>4</v>
      </c>
      <c r="BC2" s="23" t="s">
        <v>3</v>
      </c>
      <c r="BD2" s="15" t="s">
        <v>4</v>
      </c>
      <c r="BE2" s="23" t="s">
        <v>3</v>
      </c>
      <c r="BF2" s="15" t="s">
        <v>4</v>
      </c>
      <c r="BG2" s="23" t="s">
        <v>3</v>
      </c>
      <c r="BH2" s="15" t="s">
        <v>4</v>
      </c>
      <c r="BI2" s="23" t="s">
        <v>3</v>
      </c>
      <c r="BK2" s="133"/>
      <c r="BL2" s="135"/>
      <c r="BM2" s="126" t="s">
        <v>4</v>
      </c>
      <c r="BN2" s="126"/>
      <c r="BO2" s="126"/>
      <c r="BP2" s="127" t="s">
        <v>3</v>
      </c>
      <c r="BQ2" s="127"/>
      <c r="BR2" s="128"/>
      <c r="BS2" s="44" t="s">
        <v>4</v>
      </c>
      <c r="BT2" s="42" t="s">
        <v>3</v>
      </c>
      <c r="BU2" s="1" t="s">
        <v>4</v>
      </c>
      <c r="BV2" s="2" t="s">
        <v>3</v>
      </c>
      <c r="BW2" s="1" t="s">
        <v>4</v>
      </c>
      <c r="BX2" s="3" t="s">
        <v>3</v>
      </c>
    </row>
    <row r="3" spans="1:78" x14ac:dyDescent="0.3">
      <c r="A3" s="16" t="s">
        <v>11</v>
      </c>
      <c r="B3" s="79">
        <v>686</v>
      </c>
      <c r="C3" s="104">
        <f>IF(AND((B3&gt;0),(B$7&gt;0)),(B3/B$7*100),"")</f>
        <v>1555.5555555555554</v>
      </c>
      <c r="D3" s="34">
        <v>421.7</v>
      </c>
      <c r="E3" s="35">
        <f>IF(AND((D3&gt;0),(D$7&gt;0)),(D3/D$7*100),"")</f>
        <v>1243.9528023598821</v>
      </c>
      <c r="F3" s="34">
        <v>533</v>
      </c>
      <c r="G3" s="35">
        <f>IF(AND((F3&gt;0),(F$7&gt;0)),(F3/F$7*100),"")</f>
        <v>1325.8706467661691</v>
      </c>
      <c r="H3" s="34">
        <v>448</v>
      </c>
      <c r="I3" s="35">
        <f>IF(AND((H3&gt;0),(H$7&gt;0)),(H3/H$7*100),"")</f>
        <v>1325.4437869822486</v>
      </c>
      <c r="J3" s="34">
        <v>430.2</v>
      </c>
      <c r="K3" s="35">
        <f>IF(AND((J3&gt;0),(J$7&gt;0)),(J3/J$7*100),"")</f>
        <v>1009.8591549295774</v>
      </c>
      <c r="L3" s="34">
        <v>616</v>
      </c>
      <c r="M3" s="35">
        <f>IF(AND((L3&gt;0),(L$7&gt;0)),(L3/L$7*100),"")</f>
        <v>1310.6382978723404</v>
      </c>
      <c r="N3" s="34">
        <v>760</v>
      </c>
      <c r="O3" s="35">
        <f>IF(AND((N3&gt;0),(N$7&gt;0)),(N3/N$7*100),"")</f>
        <v>1523.0460921843689</v>
      </c>
      <c r="P3" s="34">
        <v>348</v>
      </c>
      <c r="Q3" s="35">
        <f>IF(AND((P3&gt;0),(P$7&gt;0)),(P3/P$7*100),"")</f>
        <v>1348.8372093023254</v>
      </c>
      <c r="R3" s="34">
        <v>268</v>
      </c>
      <c r="S3" s="35">
        <f>IF(AND((R3&gt;0),(R$7&gt;0)),(R3/R$7*100),"")</f>
        <v>1034.7490347490348</v>
      </c>
      <c r="T3" s="34">
        <v>366</v>
      </c>
      <c r="U3" s="35">
        <f>IF(AND((T3&gt;0),(T$7&gt;0)),(T3/T$7*100),"")</f>
        <v>1112.4620060790273</v>
      </c>
      <c r="V3" s="34">
        <v>391.3</v>
      </c>
      <c r="W3" s="35">
        <f>IF(AND((V3&gt;0),(V$7&gt;0)),(V3/V$7*100),"")</f>
        <v>1242.2222222222222</v>
      </c>
      <c r="X3" s="34">
        <v>674.9</v>
      </c>
      <c r="Y3" s="35">
        <f>IF(AND((X3&gt;0),(X$7&gt;0)),(X3/X$7*100),"")</f>
        <v>1426.8498942917547</v>
      </c>
      <c r="Z3" s="34">
        <v>217</v>
      </c>
      <c r="AA3" s="35">
        <f>IF(AND((Z3&gt;0),(Z$7&gt;0)),(Z3/Z$7*100),"")</f>
        <v>907.94979079497921</v>
      </c>
      <c r="AB3" s="34">
        <v>427</v>
      </c>
      <c r="AC3" s="35">
        <f>IF(AND((AB3&gt;0),(AB$7&gt;0)),(AB3/AB$7*100),"")</f>
        <v>1227.0114942528737</v>
      </c>
      <c r="AD3" s="34">
        <v>654</v>
      </c>
      <c r="AE3" s="35">
        <f>IF(AND((AD3&gt;0),(AD$7&gt;0)),(AD3/AD$7*100),"")</f>
        <v>1329.2682926829266</v>
      </c>
      <c r="AF3" s="34"/>
      <c r="AG3" s="35" t="str">
        <f>IF(AND((AF3&gt;0),(AF$7&gt;0)),(AF3/AF$7*100),"")</f>
        <v/>
      </c>
      <c r="AH3" s="34"/>
      <c r="AI3" s="35" t="str">
        <f>IF(AND((AH3&gt;0),(AH$7&gt;0)),(AH3/AH$7*100),"")</f>
        <v/>
      </c>
      <c r="AJ3" s="34"/>
      <c r="AK3" s="35" t="str">
        <f>IF(AND((AJ3&gt;0),(AJ$7&gt;0)),(AJ3/AJ$7*100),"")</f>
        <v/>
      </c>
      <c r="AL3" s="34"/>
      <c r="AM3" s="35" t="str">
        <f>IF(AND((AL3&gt;0),(AL$7&gt;0)),(AL3/AL$7*100),"")</f>
        <v/>
      </c>
      <c r="AN3" s="34"/>
      <c r="AO3" s="35" t="str">
        <f>IF(AND((AN3&gt;0),(AN$7&gt;0)),(AN3/AN$7*100),"")</f>
        <v/>
      </c>
      <c r="AP3" s="34"/>
      <c r="AQ3" s="35" t="str">
        <f>IF(AND((AP3&gt;0),(AP$7&gt;0)),(AP3/AP$7*100),"")</f>
        <v/>
      </c>
      <c r="AR3" s="34"/>
      <c r="AS3" s="35" t="str">
        <f>IF(AND((AR3&gt;0),(AR$7&gt;0)),(AR3/AR$7*100),"")</f>
        <v/>
      </c>
      <c r="AT3" s="34"/>
      <c r="AU3" s="35" t="str">
        <f>IF(AND((AT3&gt;0),(AT$7&gt;0)),(AT3/AT$7*100),"")</f>
        <v/>
      </c>
      <c r="AV3" s="34"/>
      <c r="AW3" s="35" t="str">
        <f>IF(AND((AV3&gt;0),(AV$7&gt;0)),(AV3/AV$7*100),"")</f>
        <v/>
      </c>
      <c r="AX3" s="34"/>
      <c r="AY3" s="35" t="str">
        <f>IF(AND((AX3&gt;0),(AX$7&gt;0)),(AX3/AX$7*100),"")</f>
        <v/>
      </c>
      <c r="AZ3" s="34"/>
      <c r="BA3" s="35" t="str">
        <f>IF(AND((AZ3&gt;0),(AZ$7&gt;0)),(AZ3/AZ$7*100),"")</f>
        <v/>
      </c>
      <c r="BB3" s="34"/>
      <c r="BC3" s="35" t="str">
        <f>IF(AND((BB3&gt;0),(BB$7&gt;0)),(BB3/BB$7*100),"")</f>
        <v/>
      </c>
      <c r="BD3" s="34"/>
      <c r="BE3" s="35" t="str">
        <f>IF(AND((BD3&gt;0),(BD$7&gt;0)),(BD3/BD$7*100),"")</f>
        <v/>
      </c>
      <c r="BF3" s="34"/>
      <c r="BG3" s="35" t="str">
        <f>IF(AND((BF3&gt;0),(BF$7&gt;0)),(BF3/BF$7*100),"")</f>
        <v/>
      </c>
      <c r="BH3" s="34"/>
      <c r="BI3" s="35" t="str">
        <f>IF(AND((BH3&gt;0),(BH$7&gt;0)),(BH3/BH$7*100),"")</f>
        <v/>
      </c>
      <c r="BJ3" s="36"/>
      <c r="BK3" s="37" t="str">
        <f>A3</f>
        <v>Body length</v>
      </c>
      <c r="BL3" s="38">
        <f>COUNT(B3,D3,F3,H3,J3,L3,N3,P3,R3,T3,V3,X3,Z3,AB3,AD3,AF3,AH3,AJ3,AL3,AN3,AP3,AR3,AT3,AV3,AX3,AZ3,BB3,BD3,BF3,BH3)</f>
        <v>15</v>
      </c>
      <c r="BM3" s="39">
        <f>IF(SUM(B3,D3,F3,H3,J3,L3,N3,P3,R3,T3,V3,X3,Z3,AB3,AD3,AF3,AH3,AJ3,AL3,AN3,AP3,AR3,AT3,AV3,AX3,AZ3,BB3,BD3,BF3,BH3)&gt;0,MIN(B3,D3,F3,H3,J3,L3,N3,P3,R3,T3,V3,X3,Z3,AB3,AD3,AF3,AH3,AJ3,AL3,AN3,AP3,AR3,AT3,AV3,AX3,AZ3,BB3,BD3,BF3,BH3),"")</f>
        <v>217</v>
      </c>
      <c r="BN3" s="40" t="str">
        <f>IF(COUNT(BM3)&gt;0,"–","?")</f>
        <v>–</v>
      </c>
      <c r="BO3" s="41">
        <f>IF(SUM(B3,D3,F3,H3,J3,L3,N3,P3,R3,T3,V3,X3,Z3,AB3,AD3,AF3,AH3,AJ3,AL3,AN3,AP3,AR3,AT3,AV3,AX3,AZ3,BB3,BD3,BF3,BH3)&gt;0,MAX(B3,D3,F3,H3,J3,L3,N3,P3,R3,T3,V3,X3,Z3,AB3,AD3,AF3,AH3,AJ3,AL3,AN3,AP3,AR3,AT3,AV3,AX3,AZ3,BB3,BD3,BF3,BH3),"")</f>
        <v>760</v>
      </c>
      <c r="BP3" s="29">
        <f>IF(SUM(C3,E3,G3,I3,K3,M3,O3,Q3,S3,U3,W3,Y3,AA3,AC3,AE3,AG3,AI3,AK3,AM3,AO3,AQ3,AS3,AU3,AW3,AY3,BA3,BC3,BE3,BG3,BI3)&gt;0,MIN(C3,E3,G3,I3,K3,M3,O3,Q3,S3,U3,W3,Y3,AA3,AC3,AE3,AG3,AI3,AK3,AM3,AO3,AQ3,AS3,AU3,AW3,AY3,BA3,BC3,BE3,BG3,BI3),"")</f>
        <v>907.94979079497921</v>
      </c>
      <c r="BQ3" s="30" t="str">
        <f>IF(COUNT(BP3)&gt;0,"–","?")</f>
        <v>–</v>
      </c>
      <c r="BR3" s="31">
        <f>IF(SUM(C3,E3,G3,I3,K3,M3,O3,Q3,S3,U3,W3,Y3,AA3,AC3,AE3,AG3,AI3,AK3,AM3,AO3,AQ3,AS3,AU3,AW3,AY3,BA3,BC3,BE3,BG3,BI3)&gt;0,MAX(C3,E3,G3,I3,K3,M3,O3,Q3,S3,U3,W3,Y3,AA3,AC3,AE3,AG3,AI3,AK3,AM3,AO3,AQ3,AS3,AU3,AW3,AY3,BA3,BC3,BE3,BG3,BI3),"")</f>
        <v>1555.5555555555554</v>
      </c>
      <c r="BS3" s="45">
        <f>IF(SUM(B3,D3,F3,H3,J3,L3,N3,P3,R3,T3,V3,X3,Z3,AB3,AD3,AF3,AH3,AJ3,AL3,AN3,AP3,AR3,AT3,AV3,AX3,AZ3,BB3,BD3,BF3,BH3)&gt;0,AVERAGE(B3,D3,F3,H3,J3,L3,N3,P3,R3,T3,V3,X3,Z3,AB3,AD3,AF3,AH3,AJ3,AL3,AN3,AP3,AR3,AT3,AV3,AX3,AZ3,BB3,BD3,BF3,BH3),"?")</f>
        <v>482.73999999999995</v>
      </c>
      <c r="BT3" s="32">
        <f>IF(SUM(C3,E3,G3,I3,K3,M3,O3,Q3,S3,U3,W3,Y3,AA3,AC3,AE3,AG3,AI3,AK3,AM3,AO3,AQ3,AS3,AU3,AW3,AY3,BA3,BC3,BE3,BG3,BI3)&gt;0,AVERAGE(C3,E3,G3,I3,K3,M3,O3,Q3,S3,U3,W3,Y3,AA3,AC3,AE3,AG3,AI3,AK3,AM3,AO3,AQ3,AS3,AU3,AW3,AY3,BA3,BC3,BE3,BG3,BI3),"?")</f>
        <v>1261.5810854016856</v>
      </c>
      <c r="BU3" s="40">
        <f>IF(COUNT(B3,D3,F3,H3,J3,L3,N3,P3,R3,T3,V3,X3,Z3,AB3,AD3,AF3,AH3,AJ3,AL3,AN3,AP3,AR3,AT3,AV3,AX3,AZ3,BB3,BD3,BF3,BH3)&gt;1,STDEV(B3,D3,F3,H3,J3,L3,N3,P3,R3,T3,V3,X3,Z3,AB3,AD3,AF3,AH3,AJ3,AL3,AN3,AP3,AR3,AT3,AV3,AX3,AZ3,BB3,BD3,BF3,BH3),"?")</f>
        <v>163.09572474032373</v>
      </c>
      <c r="BV3" s="33">
        <f>IF(COUNT(C3,E3,G3,I3,K3,M3,O3,Q3,S3,U3,W3,Y3,AA3,AC3,AE3,AG3,AI3,AK3,AM3,AO3,AQ3,AS3,AU3,AW3,AY3,BA3,BC3,BE3,BG3,BI3)&gt;1,STDEV(C3,E3,G3,I3,K3,M3,O3,Q3,S3,U3,W3,Y3,AA3,AC3,AE3,AG3,AI3,AK3,AM3,AO3,AQ3,AS3,AU3,AW3,AY3,BA3,BC3,BE3,BG3,BI3),"?")</f>
        <v>183.01073155666867</v>
      </c>
      <c r="BW3" s="40">
        <f>IF(COUNT(B3)&gt;0,B3,"?")</f>
        <v>686</v>
      </c>
      <c r="BX3" s="30">
        <f>IF(COUNT(C3)&gt;0,C3,"?")</f>
        <v>1555.5555555555554</v>
      </c>
      <c r="BZ3" s="19"/>
    </row>
    <row r="4" spans="1:78" x14ac:dyDescent="0.3">
      <c r="A4" s="16" t="s">
        <v>12</v>
      </c>
      <c r="B4" s="105"/>
      <c r="C4" s="106" t="str">
        <f>IF(AND((B4&gt;0),(B$7&gt;0)),(B4/B$7*100),"")</f>
        <v/>
      </c>
      <c r="D4" s="17"/>
      <c r="E4" s="61" t="str">
        <f>IF(AND((D4&gt;0),(D$7&gt;0)),(D4/D$7*100),"")</f>
        <v/>
      </c>
      <c r="F4" s="17">
        <v>4.9000000000000004</v>
      </c>
      <c r="G4" s="61">
        <f>IF(AND((F4&gt;0),(F$7&gt;0)),(F4/F$7*100),"")</f>
        <v>12.189054726368159</v>
      </c>
      <c r="H4" s="17">
        <v>4</v>
      </c>
      <c r="I4" s="61">
        <f>IF(AND((H4&gt;0),(H$7&gt;0)),(H4/H$7*100),"")</f>
        <v>11.834319526627219</v>
      </c>
      <c r="J4" s="17"/>
      <c r="K4" s="61" t="str">
        <f>IF(AND((J4&gt;0),(J$7&gt;0)),(J4/J$7*100),"")</f>
        <v/>
      </c>
      <c r="L4" s="17"/>
      <c r="M4" s="61" t="str">
        <f>IF(AND((L4&gt;0),(L$7&gt;0)),(L4/L$7*100),"")</f>
        <v/>
      </c>
      <c r="N4" s="17"/>
      <c r="O4" s="61" t="str">
        <f>IF(AND((N4&gt;0),(N$7&gt;0)),(N4/N$7*100),"")</f>
        <v/>
      </c>
      <c r="P4" s="17">
        <v>3.3</v>
      </c>
      <c r="Q4" s="61">
        <f>IF(AND((P4&gt;0),(P$7&gt;0)),(P4/P$7*100),"")</f>
        <v>12.790697674418603</v>
      </c>
      <c r="R4" s="17"/>
      <c r="S4" s="61" t="str">
        <f>IF(AND((R4&gt;0),(R$7&gt;0)),(R4/R$7*100),"")</f>
        <v/>
      </c>
      <c r="T4" s="17"/>
      <c r="U4" s="61" t="str">
        <f>IF(AND((T4&gt;0),(T$7&gt;0)),(T4/T$7*100),"")</f>
        <v/>
      </c>
      <c r="V4" s="17">
        <v>5.7</v>
      </c>
      <c r="W4" s="61">
        <f>IF(AND((V4&gt;0),(V$7&gt;0)),(V4/V$7*100),"")</f>
        <v>18.095238095238095</v>
      </c>
      <c r="X4" s="17"/>
      <c r="Y4" s="61" t="str">
        <f>IF(AND((X4&gt;0),(X$7&gt;0)),(X4/X$7*100),"")</f>
        <v/>
      </c>
      <c r="Z4" s="17"/>
      <c r="AA4" s="61" t="str">
        <f>IF(AND((Z4&gt;0),(Z$7&gt;0)),(Z4/Z$7*100),"")</f>
        <v/>
      </c>
      <c r="AB4" s="17">
        <v>4.7</v>
      </c>
      <c r="AC4" s="61">
        <f>IF(AND((AB4&gt;0),(AB$7&gt;0)),(AB4/AB$7*100),"")</f>
        <v>13.505747126436784</v>
      </c>
      <c r="AD4" s="17">
        <v>7.2</v>
      </c>
      <c r="AE4" s="61">
        <f>IF(AND((AD4&gt;0),(AD$7&gt;0)),(AD4/AD$7*100),"")</f>
        <v>14.634146341463413</v>
      </c>
      <c r="AF4" s="17"/>
      <c r="AG4" s="61" t="str">
        <f>IF(AND((AF4&gt;0),(AF$7&gt;0)),(AF4/AF$7*100),"")</f>
        <v/>
      </c>
      <c r="AH4" s="17"/>
      <c r="AI4" s="61" t="str">
        <f>IF(AND((AH4&gt;0),(AH$7&gt;0)),(AH4/AH$7*100),"")</f>
        <v/>
      </c>
      <c r="AJ4" s="17"/>
      <c r="AK4" s="61" t="str">
        <f>IF(AND((AJ4&gt;0),(AJ$7&gt;0)),(AJ4/AJ$7*100),"")</f>
        <v/>
      </c>
      <c r="AL4" s="17"/>
      <c r="AM4" s="61" t="str">
        <f>IF(AND((AL4&gt;0),(AL$7&gt;0)),(AL4/AL$7*100),"")</f>
        <v/>
      </c>
      <c r="AN4" s="17"/>
      <c r="AO4" s="61" t="str">
        <f>IF(AND((AN4&gt;0),(AN$7&gt;0)),(AN4/AN$7*100),"")</f>
        <v/>
      </c>
      <c r="AP4" s="17"/>
      <c r="AQ4" s="61" t="str">
        <f>IF(AND((AP4&gt;0),(AP$7&gt;0)),(AP4/AP$7*100),"")</f>
        <v/>
      </c>
      <c r="AR4" s="17"/>
      <c r="AS4" s="61" t="str">
        <f>IF(AND((AR4&gt;0),(AR$7&gt;0)),(AR4/AR$7*100),"")</f>
        <v/>
      </c>
      <c r="AT4" s="17"/>
      <c r="AU4" s="61" t="str">
        <f>IF(AND((AT4&gt;0),(AT$7&gt;0)),(AT4/AT$7*100),"")</f>
        <v/>
      </c>
      <c r="AV4" s="17"/>
      <c r="AW4" s="61" t="str">
        <f>IF(AND((AV4&gt;0),(AV$7&gt;0)),(AV4/AV$7*100),"")</f>
        <v/>
      </c>
      <c r="AX4" s="17"/>
      <c r="AY4" s="61" t="str">
        <f>IF(AND((AX4&gt;0),(AX$7&gt;0)),(AX4/AX$7*100),"")</f>
        <v/>
      </c>
      <c r="AZ4" s="17"/>
      <c r="BA4" s="61" t="str">
        <f>IF(AND((AZ4&gt;0),(AZ$7&gt;0)),(AZ4/AZ$7*100),"")</f>
        <v/>
      </c>
      <c r="BB4" s="17"/>
      <c r="BC4" s="61" t="str">
        <f>IF(AND((BB4&gt;0),(BB$7&gt;0)),(BB4/BB$7*100),"")</f>
        <v/>
      </c>
      <c r="BD4" s="17"/>
      <c r="BE4" s="61" t="str">
        <f>IF(AND((BD4&gt;0),(BD$7&gt;0)),(BD4/BD$7*100),"")</f>
        <v/>
      </c>
      <c r="BF4" s="17"/>
      <c r="BG4" s="61" t="str">
        <f>IF(AND((BF4&gt;0),(BF$7&gt;0)),(BF4/BF$7*100),"")</f>
        <v/>
      </c>
      <c r="BH4" s="17"/>
      <c r="BI4" s="61" t="str">
        <f>IF(AND((BH4&gt;0),(BH$7&gt;0)),(BH4/BH$7*100),"")</f>
        <v/>
      </c>
      <c r="BK4" s="18" t="str">
        <f t="shared" ref="BK4:BK42" si="0">A4</f>
        <v>Peribuccal papillae length</v>
      </c>
      <c r="BL4" s="11">
        <f t="shared" ref="BL4:BL44" si="1">COUNT(B4,D4,F4,H4,J4,L4,N4,P4,R4,T4,V4,X4,Z4,AB4,AD4,AF4,AH4,AJ4,AL4,AN4,AP4,AR4,AT4,AV4,AX4,AZ4,BB4,BD4,BF4,BH4)</f>
        <v>6</v>
      </c>
      <c r="BM4" s="4">
        <f t="shared" ref="BM4:BM44" si="2">IF(SUM(B4,D4,F4,H4,J4,L4,N4,P4,R4,T4,V4,X4,Z4,AB4,AD4,AF4,AH4,AJ4,AL4,AN4,AP4,AR4,AT4,AV4,AX4,AZ4,BB4,BD4,BF4,BH4)&gt;0,MIN(B4,D4,F4,H4,J4,L4,N4,P4,R4,T4,V4,X4,Z4,AB4,AD4,AF4,AH4,AJ4,AL4,AN4,AP4,AR4,AT4,AV4,AX4,AZ4,BB4,BD4,BF4,BH4),"")</f>
        <v>3.3</v>
      </c>
      <c r="BN4" s="40" t="str">
        <f t="shared" ref="BN4:BN44" si="3">IF(COUNT(BM4)&gt;0,"–","?")</f>
        <v>–</v>
      </c>
      <c r="BO4" s="6">
        <f t="shared" ref="BO4:BO44" si="4">IF(SUM(B4,D4,F4,H4,J4,L4,N4,P4,R4,T4,V4,X4,Z4,AB4,AD4,AF4,AH4,AJ4,AL4,AN4,AP4,AR4,AT4,AV4,AX4,AZ4,BB4,BD4,BF4,BH4)&gt;0,MAX(B4,D4,F4,H4,J4,L4,N4,P4,R4,T4,V4,X4,Z4,AB4,AD4,AF4,AH4,AJ4,AL4,AN4,AP4,AR4,AT4,AV4,AX4,AZ4,BB4,BD4,BF4,BH4),"")</f>
        <v>7.2</v>
      </c>
      <c r="BP4" s="51">
        <f t="shared" ref="BP4:BP44" si="5">IF(SUM(C4,E4,G4,I4,K4,M4,O4,Q4,S4,U4,W4,Y4,AA4,AC4,AE4,AG4,AI4,AK4,AM4,AO4,AQ4,AS4,AU4,AW4,AY4,BA4,BC4,BE4,BG4,BI4)&gt;0,MIN(C4,E4,G4,I4,K4,M4,O4,Q4,S4,U4,W4,Y4,AA4,AC4,AE4,AG4,AI4,AK4,AM4,AO4,AQ4,AS4,AU4,AW4,AY4,BA4,BC4,BE4,BG4,BI4),"")</f>
        <v>11.834319526627219</v>
      </c>
      <c r="BQ4" s="7" t="str">
        <f t="shared" ref="BQ4:BQ43" si="6">IF(COUNT(BP4)&gt;0,"–","?")</f>
        <v>–</v>
      </c>
      <c r="BR4" s="52">
        <f t="shared" ref="BR4:BR44" si="7">IF(SUM(C4,E4,G4,I4,K4,M4,O4,Q4,S4,U4,W4,Y4,AA4,AC4,AE4,AG4,AI4,AK4,AM4,AO4,AQ4,AS4,AU4,AW4,AY4,BA4,BC4,BE4,BG4,BI4)&gt;0,MAX(C4,E4,G4,I4,K4,M4,O4,Q4,S4,U4,W4,Y4,AA4,AC4,AE4,AG4,AI4,AK4,AM4,AO4,AQ4,AS4,AU4,AW4,AY4,BA4,BC4,BE4,BG4,BI4),"")</f>
        <v>18.095238095238095</v>
      </c>
      <c r="BS4" s="46">
        <f t="shared" ref="BS4:BS44" si="8">IF(SUM(B4,D4,F4,H4,J4,L4,N4,P4,R4,T4,V4,X4,Z4,AB4,AD4,AF4,AH4,AJ4,AL4,AN4,AP4,AR4,AT4,AV4,AX4,AZ4,BB4,BD4,BF4,BH4)&gt;0,AVERAGE(B4,D4,F4,H4,J4,L4,N4,P4,R4,T4,V4,X4,Z4,AB4,AD4,AF4,AH4,AJ4,AL4,AN4,AP4,AR4,AT4,AV4,AX4,AZ4,BB4,BD4,BF4,BH4),"?")</f>
        <v>4.9666666666666659</v>
      </c>
      <c r="BT4" s="8">
        <f t="shared" ref="BT4:BT43" si="9">IF(SUM(C4,E4,G4,I4,K4,M4,O4,Q4,S4,U4,W4,Y4,AA4,AC4,AE4,AG4,AI4,AK4,AM4,AO4,AQ4,AS4,AU4,AW4,AY4,BA4,BC4,BE4,BG4,BI4)&gt;0,AVERAGE(C4,E4,G4,I4,K4,M4,O4,Q4,S4,U4,W4,Y4,AA4,AC4,AE4,AG4,AI4,AK4,AM4,AO4,AQ4,AS4,AU4,AW4,AY4,BA4,BC4,BE4,BG4,BI4),"?")</f>
        <v>13.841533915092043</v>
      </c>
      <c r="BU4" s="5">
        <f t="shared" ref="BU4:BU44" si="10">IF(COUNT(B4,D4,F4,H4,J4,L4,N4,P4,R4,T4,V4,X4,Z4,AB4,AD4,AF4,AH4,AJ4,AL4,AN4,AP4,AR4,AT4,AV4,AX4,AZ4,BB4,BD4,BF4,BH4)&gt;1,STDEV(B4,D4,F4,H4,J4,L4,N4,P4,R4,T4,V4,X4,Z4,AB4,AD4,AF4,AH4,AJ4,AL4,AN4,AP4,AR4,AT4,AV4,AX4,AZ4,BB4,BD4,BF4,BH4),"?")</f>
        <v>1.3647954669717648</v>
      </c>
      <c r="BV4" s="9">
        <f t="shared" ref="BV4:BV43" si="11">IF(COUNT(C4,E4,G4,I4,K4,M4,O4,Q4,S4,U4,W4,Y4,AA4,AC4,AE4,AG4,AI4,AK4,AM4,AO4,AQ4,AS4,AU4,AW4,AY4,BA4,BC4,BE4,BG4,BI4)&gt;1,STDEV(C4,E4,G4,I4,K4,M4,O4,Q4,S4,U4,W4,Y4,AA4,AC4,AE4,AG4,AI4,AK4,AM4,AO4,AQ4,AS4,AU4,AW4,AY4,BA4,BC4,BE4,BG4,BI4),"?")</f>
        <v>2.3107938182886225</v>
      </c>
      <c r="BW4" s="5" t="str">
        <f t="shared" ref="BW4:BW44" si="12">IF(COUNT(B4)&gt;0,B4,"?")</f>
        <v>?</v>
      </c>
      <c r="BX4" s="7" t="str">
        <f t="shared" ref="BX4:BX43" si="13">IF(COUNT(C4)&gt;0,C4,"?")</f>
        <v>?</v>
      </c>
    </row>
    <row r="5" spans="1:78" x14ac:dyDescent="0.3">
      <c r="A5" s="16" t="s">
        <v>13</v>
      </c>
      <c r="B5" s="105">
        <v>7.7</v>
      </c>
      <c r="C5" s="106">
        <f>IF(AND((B5&gt;0),(B$7&gt;0)),(B5/B$7*100),"")</f>
        <v>17.460317460317459</v>
      </c>
      <c r="D5" s="17">
        <v>4.4000000000000004</v>
      </c>
      <c r="E5" s="61">
        <f>IF(AND((D5&gt;0),(D$7&gt;0)),(D5/D$7*100),"")</f>
        <v>12.979351032448379</v>
      </c>
      <c r="F5" s="17"/>
      <c r="G5" s="61" t="str">
        <f>IF(AND((F5&gt;0),(F$7&gt;0)),(F5/F$7*100),"")</f>
        <v/>
      </c>
      <c r="H5" s="17">
        <v>5.5</v>
      </c>
      <c r="I5" s="61">
        <f>IF(AND((H5&gt;0),(H$7&gt;0)),(H5/H$7*100),"")</f>
        <v>16.272189349112427</v>
      </c>
      <c r="J5" s="17">
        <v>6.6</v>
      </c>
      <c r="K5" s="61">
        <f>IF(AND((J5&gt;0),(J$7&gt;0)),(J5/J$7*100),"")</f>
        <v>15.492957746478872</v>
      </c>
      <c r="L5" s="17">
        <v>9.1</v>
      </c>
      <c r="M5" s="61">
        <f>IF(AND((L5&gt;0),(L$7&gt;0)),(L5/L$7*100),"")</f>
        <v>19.361702127659576</v>
      </c>
      <c r="N5" s="17">
        <v>8.4</v>
      </c>
      <c r="O5" s="61">
        <f>IF(AND((N5&gt;0),(N$7&gt;0)),(N5/N$7*100),"")</f>
        <v>16.83366733466934</v>
      </c>
      <c r="P5" s="17">
        <v>3.4</v>
      </c>
      <c r="Q5" s="61">
        <f>IF(AND((P5&gt;0),(P$7&gt;0)),(P5/P$7*100),"")</f>
        <v>13.178294573643409</v>
      </c>
      <c r="R5" s="17">
        <v>3.6</v>
      </c>
      <c r="S5" s="61">
        <f>IF(AND((R5&gt;0),(R$7&gt;0)),(R5/R$7*100),"")</f>
        <v>13.8996138996139</v>
      </c>
      <c r="T5" s="17"/>
      <c r="U5" s="61" t="str">
        <f>IF(AND((T5&gt;0),(T$7&gt;0)),(T5/T$7*100),"")</f>
        <v/>
      </c>
      <c r="V5" s="17"/>
      <c r="W5" s="61" t="str">
        <f>IF(AND((V5&gt;0),(V$7&gt;0)),(V5/V$7*100),"")</f>
        <v/>
      </c>
      <c r="X5" s="17">
        <v>6.3</v>
      </c>
      <c r="Y5" s="61">
        <f>IF(AND((X5&gt;0),(X$7&gt;0)),(X5/X$7*100),"")</f>
        <v>13.31923890063425</v>
      </c>
      <c r="Z5" s="17">
        <v>3.3</v>
      </c>
      <c r="AA5" s="61">
        <f>IF(AND((Z5&gt;0),(Z$7&gt;0)),(Z5/Z$7*100),"")</f>
        <v>13.807531380753138</v>
      </c>
      <c r="AB5" s="17">
        <v>4.5</v>
      </c>
      <c r="AC5" s="61">
        <f>IF(AND((AB5&gt;0),(AB$7&gt;0)),(AB5/AB$7*100),"")</f>
        <v>12.931034482758621</v>
      </c>
      <c r="AD5" s="17">
        <v>7.1</v>
      </c>
      <c r="AE5" s="61">
        <f>IF(AND((AD5&gt;0),(AD$7&gt;0)),(AD5/AD$7*100),"")</f>
        <v>14.430894308943088</v>
      </c>
      <c r="AF5" s="17"/>
      <c r="AG5" s="61" t="str">
        <f>IF(AND((AF5&gt;0),(AF$7&gt;0)),(AF5/AF$7*100),"")</f>
        <v/>
      </c>
      <c r="AH5" s="17"/>
      <c r="AI5" s="61" t="str">
        <f>IF(AND((AH5&gt;0),(AH$7&gt;0)),(AH5/AH$7*100),"")</f>
        <v/>
      </c>
      <c r="AJ5" s="17"/>
      <c r="AK5" s="61" t="str">
        <f>IF(AND((AJ5&gt;0),(AJ$7&gt;0)),(AJ5/AJ$7*100),"")</f>
        <v/>
      </c>
      <c r="AL5" s="17"/>
      <c r="AM5" s="61" t="str">
        <f>IF(AND((AL5&gt;0),(AL$7&gt;0)),(AL5/AL$7*100),"")</f>
        <v/>
      </c>
      <c r="AN5" s="17"/>
      <c r="AO5" s="61" t="str">
        <f>IF(AND((AN5&gt;0),(AN$7&gt;0)),(AN5/AN$7*100),"")</f>
        <v/>
      </c>
      <c r="AP5" s="17"/>
      <c r="AQ5" s="61" t="str">
        <f>IF(AND((AP5&gt;0),(AP$7&gt;0)),(AP5/AP$7*100),"")</f>
        <v/>
      </c>
      <c r="AR5" s="17"/>
      <c r="AS5" s="61" t="str">
        <f>IF(AND((AR5&gt;0),(AR$7&gt;0)),(AR5/AR$7*100),"")</f>
        <v/>
      </c>
      <c r="AT5" s="17"/>
      <c r="AU5" s="61" t="str">
        <f>IF(AND((AT5&gt;0),(AT$7&gt;0)),(AT5/AT$7*100),"")</f>
        <v/>
      </c>
      <c r="AV5" s="17"/>
      <c r="AW5" s="61" t="str">
        <f>IF(AND((AV5&gt;0),(AV$7&gt;0)),(AV5/AV$7*100),"")</f>
        <v/>
      </c>
      <c r="AX5" s="17"/>
      <c r="AY5" s="61" t="str">
        <f>IF(AND((AX5&gt;0),(AX$7&gt;0)),(AX5/AX$7*100),"")</f>
        <v/>
      </c>
      <c r="AZ5" s="17"/>
      <c r="BA5" s="61" t="str">
        <f>IF(AND((AZ5&gt;0),(AZ$7&gt;0)),(AZ5/AZ$7*100),"")</f>
        <v/>
      </c>
      <c r="BB5" s="17"/>
      <c r="BC5" s="61" t="str">
        <f>IF(AND((BB5&gt;0),(BB$7&gt;0)),(BB5/BB$7*100),"")</f>
        <v/>
      </c>
      <c r="BD5" s="17"/>
      <c r="BE5" s="61" t="str">
        <f>IF(AND((BD5&gt;0),(BD$7&gt;0)),(BD5/BD$7*100),"")</f>
        <v/>
      </c>
      <c r="BF5" s="17"/>
      <c r="BG5" s="61" t="str">
        <f>IF(AND((BF5&gt;0),(BF$7&gt;0)),(BF5/BF$7*100),"")</f>
        <v/>
      </c>
      <c r="BH5" s="17"/>
      <c r="BI5" s="61" t="str">
        <f>IF(AND((BH5&gt;0),(BH$7&gt;0)),(BH5/BH$7*100),"")</f>
        <v/>
      </c>
      <c r="BK5" s="18" t="str">
        <f t="shared" si="0"/>
        <v>Lateral papillae length</v>
      </c>
      <c r="BL5" s="11">
        <f t="shared" si="1"/>
        <v>12</v>
      </c>
      <c r="BM5" s="4">
        <f t="shared" si="2"/>
        <v>3.3</v>
      </c>
      <c r="BN5" s="40" t="str">
        <f t="shared" si="3"/>
        <v>–</v>
      </c>
      <c r="BO5" s="6">
        <f t="shared" si="4"/>
        <v>9.1</v>
      </c>
      <c r="BP5" s="51">
        <f t="shared" si="5"/>
        <v>12.931034482758621</v>
      </c>
      <c r="BQ5" s="7" t="str">
        <f t="shared" si="6"/>
        <v>–</v>
      </c>
      <c r="BR5" s="52">
        <f t="shared" si="7"/>
        <v>19.361702127659576</v>
      </c>
      <c r="BS5" s="46">
        <f t="shared" si="8"/>
        <v>5.8249999999999993</v>
      </c>
      <c r="BT5" s="8">
        <f t="shared" si="9"/>
        <v>14.997232716419376</v>
      </c>
      <c r="BU5" s="5">
        <f t="shared" si="10"/>
        <v>2.009579331827708</v>
      </c>
      <c r="BV5" s="9">
        <f t="shared" si="11"/>
        <v>2.0838174299779078</v>
      </c>
      <c r="BW5" s="5">
        <f t="shared" si="12"/>
        <v>7.7</v>
      </c>
      <c r="BX5" s="7">
        <f t="shared" si="13"/>
        <v>17.460317460317459</v>
      </c>
    </row>
    <row r="6" spans="1:78" x14ac:dyDescent="0.3">
      <c r="A6" s="16" t="s">
        <v>14</v>
      </c>
      <c r="B6" s="88"/>
      <c r="C6" s="89"/>
      <c r="D6" s="62"/>
      <c r="E6" s="62"/>
      <c r="F6" s="62"/>
      <c r="G6" s="62"/>
      <c r="H6" s="62"/>
      <c r="I6" s="62"/>
      <c r="J6" s="62"/>
      <c r="K6" s="62"/>
      <c r="L6" s="62"/>
      <c r="M6" s="62"/>
      <c r="N6" s="62"/>
      <c r="O6" s="62"/>
      <c r="P6" s="62"/>
      <c r="Q6" s="62"/>
      <c r="R6" s="62"/>
      <c r="S6" s="62"/>
      <c r="T6" s="62"/>
      <c r="U6" s="62"/>
      <c r="V6" s="62"/>
      <c r="W6" s="62"/>
      <c r="X6" s="62"/>
      <c r="Y6" s="62"/>
      <c r="Z6" s="62"/>
      <c r="AA6" s="62"/>
      <c r="AB6" s="62"/>
      <c r="AC6" s="62"/>
      <c r="AD6" s="62"/>
      <c r="AE6" s="74"/>
      <c r="AF6" s="28"/>
      <c r="AG6" s="62"/>
      <c r="AH6" s="62"/>
      <c r="AI6" s="62"/>
      <c r="AJ6" s="62"/>
      <c r="AK6" s="62"/>
      <c r="AL6" s="62"/>
      <c r="AM6" s="62"/>
      <c r="AN6" s="62"/>
      <c r="AO6" s="62"/>
      <c r="AP6" s="62"/>
      <c r="AQ6" s="62"/>
      <c r="AR6" s="62"/>
      <c r="AS6" s="62"/>
      <c r="AT6" s="62"/>
      <c r="AU6" s="62"/>
      <c r="AV6" s="62"/>
      <c r="AW6" s="62"/>
      <c r="AX6" s="62"/>
      <c r="AY6" s="62"/>
      <c r="AZ6" s="62"/>
      <c r="BA6" s="62"/>
      <c r="BB6" s="62"/>
      <c r="BC6" s="62"/>
      <c r="BD6" s="62"/>
      <c r="BE6" s="62"/>
      <c r="BF6" s="62"/>
      <c r="BG6" s="62"/>
      <c r="BH6" s="62"/>
      <c r="BI6" s="74"/>
      <c r="BK6" s="18" t="str">
        <f t="shared" si="0"/>
        <v>Buccal tube</v>
      </c>
      <c r="BL6" s="11"/>
      <c r="BM6" s="4"/>
      <c r="BN6" s="40"/>
      <c r="BO6" s="6" t="str">
        <f t="shared" si="4"/>
        <v/>
      </c>
      <c r="BP6" s="51"/>
      <c r="BQ6" s="7"/>
      <c r="BR6" s="52"/>
      <c r="BS6" s="46"/>
      <c r="BT6" s="8"/>
      <c r="BU6" s="5"/>
      <c r="BV6" s="9"/>
      <c r="BW6" s="5"/>
      <c r="BX6" s="7"/>
    </row>
    <row r="7" spans="1:78" x14ac:dyDescent="0.3">
      <c r="A7" s="27" t="s">
        <v>15</v>
      </c>
      <c r="B7" s="105">
        <v>44.1</v>
      </c>
      <c r="C7" s="106" t="s">
        <v>5</v>
      </c>
      <c r="D7" s="17">
        <v>33.9</v>
      </c>
      <c r="E7" s="61" t="s">
        <v>5</v>
      </c>
      <c r="F7" s="17">
        <v>40.200000000000003</v>
      </c>
      <c r="G7" s="61" t="s">
        <v>5</v>
      </c>
      <c r="H7" s="17">
        <v>33.799999999999997</v>
      </c>
      <c r="I7" s="61" t="s">
        <v>5</v>
      </c>
      <c r="J7" s="17">
        <v>42.6</v>
      </c>
      <c r="K7" s="61" t="s">
        <v>5</v>
      </c>
      <c r="L7" s="17">
        <v>47</v>
      </c>
      <c r="M7" s="61" t="s">
        <v>5</v>
      </c>
      <c r="N7" s="17">
        <v>49.9</v>
      </c>
      <c r="O7" s="61" t="s">
        <v>5</v>
      </c>
      <c r="P7" s="17">
        <v>25.8</v>
      </c>
      <c r="Q7" s="61" t="s">
        <v>5</v>
      </c>
      <c r="R7" s="17">
        <v>25.9</v>
      </c>
      <c r="S7" s="61" t="s">
        <v>5</v>
      </c>
      <c r="T7" s="17">
        <v>32.9</v>
      </c>
      <c r="U7" s="61" t="s">
        <v>5</v>
      </c>
      <c r="V7" s="17">
        <v>31.5</v>
      </c>
      <c r="W7" s="61" t="s">
        <v>5</v>
      </c>
      <c r="X7" s="17">
        <v>47.3</v>
      </c>
      <c r="Y7" s="61" t="s">
        <v>5</v>
      </c>
      <c r="Z7" s="17">
        <v>23.9</v>
      </c>
      <c r="AA7" s="61" t="s">
        <v>5</v>
      </c>
      <c r="AB7" s="17">
        <v>34.799999999999997</v>
      </c>
      <c r="AC7" s="61" t="s">
        <v>5</v>
      </c>
      <c r="AD7" s="17">
        <v>49.2</v>
      </c>
      <c r="AE7" s="61" t="s">
        <v>5</v>
      </c>
      <c r="AF7" s="17"/>
      <c r="AG7" s="61" t="s">
        <v>5</v>
      </c>
      <c r="AH7" s="17"/>
      <c r="AI7" s="61" t="s">
        <v>5</v>
      </c>
      <c r="AJ7" s="17"/>
      <c r="AK7" s="61" t="s">
        <v>5</v>
      </c>
      <c r="AL7" s="17"/>
      <c r="AM7" s="61" t="s">
        <v>5</v>
      </c>
      <c r="AN7" s="17"/>
      <c r="AO7" s="61" t="s">
        <v>5</v>
      </c>
      <c r="AP7" s="17"/>
      <c r="AQ7" s="61" t="s">
        <v>5</v>
      </c>
      <c r="AR7" s="17"/>
      <c r="AS7" s="61" t="s">
        <v>5</v>
      </c>
      <c r="AT7" s="17"/>
      <c r="AU7" s="61" t="s">
        <v>5</v>
      </c>
      <c r="AV7" s="17"/>
      <c r="AW7" s="61" t="s">
        <v>5</v>
      </c>
      <c r="AX7" s="17"/>
      <c r="AY7" s="61" t="s">
        <v>5</v>
      </c>
      <c r="AZ7" s="17"/>
      <c r="BA7" s="61" t="s">
        <v>5</v>
      </c>
      <c r="BB7" s="17"/>
      <c r="BC7" s="61" t="s">
        <v>5</v>
      </c>
      <c r="BD7" s="17"/>
      <c r="BE7" s="61" t="s">
        <v>5</v>
      </c>
      <c r="BF7" s="17"/>
      <c r="BG7" s="61" t="s">
        <v>5</v>
      </c>
      <c r="BH7" s="17"/>
      <c r="BI7" s="61" t="s">
        <v>5</v>
      </c>
      <c r="BK7" s="18" t="str">
        <f t="shared" si="0"/>
        <v xml:space="preserve">     Length</v>
      </c>
      <c r="BL7" s="11">
        <f t="shared" si="1"/>
        <v>15</v>
      </c>
      <c r="BM7" s="4">
        <f t="shared" si="2"/>
        <v>23.9</v>
      </c>
      <c r="BN7" s="40" t="str">
        <f t="shared" si="3"/>
        <v>–</v>
      </c>
      <c r="BO7" s="6">
        <f t="shared" si="4"/>
        <v>49.9</v>
      </c>
      <c r="BP7" s="51" t="str">
        <f t="shared" si="5"/>
        <v/>
      </c>
      <c r="BQ7" s="7" t="s">
        <v>5</v>
      </c>
      <c r="BR7" s="52" t="str">
        <f t="shared" si="7"/>
        <v/>
      </c>
      <c r="BS7" s="46">
        <f t="shared" si="8"/>
        <v>37.519999999999996</v>
      </c>
      <c r="BT7" s="8" t="s">
        <v>5</v>
      </c>
      <c r="BU7" s="5">
        <f t="shared" si="10"/>
        <v>8.8693050138424852</v>
      </c>
      <c r="BV7" s="9" t="s">
        <v>5</v>
      </c>
      <c r="BW7" s="5">
        <f t="shared" si="12"/>
        <v>44.1</v>
      </c>
      <c r="BX7" s="7" t="s">
        <v>5</v>
      </c>
      <c r="BZ7" s="7"/>
    </row>
    <row r="8" spans="1:78" x14ac:dyDescent="0.3">
      <c r="A8" s="27" t="s">
        <v>16</v>
      </c>
      <c r="B8" s="105">
        <v>31.2</v>
      </c>
      <c r="C8" s="106">
        <f>IF(AND((B8&gt;0),(B$7&gt;0)),(B8/B$7*100),"")</f>
        <v>70.748299319727892</v>
      </c>
      <c r="D8" s="17">
        <v>23.8</v>
      </c>
      <c r="E8" s="61">
        <f>IF(AND((D8&gt;0),(D$7&gt;0)),(D8/D$7*100),"")</f>
        <v>70.206489675516224</v>
      </c>
      <c r="F8" s="17">
        <v>29.8</v>
      </c>
      <c r="G8" s="61">
        <f>IF(AND((F8&gt;0),(F$7&gt;0)),(F8/F$7*100),"")</f>
        <v>74.129353233830841</v>
      </c>
      <c r="H8" s="17">
        <v>24.4</v>
      </c>
      <c r="I8" s="61">
        <f>IF(AND((H8&gt;0),(H$7&gt;0)),(H8/H$7*100),"")</f>
        <v>72.189349112426044</v>
      </c>
      <c r="J8" s="17">
        <v>30.3</v>
      </c>
      <c r="K8" s="61">
        <f>IF(AND((J8&gt;0),(J$7&gt;0)),(J8/J$7*100),"")</f>
        <v>71.126760563380273</v>
      </c>
      <c r="L8" s="17">
        <v>33.4</v>
      </c>
      <c r="M8" s="61">
        <f>IF(AND((L8&gt;0),(L$7&gt;0)),(L8/L$7*100),"")</f>
        <v>71.063829787234027</v>
      </c>
      <c r="N8" s="17">
        <v>34.6</v>
      </c>
      <c r="O8" s="61">
        <f>IF(AND((N8&gt;0),(N$7&gt;0)),(N8/N$7*100),"")</f>
        <v>69.338677354709418</v>
      </c>
      <c r="P8" s="17">
        <v>17.399999999999999</v>
      </c>
      <c r="Q8" s="61">
        <f>IF(AND((P8&gt;0),(P$7&gt;0)),(P8/P$7*100),"")</f>
        <v>67.441860465116278</v>
      </c>
      <c r="R8" s="17">
        <v>17.7</v>
      </c>
      <c r="S8" s="61">
        <f>IF(AND((R8&gt;0),(R$7&gt;0)),(R8/R$7*100),"")</f>
        <v>68.339768339768341</v>
      </c>
      <c r="T8" s="17">
        <v>22.7</v>
      </c>
      <c r="U8" s="61">
        <f>IF(AND((T8&gt;0),(T$7&gt;0)),(T8/T$7*100),"")</f>
        <v>68.996960486322195</v>
      </c>
      <c r="V8" s="17">
        <v>22.5</v>
      </c>
      <c r="W8" s="61">
        <f>IF(AND((V8&gt;0),(V$7&gt;0)),(V8/V$7*100),"")</f>
        <v>71.428571428571431</v>
      </c>
      <c r="X8" s="17">
        <v>35.299999999999997</v>
      </c>
      <c r="Y8" s="61">
        <f>IF(AND((X8&gt;0),(X$7&gt;0)),(X8/X$7*100),"")</f>
        <v>74.630021141649053</v>
      </c>
      <c r="Z8" s="17">
        <v>16.3</v>
      </c>
      <c r="AA8" s="61">
        <f>IF(AND((Z8&gt;0),(Z$7&gt;0)),(Z8/Z$7*100),"")</f>
        <v>68.200836820083694</v>
      </c>
      <c r="AB8" s="17">
        <v>25.1</v>
      </c>
      <c r="AC8" s="61">
        <f>IF(AND((AB8&gt;0),(AB$7&gt;0)),(AB8/AB$7*100),"")</f>
        <v>72.1264367816092</v>
      </c>
      <c r="AD8" s="17">
        <v>35.6</v>
      </c>
      <c r="AE8" s="61">
        <f>IF(AND((AD8&gt;0),(AD$7&gt;0)),(AD8/AD$7*100),"")</f>
        <v>72.35772357723576</v>
      </c>
      <c r="AF8" s="17"/>
      <c r="AG8" s="61" t="str">
        <f>IF(AND((AF8&gt;0),(AF$7&gt;0)),(AF8/AF$7*100),"")</f>
        <v/>
      </c>
      <c r="AH8" s="17"/>
      <c r="AI8" s="61" t="str">
        <f>IF(AND((AH8&gt;0),(AH$7&gt;0)),(AH8/AH$7*100),"")</f>
        <v/>
      </c>
      <c r="AJ8" s="17"/>
      <c r="AK8" s="61" t="str">
        <f>IF(AND((AJ8&gt;0),(AJ$7&gt;0)),(AJ8/AJ$7*100),"")</f>
        <v/>
      </c>
      <c r="AL8" s="17"/>
      <c r="AM8" s="61" t="str">
        <f>IF(AND((AL8&gt;0),(AL$7&gt;0)),(AL8/AL$7*100),"")</f>
        <v/>
      </c>
      <c r="AN8" s="17"/>
      <c r="AO8" s="61" t="str">
        <f>IF(AND((AN8&gt;0),(AN$7&gt;0)),(AN8/AN$7*100),"")</f>
        <v/>
      </c>
      <c r="AP8" s="17"/>
      <c r="AQ8" s="61" t="str">
        <f>IF(AND((AP8&gt;0),(AP$7&gt;0)),(AP8/AP$7*100),"")</f>
        <v/>
      </c>
      <c r="AR8" s="17"/>
      <c r="AS8" s="61" t="str">
        <f>IF(AND((AR8&gt;0),(AR$7&gt;0)),(AR8/AR$7*100),"")</f>
        <v/>
      </c>
      <c r="AT8" s="17"/>
      <c r="AU8" s="61" t="str">
        <f>IF(AND((AT8&gt;0),(AT$7&gt;0)),(AT8/AT$7*100),"")</f>
        <v/>
      </c>
      <c r="AV8" s="17"/>
      <c r="AW8" s="61" t="str">
        <f>IF(AND((AV8&gt;0),(AV$7&gt;0)),(AV8/AV$7*100),"")</f>
        <v/>
      </c>
      <c r="AX8" s="17"/>
      <c r="AY8" s="61" t="str">
        <f>IF(AND((AX8&gt;0),(AX$7&gt;0)),(AX8/AX$7*100),"")</f>
        <v/>
      </c>
      <c r="AZ8" s="17"/>
      <c r="BA8" s="61" t="str">
        <f>IF(AND((AZ8&gt;0),(AZ$7&gt;0)),(AZ8/AZ$7*100),"")</f>
        <v/>
      </c>
      <c r="BB8" s="17"/>
      <c r="BC8" s="61" t="str">
        <f>IF(AND((BB8&gt;0),(BB$7&gt;0)),(BB8/BB$7*100),"")</f>
        <v/>
      </c>
      <c r="BD8" s="17"/>
      <c r="BE8" s="61" t="str">
        <f>IF(AND((BD8&gt;0),(BD$7&gt;0)),(BD8/BD$7*100),"")</f>
        <v/>
      </c>
      <c r="BF8" s="17"/>
      <c r="BG8" s="61" t="str">
        <f>IF(AND((BF8&gt;0),(BF$7&gt;0)),(BF8/BF$7*100),"")</f>
        <v/>
      </c>
      <c r="BH8" s="17"/>
      <c r="BI8" s="61" t="str">
        <f>IF(AND((BH8&gt;0),(BH$7&gt;0)),(BH8/BH$7*100),"")</f>
        <v/>
      </c>
      <c r="BK8" s="18" t="str">
        <f t="shared" si="0"/>
        <v xml:space="preserve">     Stylet support insertion point</v>
      </c>
      <c r="BL8" s="11">
        <f t="shared" si="1"/>
        <v>15</v>
      </c>
      <c r="BM8" s="4">
        <f t="shared" si="2"/>
        <v>16.3</v>
      </c>
      <c r="BN8" s="40" t="str">
        <f t="shared" si="3"/>
        <v>–</v>
      </c>
      <c r="BO8" s="6">
        <f t="shared" si="4"/>
        <v>35.6</v>
      </c>
      <c r="BP8" s="51">
        <f t="shared" si="5"/>
        <v>67.441860465116278</v>
      </c>
      <c r="BQ8" s="7" t="str">
        <f t="shared" si="6"/>
        <v>–</v>
      </c>
      <c r="BR8" s="52">
        <f t="shared" si="7"/>
        <v>74.630021141649053</v>
      </c>
      <c r="BS8" s="46">
        <f t="shared" si="8"/>
        <v>26.673333333333339</v>
      </c>
      <c r="BT8" s="8">
        <f t="shared" si="9"/>
        <v>70.821662539145379</v>
      </c>
      <c r="BU8" s="5">
        <f t="shared" si="10"/>
        <v>6.701968438629117</v>
      </c>
      <c r="BV8" s="9">
        <f t="shared" si="11"/>
        <v>2.1088446030247905</v>
      </c>
      <c r="BW8" s="5">
        <f t="shared" si="12"/>
        <v>31.2</v>
      </c>
      <c r="BX8" s="7">
        <f t="shared" si="13"/>
        <v>70.748299319727892</v>
      </c>
    </row>
    <row r="9" spans="1:78" x14ac:dyDescent="0.3">
      <c r="A9" s="27" t="s">
        <v>17</v>
      </c>
      <c r="B9" s="105">
        <v>15.3</v>
      </c>
      <c r="C9" s="106">
        <f>IF(AND((B9&gt;0),(B$7&gt;0)),(B9/B$7*100),"")</f>
        <v>34.693877551020407</v>
      </c>
      <c r="D9" s="17"/>
      <c r="E9" s="61" t="str">
        <f>IF(AND((D9&gt;0),(D$7&gt;0)),(D9/D$7*100),"")</f>
        <v/>
      </c>
      <c r="F9" s="17">
        <v>16</v>
      </c>
      <c r="G9" s="61">
        <f>IF(AND((F9&gt;0),(F$7&gt;0)),(F9/F$7*100),"")</f>
        <v>39.800995024875618</v>
      </c>
      <c r="H9" s="17"/>
      <c r="I9" s="61" t="str">
        <f>IF(AND((H9&gt;0),(H$7&gt;0)),(H9/H$7*100),"")</f>
        <v/>
      </c>
      <c r="J9" s="17">
        <v>14.7</v>
      </c>
      <c r="K9" s="61">
        <f>IF(AND((J9&gt;0),(J$7&gt;0)),(J9/J$7*100),"")</f>
        <v>34.507042253521128</v>
      </c>
      <c r="L9" s="17">
        <v>17.3</v>
      </c>
      <c r="M9" s="61">
        <f>IF(AND((L9&gt;0),(L$7&gt;0)),(L9/L$7*100),"")</f>
        <v>36.808510638297875</v>
      </c>
      <c r="N9" s="17">
        <v>20.8</v>
      </c>
      <c r="O9" s="61">
        <f>IF(AND((N9&gt;0),(N$7&gt;0)),(N9/N$7*100),"")</f>
        <v>41.68336673346694</v>
      </c>
      <c r="P9" s="17">
        <v>7.3</v>
      </c>
      <c r="Q9" s="61">
        <f>IF(AND((P9&gt;0),(P$7&gt;0)),(P9/P$7*100),"")</f>
        <v>28.294573643410853</v>
      </c>
      <c r="R9" s="17">
        <v>7.4</v>
      </c>
      <c r="S9" s="61">
        <f>IF(AND((R9&gt;0),(R$7&gt;0)),(R9/R$7*100),"")</f>
        <v>28.571428571428577</v>
      </c>
      <c r="T9" s="17">
        <v>8.4</v>
      </c>
      <c r="U9" s="61">
        <f>IF(AND((T9&gt;0),(T$7&gt;0)),(T9/T$7*100),"")</f>
        <v>25.531914893617024</v>
      </c>
      <c r="V9" s="17">
        <v>10.6</v>
      </c>
      <c r="W9" s="61">
        <f>IF(AND((V9&gt;0),(V$7&gt;0)),(V9/V$7*100),"")</f>
        <v>33.650793650793645</v>
      </c>
      <c r="X9" s="17">
        <v>19</v>
      </c>
      <c r="Y9" s="61">
        <f>IF(AND((X9&gt;0),(X$7&gt;0)),(X9/X$7*100),"")</f>
        <v>40.169133192389005</v>
      </c>
      <c r="Z9" s="17">
        <v>7</v>
      </c>
      <c r="AA9" s="61">
        <f>IF(AND((Z9&gt;0),(Z$7&gt;0)),(Z9/Z$7*100),"")</f>
        <v>29.288702928870297</v>
      </c>
      <c r="AB9" s="17">
        <v>9.8000000000000007</v>
      </c>
      <c r="AC9" s="61">
        <f>IF(AND((AB9&gt;0),(AB$7&gt;0)),(AB9/AB$7*100),"")</f>
        <v>28.160919540229891</v>
      </c>
      <c r="AD9" s="17">
        <v>14</v>
      </c>
      <c r="AE9" s="61">
        <f>IF(AND((AD9&gt;0),(AD$7&gt;0)),(AD9/AD$7*100),"")</f>
        <v>28.455284552845526</v>
      </c>
      <c r="AF9" s="17"/>
      <c r="AG9" s="61" t="str">
        <f>IF(AND((AF9&gt;0),(AF$7&gt;0)),(AF9/AF$7*100),"")</f>
        <v/>
      </c>
      <c r="AH9" s="17"/>
      <c r="AI9" s="61" t="str">
        <f>IF(AND((AH9&gt;0),(AH$7&gt;0)),(AH9/AH$7*100),"")</f>
        <v/>
      </c>
      <c r="AJ9" s="17"/>
      <c r="AK9" s="61" t="str">
        <f>IF(AND((AJ9&gt;0),(AJ$7&gt;0)),(AJ9/AJ$7*100),"")</f>
        <v/>
      </c>
      <c r="AL9" s="17"/>
      <c r="AM9" s="61" t="str">
        <f>IF(AND((AL9&gt;0),(AL$7&gt;0)),(AL9/AL$7*100),"")</f>
        <v/>
      </c>
      <c r="AN9" s="17"/>
      <c r="AO9" s="61" t="str">
        <f>IF(AND((AN9&gt;0),(AN$7&gt;0)),(AN9/AN$7*100),"")</f>
        <v/>
      </c>
      <c r="AP9" s="17"/>
      <c r="AQ9" s="61" t="str">
        <f>IF(AND((AP9&gt;0),(AP$7&gt;0)),(AP9/AP$7*100),"")</f>
        <v/>
      </c>
      <c r="AR9" s="17"/>
      <c r="AS9" s="61" t="str">
        <f>IF(AND((AR9&gt;0),(AR$7&gt;0)),(AR9/AR$7*100),"")</f>
        <v/>
      </c>
      <c r="AT9" s="17"/>
      <c r="AU9" s="61" t="str">
        <f>IF(AND((AT9&gt;0),(AT$7&gt;0)),(AT9/AT$7*100),"")</f>
        <v/>
      </c>
      <c r="AV9" s="17"/>
      <c r="AW9" s="61" t="str">
        <f>IF(AND((AV9&gt;0),(AV$7&gt;0)),(AV9/AV$7*100),"")</f>
        <v/>
      </c>
      <c r="AX9" s="17"/>
      <c r="AY9" s="61" t="str">
        <f>IF(AND((AX9&gt;0),(AX$7&gt;0)),(AX9/AX$7*100),"")</f>
        <v/>
      </c>
      <c r="AZ9" s="17"/>
      <c r="BA9" s="61" t="str">
        <f>IF(AND((AZ9&gt;0),(AZ$7&gt;0)),(AZ9/AZ$7*100),"")</f>
        <v/>
      </c>
      <c r="BB9" s="17"/>
      <c r="BC9" s="61" t="str">
        <f>IF(AND((BB9&gt;0),(BB$7&gt;0)),(BB9/BB$7*100),"")</f>
        <v/>
      </c>
      <c r="BD9" s="17"/>
      <c r="BE9" s="61" t="str">
        <f>IF(AND((BD9&gt;0),(BD$7&gt;0)),(BD9/BD$7*100),"")</f>
        <v/>
      </c>
      <c r="BF9" s="17"/>
      <c r="BG9" s="61" t="str">
        <f>IF(AND((BF9&gt;0),(BF$7&gt;0)),(BF9/BF$7*100),"")</f>
        <v/>
      </c>
      <c r="BH9" s="17"/>
      <c r="BI9" s="61" t="str">
        <f>IF(AND((BH9&gt;0),(BH$7&gt;0)),(BH9/BH$7*100),"")</f>
        <v/>
      </c>
      <c r="BK9" s="18" t="str">
        <f t="shared" si="0"/>
        <v xml:space="preserve">     Anterior width</v>
      </c>
      <c r="BL9" s="11">
        <f t="shared" si="1"/>
        <v>13</v>
      </c>
      <c r="BM9" s="4">
        <f t="shared" si="2"/>
        <v>7</v>
      </c>
      <c r="BN9" s="40" t="str">
        <f t="shared" si="3"/>
        <v>–</v>
      </c>
      <c r="BO9" s="6">
        <f t="shared" si="4"/>
        <v>20.8</v>
      </c>
      <c r="BP9" s="51">
        <f t="shared" si="5"/>
        <v>25.531914893617024</v>
      </c>
      <c r="BQ9" s="7" t="str">
        <f t="shared" si="6"/>
        <v>–</v>
      </c>
      <c r="BR9" s="52">
        <f t="shared" si="7"/>
        <v>41.68336673346694</v>
      </c>
      <c r="BS9" s="46">
        <f t="shared" si="8"/>
        <v>12.892307692307694</v>
      </c>
      <c r="BT9" s="8">
        <f t="shared" si="9"/>
        <v>33.047426398058981</v>
      </c>
      <c r="BU9" s="5">
        <f t="shared" si="10"/>
        <v>4.746658743871226</v>
      </c>
      <c r="BV9" s="9">
        <f t="shared" si="11"/>
        <v>5.3887285608285707</v>
      </c>
      <c r="BW9" s="5">
        <f t="shared" si="12"/>
        <v>15.3</v>
      </c>
      <c r="BX9" s="7">
        <f t="shared" si="13"/>
        <v>34.693877551020407</v>
      </c>
    </row>
    <row r="10" spans="1:78" x14ac:dyDescent="0.3">
      <c r="A10" s="27" t="s">
        <v>18</v>
      </c>
      <c r="B10" s="105">
        <v>12.6</v>
      </c>
      <c r="C10" s="106">
        <f>IF(AND((B10&gt;0),(B$7&gt;0)),(B10/B$7*100),"")</f>
        <v>28.571428571428569</v>
      </c>
      <c r="D10" s="17">
        <v>8.8000000000000007</v>
      </c>
      <c r="E10" s="61">
        <f>IF(AND((D10&gt;0),(D$7&gt;0)),(D10/D$7*100),"")</f>
        <v>25.958702064896759</v>
      </c>
      <c r="F10" s="17">
        <v>13.6</v>
      </c>
      <c r="G10" s="61">
        <f>IF(AND((F10&gt;0),(F$7&gt;0)),(F10/F$7*100),"")</f>
        <v>33.830845771144276</v>
      </c>
      <c r="H10" s="17">
        <v>8.1999999999999993</v>
      </c>
      <c r="I10" s="61">
        <f>IF(AND((H10&gt;0),(H$7&gt;0)),(H10/H$7*100),"")</f>
        <v>24.260355029585799</v>
      </c>
      <c r="J10" s="17">
        <v>9.4</v>
      </c>
      <c r="K10" s="61">
        <f>IF(AND((J10&gt;0),(J$7&gt;0)),(J10/J$7*100),"")</f>
        <v>22.065727699530516</v>
      </c>
      <c r="L10" s="17">
        <v>13.5</v>
      </c>
      <c r="M10" s="61">
        <f>IF(AND((L10&gt;0),(L$7&gt;0)),(L10/L$7*100),"")</f>
        <v>28.723404255319153</v>
      </c>
      <c r="N10" s="17">
        <v>12.7</v>
      </c>
      <c r="O10" s="61">
        <f>IF(AND((N10&gt;0),(N$7&gt;0)),(N10/N$7*100),"")</f>
        <v>25.450901803607213</v>
      </c>
      <c r="P10" s="17">
        <v>5.9</v>
      </c>
      <c r="Q10" s="61">
        <f>IF(AND((P10&gt;0),(P$7&gt;0)),(P10/P$7*100),"")</f>
        <v>22.868217054263567</v>
      </c>
      <c r="R10" s="17">
        <v>6.9</v>
      </c>
      <c r="S10" s="61">
        <f>IF(AND((R10&gt;0),(R$7&gt;0)),(R10/R$7*100),"")</f>
        <v>26.640926640926644</v>
      </c>
      <c r="T10" s="17">
        <v>7.4</v>
      </c>
      <c r="U10" s="61">
        <f>IF(AND((T10&gt;0),(T$7&gt;0)),(T10/T$7*100),"")</f>
        <v>22.492401215805476</v>
      </c>
      <c r="V10" s="17">
        <v>9.1</v>
      </c>
      <c r="W10" s="61">
        <f>IF(AND((V10&gt;0),(V$7&gt;0)),(V10/V$7*100),"")</f>
        <v>28.888888888888886</v>
      </c>
      <c r="X10" s="17">
        <v>13.7</v>
      </c>
      <c r="Y10" s="61">
        <f>IF(AND((X10&gt;0),(X$7&gt;0)),(X10/X$7*100),"")</f>
        <v>28.964059196617338</v>
      </c>
      <c r="Z10" s="17">
        <v>6.5</v>
      </c>
      <c r="AA10" s="61">
        <f>IF(AND((Z10&gt;0),(Z$7&gt;0)),(Z10/Z$7*100),"")</f>
        <v>27.196652719665277</v>
      </c>
      <c r="AB10" s="17">
        <v>8.1999999999999993</v>
      </c>
      <c r="AC10" s="61">
        <f>IF(AND((AB10&gt;0),(AB$7&gt;0)),(AB10/AB$7*100),"")</f>
        <v>23.563218390804597</v>
      </c>
      <c r="AD10" s="17">
        <v>11.5</v>
      </c>
      <c r="AE10" s="61">
        <f>IF(AND((AD10&gt;0),(AD$7&gt;0)),(AD10/AD$7*100),"")</f>
        <v>23.373983739837399</v>
      </c>
      <c r="AF10" s="17"/>
      <c r="AG10" s="61" t="str">
        <f>IF(AND((AF10&gt;0),(AF$7&gt;0)),(AF10/AF$7*100),"")</f>
        <v/>
      </c>
      <c r="AH10" s="17"/>
      <c r="AI10" s="61" t="str">
        <f>IF(AND((AH10&gt;0),(AH$7&gt;0)),(AH10/AH$7*100),"")</f>
        <v/>
      </c>
      <c r="AJ10" s="17"/>
      <c r="AK10" s="61" t="str">
        <f>IF(AND((AJ10&gt;0),(AJ$7&gt;0)),(AJ10/AJ$7*100),"")</f>
        <v/>
      </c>
      <c r="AL10" s="17"/>
      <c r="AM10" s="61" t="str">
        <f>IF(AND((AL10&gt;0),(AL$7&gt;0)),(AL10/AL$7*100),"")</f>
        <v/>
      </c>
      <c r="AN10" s="17"/>
      <c r="AO10" s="61" t="str">
        <f>IF(AND((AN10&gt;0),(AN$7&gt;0)),(AN10/AN$7*100),"")</f>
        <v/>
      </c>
      <c r="AP10" s="17"/>
      <c r="AQ10" s="61" t="str">
        <f>IF(AND((AP10&gt;0),(AP$7&gt;0)),(AP10/AP$7*100),"")</f>
        <v/>
      </c>
      <c r="AR10" s="17"/>
      <c r="AS10" s="61" t="str">
        <f>IF(AND((AR10&gt;0),(AR$7&gt;0)),(AR10/AR$7*100),"")</f>
        <v/>
      </c>
      <c r="AT10" s="17"/>
      <c r="AU10" s="61" t="str">
        <f>IF(AND((AT10&gt;0),(AT$7&gt;0)),(AT10/AT$7*100),"")</f>
        <v/>
      </c>
      <c r="AV10" s="17"/>
      <c r="AW10" s="61" t="str">
        <f>IF(AND((AV10&gt;0),(AV$7&gt;0)),(AV10/AV$7*100),"")</f>
        <v/>
      </c>
      <c r="AX10" s="17"/>
      <c r="AY10" s="61" t="str">
        <f>IF(AND((AX10&gt;0),(AX$7&gt;0)),(AX10/AX$7*100),"")</f>
        <v/>
      </c>
      <c r="AZ10" s="17"/>
      <c r="BA10" s="61" t="str">
        <f>IF(AND((AZ10&gt;0),(AZ$7&gt;0)),(AZ10/AZ$7*100),"")</f>
        <v/>
      </c>
      <c r="BB10" s="17"/>
      <c r="BC10" s="61" t="str">
        <f>IF(AND((BB10&gt;0),(BB$7&gt;0)),(BB10/BB$7*100),"")</f>
        <v/>
      </c>
      <c r="BD10" s="17"/>
      <c r="BE10" s="61" t="str">
        <f>IF(AND((BD10&gt;0),(BD$7&gt;0)),(BD10/BD$7*100),"")</f>
        <v/>
      </c>
      <c r="BF10" s="17"/>
      <c r="BG10" s="61" t="str">
        <f>IF(AND((BF10&gt;0),(BF$7&gt;0)),(BF10/BF$7*100),"")</f>
        <v/>
      </c>
      <c r="BH10" s="17"/>
      <c r="BI10" s="61" t="str">
        <f>IF(AND((BH10&gt;0),(BH$7&gt;0)),(BH10/BH$7*100),"")</f>
        <v/>
      </c>
      <c r="BK10" s="18" t="str">
        <f t="shared" si="0"/>
        <v xml:space="preserve">     Standard width</v>
      </c>
      <c r="BL10" s="11">
        <f t="shared" si="1"/>
        <v>15</v>
      </c>
      <c r="BM10" s="4">
        <f t="shared" si="2"/>
        <v>5.9</v>
      </c>
      <c r="BN10" s="40" t="str">
        <f t="shared" si="3"/>
        <v>–</v>
      </c>
      <c r="BO10" s="6">
        <f t="shared" si="4"/>
        <v>13.7</v>
      </c>
      <c r="BP10" s="51">
        <f t="shared" si="5"/>
        <v>22.065727699530516</v>
      </c>
      <c r="BQ10" s="7" t="str">
        <f t="shared" si="6"/>
        <v>–</v>
      </c>
      <c r="BR10" s="52">
        <f t="shared" si="7"/>
        <v>33.830845771144276</v>
      </c>
      <c r="BS10" s="46">
        <f t="shared" si="8"/>
        <v>9.8666666666666671</v>
      </c>
      <c r="BT10" s="8">
        <f t="shared" si="9"/>
        <v>26.189980869488092</v>
      </c>
      <c r="BU10" s="5">
        <f t="shared" si="10"/>
        <v>2.7960856993474361</v>
      </c>
      <c r="BV10" s="9">
        <f t="shared" si="11"/>
        <v>3.2462866473573535</v>
      </c>
      <c r="BW10" s="5">
        <f t="shared" si="12"/>
        <v>12.6</v>
      </c>
      <c r="BX10" s="7">
        <f t="shared" si="13"/>
        <v>28.571428571428569</v>
      </c>
    </row>
    <row r="11" spans="1:78" x14ac:dyDescent="0.3">
      <c r="A11" s="27" t="s">
        <v>19</v>
      </c>
      <c r="B11" s="105">
        <v>13.5</v>
      </c>
      <c r="C11" s="106">
        <f>IF(AND((B11&gt;0),(B$7&gt;0)),(B11/B$7*100),"")</f>
        <v>30.612244897959183</v>
      </c>
      <c r="D11" s="17">
        <v>9.4</v>
      </c>
      <c r="E11" s="61">
        <f>IF(AND((D11&gt;0),(D$7&gt;0)),(D11/D$7*100),"")</f>
        <v>27.728613569321535</v>
      </c>
      <c r="F11" s="17">
        <v>15.3</v>
      </c>
      <c r="G11" s="61">
        <f>IF(AND((F11&gt;0),(F$7&gt;0)),(F11/F$7*100),"")</f>
        <v>38.059701492537314</v>
      </c>
      <c r="H11" s="17">
        <v>8.4</v>
      </c>
      <c r="I11" s="61">
        <f>IF(AND((H11&gt;0),(H$7&gt;0)),(H11/H$7*100),"")</f>
        <v>24.852071005917161</v>
      </c>
      <c r="J11" s="17">
        <v>10.9</v>
      </c>
      <c r="K11" s="61">
        <f>IF(AND((J11&gt;0),(J$7&gt;0)),(J11/J$7*100),"")</f>
        <v>25.586854460093893</v>
      </c>
      <c r="L11" s="17">
        <v>15.1</v>
      </c>
      <c r="M11" s="61">
        <f>IF(AND((L11&gt;0),(L$7&gt;0)),(L11/L$7*100),"")</f>
        <v>32.12765957446809</v>
      </c>
      <c r="N11" s="17">
        <v>12.9</v>
      </c>
      <c r="O11" s="61">
        <f>IF(AND((N11&gt;0),(N$7&gt;0)),(N11/N$7*100),"")</f>
        <v>25.85170340681363</v>
      </c>
      <c r="P11" s="17">
        <v>6.2</v>
      </c>
      <c r="Q11" s="61">
        <f>IF(AND((P11&gt;0),(P$7&gt;0)),(P11/P$7*100),"")</f>
        <v>24.031007751937985</v>
      </c>
      <c r="R11" s="17">
        <v>7.3</v>
      </c>
      <c r="S11" s="61">
        <f>IF(AND((R11&gt;0),(R$7&gt;0)),(R11/R$7*100),"")</f>
        <v>28.185328185328185</v>
      </c>
      <c r="T11" s="17">
        <v>8.1</v>
      </c>
      <c r="U11" s="61">
        <f>IF(AND((T11&gt;0),(T$7&gt;0)),(T11/T$7*100),"")</f>
        <v>24.620060790273556</v>
      </c>
      <c r="V11" s="17">
        <v>9.5</v>
      </c>
      <c r="W11" s="61">
        <f>IF(AND((V11&gt;0),(V$7&gt;0)),(V11/V$7*100),"")</f>
        <v>30.158730158730158</v>
      </c>
      <c r="X11" s="17">
        <v>14.1</v>
      </c>
      <c r="Y11" s="61">
        <f>IF(AND((X11&gt;0),(X$7&gt;0)),(X11/X$7*100),"")</f>
        <v>29.809725158562365</v>
      </c>
      <c r="Z11" s="17">
        <v>6.2</v>
      </c>
      <c r="AA11" s="61">
        <f>IF(AND((Z11&gt;0),(Z$7&gt;0)),(Z11/Z$7*100),"")</f>
        <v>25.94142259414226</v>
      </c>
      <c r="AB11" s="17">
        <v>8.6</v>
      </c>
      <c r="AC11" s="61">
        <f>IF(AND((AB11&gt;0),(AB$7&gt;0)),(AB11/AB$7*100),"")</f>
        <v>24.712643678160919</v>
      </c>
      <c r="AD11" s="17">
        <v>11.4</v>
      </c>
      <c r="AE11" s="61">
        <f>IF(AND((AD11&gt;0),(AD$7&gt;0)),(AD11/AD$7*100),"")</f>
        <v>23.170731707317071</v>
      </c>
      <c r="AF11" s="17"/>
      <c r="AG11" s="61" t="str">
        <f>IF(AND((AF11&gt;0),(AF$7&gt;0)),(AF11/AF$7*100),"")</f>
        <v/>
      </c>
      <c r="AH11" s="17"/>
      <c r="AI11" s="61" t="str">
        <f>IF(AND((AH11&gt;0),(AH$7&gt;0)),(AH11/AH$7*100),"")</f>
        <v/>
      </c>
      <c r="AJ11" s="17"/>
      <c r="AK11" s="61" t="str">
        <f>IF(AND((AJ11&gt;0),(AJ$7&gt;0)),(AJ11/AJ$7*100),"")</f>
        <v/>
      </c>
      <c r="AL11" s="17"/>
      <c r="AM11" s="61" t="str">
        <f>IF(AND((AL11&gt;0),(AL$7&gt;0)),(AL11/AL$7*100),"")</f>
        <v/>
      </c>
      <c r="AN11" s="17"/>
      <c r="AO11" s="61" t="str">
        <f>IF(AND((AN11&gt;0),(AN$7&gt;0)),(AN11/AN$7*100),"")</f>
        <v/>
      </c>
      <c r="AP11" s="17"/>
      <c r="AQ11" s="61" t="str">
        <f>IF(AND((AP11&gt;0),(AP$7&gt;0)),(AP11/AP$7*100),"")</f>
        <v/>
      </c>
      <c r="AR11" s="17"/>
      <c r="AS11" s="61" t="str">
        <f>IF(AND((AR11&gt;0),(AR$7&gt;0)),(AR11/AR$7*100),"")</f>
        <v/>
      </c>
      <c r="AT11" s="17"/>
      <c r="AU11" s="61" t="str">
        <f>IF(AND((AT11&gt;0),(AT$7&gt;0)),(AT11/AT$7*100),"")</f>
        <v/>
      </c>
      <c r="AV11" s="17"/>
      <c r="AW11" s="61" t="str">
        <f>IF(AND((AV11&gt;0),(AV$7&gt;0)),(AV11/AV$7*100),"")</f>
        <v/>
      </c>
      <c r="AX11" s="17"/>
      <c r="AY11" s="61" t="str">
        <f>IF(AND((AX11&gt;0),(AX$7&gt;0)),(AX11/AX$7*100),"")</f>
        <v/>
      </c>
      <c r="AZ11" s="17"/>
      <c r="BA11" s="61" t="str">
        <f>IF(AND((AZ11&gt;0),(AZ$7&gt;0)),(AZ11/AZ$7*100),"")</f>
        <v/>
      </c>
      <c r="BB11" s="17"/>
      <c r="BC11" s="61" t="str">
        <f>IF(AND((BB11&gt;0),(BB$7&gt;0)),(BB11/BB$7*100),"")</f>
        <v/>
      </c>
      <c r="BD11" s="17"/>
      <c r="BE11" s="61" t="str">
        <f>IF(AND((BD11&gt;0),(BD$7&gt;0)),(BD11/BD$7*100),"")</f>
        <v/>
      </c>
      <c r="BF11" s="17"/>
      <c r="BG11" s="61" t="str">
        <f>IF(AND((BF11&gt;0),(BF$7&gt;0)),(BF11/BF$7*100),"")</f>
        <v/>
      </c>
      <c r="BH11" s="17"/>
      <c r="BI11" s="61" t="str">
        <f>IF(AND((BH11&gt;0),(BH$7&gt;0)),(BH11/BH$7*100),"")</f>
        <v/>
      </c>
      <c r="BK11" s="18" t="str">
        <f t="shared" si="0"/>
        <v xml:space="preserve">     Posterior width</v>
      </c>
      <c r="BL11" s="11">
        <f t="shared" si="1"/>
        <v>15</v>
      </c>
      <c r="BM11" s="4">
        <f t="shared" si="2"/>
        <v>6.2</v>
      </c>
      <c r="BN11" s="40" t="str">
        <f t="shared" si="3"/>
        <v>–</v>
      </c>
      <c r="BO11" s="6">
        <f t="shared" si="4"/>
        <v>15.3</v>
      </c>
      <c r="BP11" s="51">
        <f t="shared" si="5"/>
        <v>23.170731707317071</v>
      </c>
      <c r="BQ11" s="7" t="str">
        <f t="shared" si="6"/>
        <v>–</v>
      </c>
      <c r="BR11" s="52">
        <f t="shared" si="7"/>
        <v>38.059701492537314</v>
      </c>
      <c r="BS11" s="46">
        <f t="shared" si="8"/>
        <v>10.459999999999999</v>
      </c>
      <c r="BT11" s="8">
        <f t="shared" si="9"/>
        <v>27.69656656210422</v>
      </c>
      <c r="BU11" s="5">
        <f t="shared" si="10"/>
        <v>3.1176456318373194</v>
      </c>
      <c r="BV11" s="9">
        <f t="shared" si="11"/>
        <v>3.9425536629347468</v>
      </c>
      <c r="BW11" s="5">
        <f t="shared" si="12"/>
        <v>13.5</v>
      </c>
      <c r="BX11" s="7">
        <f t="shared" si="13"/>
        <v>30.612244897959183</v>
      </c>
    </row>
    <row r="12" spans="1:78" x14ac:dyDescent="0.3">
      <c r="A12" s="27" t="s">
        <v>20</v>
      </c>
      <c r="B12" s="107">
        <f>IF(AND((B10&gt;0),(B7&gt;0)),(B10/B7),"")</f>
        <v>0.2857142857142857</v>
      </c>
      <c r="C12" s="106" t="s">
        <v>5</v>
      </c>
      <c r="D12" s="71">
        <f>IF(AND((D10&gt;0),(D7&gt;0)),(D10/D7),"")</f>
        <v>0.2595870206489676</v>
      </c>
      <c r="E12" s="61" t="s">
        <v>5</v>
      </c>
      <c r="F12" s="71">
        <f>IF(AND((F10&gt;0),(F7&gt;0)),(F10/F7),"")</f>
        <v>0.33830845771144274</v>
      </c>
      <c r="G12" s="61" t="s">
        <v>5</v>
      </c>
      <c r="H12" s="71">
        <f>IF(AND((H10&gt;0),(H7&gt;0)),(H10/H7),"")</f>
        <v>0.24260355029585798</v>
      </c>
      <c r="I12" s="61" t="s">
        <v>5</v>
      </c>
      <c r="J12" s="71">
        <f>IF(AND((J10&gt;0),(J7&gt;0)),(J10/J7),"")</f>
        <v>0.22065727699530516</v>
      </c>
      <c r="K12" s="61" t="s">
        <v>5</v>
      </c>
      <c r="L12" s="71">
        <f>IF(AND((L10&gt;0),(L7&gt;0)),(L10/L7),"")</f>
        <v>0.28723404255319152</v>
      </c>
      <c r="M12" s="61" t="s">
        <v>5</v>
      </c>
      <c r="N12" s="71">
        <f>IF(AND((N10&gt;0),(N7&gt;0)),(N10/N7),"")</f>
        <v>0.25450901803607212</v>
      </c>
      <c r="O12" s="61" t="s">
        <v>5</v>
      </c>
      <c r="P12" s="71">
        <f>IF(AND((P10&gt;0),(P7&gt;0)),(P10/P7),"")</f>
        <v>0.22868217054263568</v>
      </c>
      <c r="Q12" s="61" t="s">
        <v>5</v>
      </c>
      <c r="R12" s="71">
        <f>IF(AND((R10&gt;0),(R7&gt;0)),(R10/R7),"")</f>
        <v>0.26640926640926643</v>
      </c>
      <c r="S12" s="61" t="s">
        <v>5</v>
      </c>
      <c r="T12" s="71">
        <f>IF(AND((T10&gt;0),(T7&gt;0)),(T10/T7),"")</f>
        <v>0.22492401215805474</v>
      </c>
      <c r="U12" s="61" t="s">
        <v>5</v>
      </c>
      <c r="V12" s="71">
        <f>IF(AND((V10&gt;0),(V7&gt;0)),(V10/V7),"")</f>
        <v>0.28888888888888886</v>
      </c>
      <c r="W12" s="61" t="s">
        <v>5</v>
      </c>
      <c r="X12" s="71">
        <f>IF(AND((X10&gt;0),(X7&gt;0)),(X10/X7),"")</f>
        <v>0.28964059196617337</v>
      </c>
      <c r="Y12" s="61" t="s">
        <v>5</v>
      </c>
      <c r="Z12" s="71">
        <f>IF(AND((Z10&gt;0),(Z7&gt;0)),(Z10/Z7),"")</f>
        <v>0.27196652719665276</v>
      </c>
      <c r="AA12" s="61" t="s">
        <v>5</v>
      </c>
      <c r="AB12" s="71">
        <f>IF(AND((AB10&gt;0),(AB7&gt;0)),(AB10/AB7),"")</f>
        <v>0.23563218390804597</v>
      </c>
      <c r="AC12" s="61" t="s">
        <v>5</v>
      </c>
      <c r="AD12" s="71">
        <f>IF(AND((AD10&gt;0),(AD7&gt;0)),(AD10/AD7),"")</f>
        <v>0.23373983739837398</v>
      </c>
      <c r="AE12" s="61" t="s">
        <v>5</v>
      </c>
      <c r="AF12" s="71" t="str">
        <f>IF(AND((AF10&gt;0),(AF7&gt;0)),(AF10/AF7),"")</f>
        <v/>
      </c>
      <c r="AG12" s="61" t="s">
        <v>5</v>
      </c>
      <c r="AH12" s="71" t="str">
        <f>IF(AND((AH10&gt;0),(AH7&gt;0)),(AH10/AH7),"")</f>
        <v/>
      </c>
      <c r="AI12" s="61" t="s">
        <v>5</v>
      </c>
      <c r="AJ12" s="71" t="str">
        <f>IF(AND((AJ10&gt;0),(AJ7&gt;0)),(AJ10/AJ7),"")</f>
        <v/>
      </c>
      <c r="AK12" s="61" t="s">
        <v>5</v>
      </c>
      <c r="AL12" s="71" t="str">
        <f>IF(AND((AL10&gt;0),(AL7&gt;0)),(AL10/AL7),"")</f>
        <v/>
      </c>
      <c r="AM12" s="61" t="s">
        <v>5</v>
      </c>
      <c r="AN12" s="71" t="str">
        <f>IF(AND((AN10&gt;0),(AN7&gt;0)),(AN10/AN7),"")</f>
        <v/>
      </c>
      <c r="AO12" s="61" t="s">
        <v>5</v>
      </c>
      <c r="AP12" s="71" t="str">
        <f>IF(AND((AP10&gt;0),(AP7&gt;0)),(AP10/AP7),"")</f>
        <v/>
      </c>
      <c r="AQ12" s="61" t="s">
        <v>5</v>
      </c>
      <c r="AR12" s="71" t="str">
        <f>IF(AND((AR10&gt;0),(AR7&gt;0)),(AR10/AR7),"")</f>
        <v/>
      </c>
      <c r="AS12" s="61" t="s">
        <v>5</v>
      </c>
      <c r="AT12" s="71" t="str">
        <f>IF(AND((AT10&gt;0),(AT7&gt;0)),(AT10/AT7),"")</f>
        <v/>
      </c>
      <c r="AU12" s="61" t="s">
        <v>5</v>
      </c>
      <c r="AV12" s="71" t="str">
        <f>IF(AND((AV10&gt;0),(AV7&gt;0)),(AV10/AV7),"")</f>
        <v/>
      </c>
      <c r="AW12" s="61" t="s">
        <v>5</v>
      </c>
      <c r="AX12" s="71" t="str">
        <f>IF(AND((AX10&gt;0),(AX7&gt;0)),(AX10/AX7),"")</f>
        <v/>
      </c>
      <c r="AY12" s="61" t="s">
        <v>5</v>
      </c>
      <c r="AZ12" s="71" t="str">
        <f>IF(AND((AZ10&gt;0),(AZ7&gt;0)),(AZ10/AZ7),"")</f>
        <v/>
      </c>
      <c r="BA12" s="61" t="s">
        <v>5</v>
      </c>
      <c r="BB12" s="71" t="str">
        <f>IF(AND((BB10&gt;0),(BB7&gt;0)),(BB10/BB7),"")</f>
        <v/>
      </c>
      <c r="BC12" s="61" t="s">
        <v>5</v>
      </c>
      <c r="BD12" s="71" t="str">
        <f>IF(AND((BD10&gt;0),(BD7&gt;0)),(BD10/BD7),"")</f>
        <v/>
      </c>
      <c r="BE12" s="61" t="s">
        <v>5</v>
      </c>
      <c r="BF12" s="71" t="str">
        <f>IF(AND((BF10&gt;0),(BF7&gt;0)),(BF10/BF7),"")</f>
        <v/>
      </c>
      <c r="BG12" s="61" t="s">
        <v>5</v>
      </c>
      <c r="BH12" s="71" t="str">
        <f>IF(AND((BH10&gt;0),(BH7&gt;0)),(BH10/BH7),"")</f>
        <v/>
      </c>
      <c r="BI12" s="61" t="s">
        <v>5</v>
      </c>
      <c r="BK12" s="18" t="str">
        <f t="shared" si="0"/>
        <v xml:space="preserve">     Standard width/length ratio</v>
      </c>
      <c r="BL12" s="11">
        <f t="shared" si="1"/>
        <v>15</v>
      </c>
      <c r="BM12" s="24">
        <f t="shared" si="2"/>
        <v>0.22065727699530516</v>
      </c>
      <c r="BN12" s="40" t="str">
        <f t="shared" si="3"/>
        <v>–</v>
      </c>
      <c r="BO12" s="26">
        <f t="shared" si="4"/>
        <v>0.33830845771144274</v>
      </c>
      <c r="BP12" s="51" t="str">
        <f t="shared" si="5"/>
        <v/>
      </c>
      <c r="BQ12" s="7" t="s">
        <v>5</v>
      </c>
      <c r="BR12" s="52" t="str">
        <f t="shared" si="7"/>
        <v/>
      </c>
      <c r="BS12" s="53">
        <f t="shared" si="8"/>
        <v>0.261899808694881</v>
      </c>
      <c r="BT12" s="8" t="s">
        <v>5</v>
      </c>
      <c r="BU12" s="25">
        <f t="shared" si="10"/>
        <v>3.2462866473573354E-2</v>
      </c>
      <c r="BV12" s="47" t="s">
        <v>5</v>
      </c>
      <c r="BW12" s="25">
        <f t="shared" si="12"/>
        <v>0.2857142857142857</v>
      </c>
      <c r="BX12" s="7" t="s">
        <v>5</v>
      </c>
    </row>
    <row r="13" spans="1:78" x14ac:dyDescent="0.3">
      <c r="A13" s="27" t="s">
        <v>21</v>
      </c>
      <c r="B13" s="107">
        <f>IF(AND((B11&gt;0),(B9&gt;0)),(B11/B9),"")</f>
        <v>0.88235294117647056</v>
      </c>
      <c r="C13" s="106" t="s">
        <v>5</v>
      </c>
      <c r="D13" s="71" t="str">
        <f>IF(AND((D11&gt;0),(D9&gt;0)),(D11/D9),"")</f>
        <v/>
      </c>
      <c r="E13" s="61" t="s">
        <v>5</v>
      </c>
      <c r="F13" s="71">
        <f>IF(AND((F11&gt;0),(F9&gt;0)),(F11/F9),"")</f>
        <v>0.95625000000000004</v>
      </c>
      <c r="G13" s="61" t="s">
        <v>5</v>
      </c>
      <c r="H13" s="71" t="str">
        <f>IF(AND((H11&gt;0),(H9&gt;0)),(H11/H9),"")</f>
        <v/>
      </c>
      <c r="I13" s="61" t="s">
        <v>5</v>
      </c>
      <c r="J13" s="71">
        <f>IF(AND((J11&gt;0),(J9&gt;0)),(J11/J9),"")</f>
        <v>0.74149659863945583</v>
      </c>
      <c r="K13" s="61" t="s">
        <v>5</v>
      </c>
      <c r="L13" s="71">
        <f>IF(AND((L11&gt;0),(L9&gt;0)),(L11/L9),"")</f>
        <v>0.87283236994219648</v>
      </c>
      <c r="M13" s="61" t="s">
        <v>5</v>
      </c>
      <c r="N13" s="71">
        <f>IF(AND((N11&gt;0),(N9&gt;0)),(N11/N9),"")</f>
        <v>0.62019230769230771</v>
      </c>
      <c r="O13" s="61" t="s">
        <v>5</v>
      </c>
      <c r="P13" s="71">
        <f>IF(AND((P11&gt;0),(P9&gt;0)),(P11/P9),"")</f>
        <v>0.84931506849315075</v>
      </c>
      <c r="Q13" s="61" t="s">
        <v>5</v>
      </c>
      <c r="R13" s="71">
        <f>IF(AND((R11&gt;0),(R9&gt;0)),(R11/R9),"")</f>
        <v>0.9864864864864864</v>
      </c>
      <c r="S13" s="61" t="s">
        <v>5</v>
      </c>
      <c r="T13" s="71">
        <f>IF(AND((T11&gt;0),(T9&gt;0)),(T11/T9),"")</f>
        <v>0.96428571428571419</v>
      </c>
      <c r="U13" s="61" t="s">
        <v>5</v>
      </c>
      <c r="V13" s="71">
        <f>IF(AND((V11&gt;0),(V9&gt;0)),(V11/V9),"")</f>
        <v>0.89622641509433965</v>
      </c>
      <c r="W13" s="61" t="s">
        <v>5</v>
      </c>
      <c r="X13" s="71">
        <f>IF(AND((X11&gt;0),(X9&gt;0)),(X11/X9),"")</f>
        <v>0.74210526315789471</v>
      </c>
      <c r="Y13" s="61" t="s">
        <v>5</v>
      </c>
      <c r="Z13" s="71">
        <f>IF(AND((Z11&gt;0),(Z9&gt;0)),(Z11/Z9),"")</f>
        <v>0.88571428571428579</v>
      </c>
      <c r="AA13" s="61" t="s">
        <v>5</v>
      </c>
      <c r="AB13" s="71">
        <f>IF(AND((AB11&gt;0),(AB9&gt;0)),(AB11/AB9),"")</f>
        <v>0.87755102040816313</v>
      </c>
      <c r="AC13" s="61" t="s">
        <v>5</v>
      </c>
      <c r="AD13" s="71">
        <f>IF(AND((AD11&gt;0),(AD9&gt;0)),(AD11/AD9),"")</f>
        <v>0.81428571428571428</v>
      </c>
      <c r="AE13" s="61" t="s">
        <v>5</v>
      </c>
      <c r="AF13" s="71" t="str">
        <f>IF(AND((AF11&gt;0),(AF9&gt;0)),(AF11/AF9),"")</f>
        <v/>
      </c>
      <c r="AG13" s="61" t="s">
        <v>5</v>
      </c>
      <c r="AH13" s="71" t="str">
        <f>IF(AND((AH11&gt;0),(AH9&gt;0)),(AH11/AH9),"")</f>
        <v/>
      </c>
      <c r="AI13" s="61" t="s">
        <v>5</v>
      </c>
      <c r="AJ13" s="71" t="str">
        <f>IF(AND((AJ11&gt;0),(AJ9&gt;0)),(AJ11/AJ9),"")</f>
        <v/>
      </c>
      <c r="AK13" s="61" t="s">
        <v>5</v>
      </c>
      <c r="AL13" s="71" t="str">
        <f>IF(AND((AL11&gt;0),(AL9&gt;0)),(AL11/AL9),"")</f>
        <v/>
      </c>
      <c r="AM13" s="61" t="s">
        <v>5</v>
      </c>
      <c r="AN13" s="71" t="str">
        <f>IF(AND((AN11&gt;0),(AN9&gt;0)),(AN11/AN9),"")</f>
        <v/>
      </c>
      <c r="AO13" s="61" t="s">
        <v>5</v>
      </c>
      <c r="AP13" s="71" t="str">
        <f>IF(AND((AP11&gt;0),(AP9&gt;0)),(AP11/AP9),"")</f>
        <v/>
      </c>
      <c r="AQ13" s="61" t="s">
        <v>5</v>
      </c>
      <c r="AR13" s="71" t="str">
        <f>IF(AND((AR11&gt;0),(AR9&gt;0)),(AR11/AR9),"")</f>
        <v/>
      </c>
      <c r="AS13" s="61" t="s">
        <v>5</v>
      </c>
      <c r="AT13" s="71" t="str">
        <f>IF(AND((AT11&gt;0),(AT9&gt;0)),(AT11/AT9),"")</f>
        <v/>
      </c>
      <c r="AU13" s="61" t="s">
        <v>5</v>
      </c>
      <c r="AV13" s="71" t="str">
        <f>IF(AND((AV11&gt;0),(AV9&gt;0)),(AV11/AV9),"")</f>
        <v/>
      </c>
      <c r="AW13" s="61" t="s">
        <v>5</v>
      </c>
      <c r="AX13" s="71" t="str">
        <f>IF(AND((AX11&gt;0),(AX9&gt;0)),(AX11/AX9),"")</f>
        <v/>
      </c>
      <c r="AY13" s="61" t="s">
        <v>5</v>
      </c>
      <c r="AZ13" s="71" t="str">
        <f>IF(AND((AZ11&gt;0),(AZ9&gt;0)),(AZ11/AZ9),"")</f>
        <v/>
      </c>
      <c r="BA13" s="61" t="s">
        <v>5</v>
      </c>
      <c r="BB13" s="71" t="str">
        <f>IF(AND((BB11&gt;0),(BB9&gt;0)),(BB11/BB9),"")</f>
        <v/>
      </c>
      <c r="BC13" s="61" t="s">
        <v>5</v>
      </c>
      <c r="BD13" s="71" t="str">
        <f>IF(AND((BD11&gt;0),(BD9&gt;0)),(BD11/BD9),"")</f>
        <v/>
      </c>
      <c r="BE13" s="61" t="s">
        <v>5</v>
      </c>
      <c r="BF13" s="71" t="str">
        <f>IF(AND((BF11&gt;0),(BF9&gt;0)),(BF11/BF9),"")</f>
        <v/>
      </c>
      <c r="BG13" s="61" t="s">
        <v>5</v>
      </c>
      <c r="BH13" s="71" t="str">
        <f>IF(AND((BH11&gt;0),(BH9&gt;0)),(BH11/BH9),"")</f>
        <v/>
      </c>
      <c r="BI13" s="61" t="s">
        <v>5</v>
      </c>
      <c r="BK13" s="18" t="str">
        <f t="shared" si="0"/>
        <v xml:space="preserve">     Posterior/anterior width ratio</v>
      </c>
      <c r="BL13" s="11">
        <f t="shared" si="1"/>
        <v>13</v>
      </c>
      <c r="BM13" s="24">
        <f t="shared" si="2"/>
        <v>0.62019230769230771</v>
      </c>
      <c r="BN13" s="40" t="str">
        <f t="shared" si="3"/>
        <v>–</v>
      </c>
      <c r="BO13" s="26">
        <f t="shared" si="4"/>
        <v>0.9864864864864864</v>
      </c>
      <c r="BP13" s="51" t="str">
        <f t="shared" si="5"/>
        <v/>
      </c>
      <c r="BQ13" s="7" t="s">
        <v>5</v>
      </c>
      <c r="BR13" s="52" t="str">
        <f t="shared" si="7"/>
        <v/>
      </c>
      <c r="BS13" s="53">
        <f t="shared" si="8"/>
        <v>0.85300724502893688</v>
      </c>
      <c r="BT13" s="8" t="s">
        <v>5</v>
      </c>
      <c r="BU13" s="25">
        <f t="shared" si="10"/>
        <v>0.1025112106124233</v>
      </c>
      <c r="BV13" s="47" t="s">
        <v>5</v>
      </c>
      <c r="BW13" s="25">
        <f t="shared" si="12"/>
        <v>0.88235294117647056</v>
      </c>
      <c r="BX13" s="7" t="s">
        <v>5</v>
      </c>
    </row>
    <row r="14" spans="1:78" x14ac:dyDescent="0.3">
      <c r="A14" s="16" t="s">
        <v>22</v>
      </c>
      <c r="B14" s="88"/>
      <c r="C14" s="89"/>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74"/>
      <c r="AF14" s="28"/>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74"/>
      <c r="BK14" s="18" t="str">
        <f t="shared" si="0"/>
        <v>Claw 1 lengths</v>
      </c>
      <c r="BL14" s="11"/>
      <c r="BM14" s="4"/>
      <c r="BN14" s="40"/>
      <c r="BO14" s="6" t="str">
        <f t="shared" si="4"/>
        <v/>
      </c>
      <c r="BP14" s="51"/>
      <c r="BQ14" s="7"/>
      <c r="BR14" s="52"/>
      <c r="BS14" s="46"/>
      <c r="BT14" s="8"/>
      <c r="BU14" s="5"/>
      <c r="BV14" s="9"/>
      <c r="BW14" s="5"/>
      <c r="BX14" s="7"/>
    </row>
    <row r="15" spans="1:78" x14ac:dyDescent="0.3">
      <c r="A15" s="27" t="s">
        <v>26</v>
      </c>
      <c r="B15" s="105">
        <v>19.7</v>
      </c>
      <c r="C15" s="106">
        <f t="shared" ref="C15:C20" si="14">IF(AND((B15&gt;0),(B$7&gt;0)),(B15/B$7*100),"")</f>
        <v>44.671201814058954</v>
      </c>
      <c r="D15" s="17">
        <v>14.1</v>
      </c>
      <c r="E15" s="61">
        <f t="shared" ref="E15:E16" si="15">IF(AND((D15&gt;0),(D$7&gt;0)),(D15/D$7*100),"")</f>
        <v>41.592920353982301</v>
      </c>
      <c r="F15" s="17">
        <v>16.399999999999999</v>
      </c>
      <c r="G15" s="61">
        <f t="shared" ref="G15:G16" si="16">IF(AND((F15&gt;0),(F$7&gt;0)),(F15/F$7*100),"")</f>
        <v>40.796019900497505</v>
      </c>
      <c r="H15" s="17">
        <v>13.4</v>
      </c>
      <c r="I15" s="61">
        <f t="shared" ref="I15:I16" si="17">IF(AND((H15&gt;0),(H$7&gt;0)),(H15/H$7*100),"")</f>
        <v>39.644970414201183</v>
      </c>
      <c r="J15" s="17">
        <v>15.6</v>
      </c>
      <c r="K15" s="61">
        <f t="shared" ref="K15:K16" si="18">IF(AND((J15&gt;0),(J$7&gt;0)),(J15/J$7*100),"")</f>
        <v>36.619718309859152</v>
      </c>
      <c r="L15" s="17">
        <v>19.899999999999999</v>
      </c>
      <c r="M15" s="61">
        <f t="shared" ref="M15:M16" si="19">IF(AND((L15&gt;0),(L$7&gt;0)),(L15/L$7*100),"")</f>
        <v>42.340425531914889</v>
      </c>
      <c r="N15" s="17">
        <v>20.8</v>
      </c>
      <c r="O15" s="61">
        <f t="shared" ref="O15:O16" si="20">IF(AND((N15&gt;0),(N$7&gt;0)),(N15/N$7*100),"")</f>
        <v>41.68336673346694</v>
      </c>
      <c r="P15" s="17">
        <v>10.8</v>
      </c>
      <c r="Q15" s="61">
        <f t="shared" ref="Q15:Q16" si="21">IF(AND((P15&gt;0),(P$7&gt;0)),(P15/P$7*100),"")</f>
        <v>41.860465116279073</v>
      </c>
      <c r="R15" s="17">
        <v>10.4</v>
      </c>
      <c r="S15" s="61">
        <f t="shared" ref="S15:S16" si="22">IF(AND((R15&gt;0),(R$7&gt;0)),(R15/R$7*100),"")</f>
        <v>40.154440154440159</v>
      </c>
      <c r="T15" s="17">
        <v>11.1</v>
      </c>
      <c r="U15" s="61">
        <f t="shared" ref="U15:U16" si="23">IF(AND((T15&gt;0),(T$7&gt;0)),(T15/T$7*100),"")</f>
        <v>33.738601823708208</v>
      </c>
      <c r="V15" s="17">
        <v>13.3</v>
      </c>
      <c r="W15" s="61">
        <f t="shared" ref="W15:W16" si="24">IF(AND((V15&gt;0),(V$7&gt;0)),(V15/V$7*100),"")</f>
        <v>42.222222222222221</v>
      </c>
      <c r="X15" s="17">
        <v>18.3</v>
      </c>
      <c r="Y15" s="61">
        <f t="shared" ref="Y15:Y16" si="25">IF(AND((X15&gt;0),(X$7&gt;0)),(X15/X$7*100),"")</f>
        <v>38.689217758985208</v>
      </c>
      <c r="Z15" s="17">
        <v>10.4</v>
      </c>
      <c r="AA15" s="61">
        <f t="shared" ref="AA15:AA16" si="26">IF(AND((Z15&gt;0),(Z$7&gt;0)),(Z15/Z$7*100),"")</f>
        <v>43.51464435146444</v>
      </c>
      <c r="AB15" s="17">
        <v>12.1</v>
      </c>
      <c r="AC15" s="61">
        <f t="shared" ref="AC15:AC16" si="27">IF(AND((AB15&gt;0),(AB$7&gt;0)),(AB15/AB$7*100),"")</f>
        <v>34.770114942528735</v>
      </c>
      <c r="AD15" s="17">
        <v>18.8</v>
      </c>
      <c r="AE15" s="61">
        <f t="shared" ref="AE15:AE16" si="28">IF(AND((AD15&gt;0),(AD$7&gt;0)),(AD15/AD$7*100),"")</f>
        <v>38.211382113821138</v>
      </c>
      <c r="AF15" s="17"/>
      <c r="AG15" s="61" t="str">
        <f t="shared" ref="AG15:AG16" si="29">IF(AND((AF15&gt;0),(AF$7&gt;0)),(AF15/AF$7*100),"")</f>
        <v/>
      </c>
      <c r="AH15" s="17"/>
      <c r="AI15" s="61" t="str">
        <f t="shared" ref="AI15:AI16" si="30">IF(AND((AH15&gt;0),(AH$7&gt;0)),(AH15/AH$7*100),"")</f>
        <v/>
      </c>
      <c r="AJ15" s="17"/>
      <c r="AK15" s="61" t="str">
        <f t="shared" ref="AK15:AK16" si="31">IF(AND((AJ15&gt;0),(AJ$7&gt;0)),(AJ15/AJ$7*100),"")</f>
        <v/>
      </c>
      <c r="AL15" s="17"/>
      <c r="AM15" s="61" t="str">
        <f t="shared" ref="AM15:AM16" si="32">IF(AND((AL15&gt;0),(AL$7&gt;0)),(AL15/AL$7*100),"")</f>
        <v/>
      </c>
      <c r="AN15" s="17"/>
      <c r="AO15" s="61" t="str">
        <f t="shared" ref="AO15:AO16" si="33">IF(AND((AN15&gt;0),(AN$7&gt;0)),(AN15/AN$7*100),"")</f>
        <v/>
      </c>
      <c r="AP15" s="17"/>
      <c r="AQ15" s="61" t="str">
        <f t="shared" ref="AQ15:AQ16" si="34">IF(AND((AP15&gt;0),(AP$7&gt;0)),(AP15/AP$7*100),"")</f>
        <v/>
      </c>
      <c r="AR15" s="17"/>
      <c r="AS15" s="61" t="str">
        <f t="shared" ref="AS15:AS16" si="35">IF(AND((AR15&gt;0),(AR$7&gt;0)),(AR15/AR$7*100),"")</f>
        <v/>
      </c>
      <c r="AT15" s="17"/>
      <c r="AU15" s="61" t="str">
        <f t="shared" ref="AU15:AU16" si="36">IF(AND((AT15&gt;0),(AT$7&gt;0)),(AT15/AT$7*100),"")</f>
        <v/>
      </c>
      <c r="AV15" s="17"/>
      <c r="AW15" s="61" t="str">
        <f t="shared" ref="AW15:AW16" si="37">IF(AND((AV15&gt;0),(AV$7&gt;0)),(AV15/AV$7*100),"")</f>
        <v/>
      </c>
      <c r="AX15" s="17"/>
      <c r="AY15" s="61" t="str">
        <f t="shared" ref="AY15:AY16" si="38">IF(AND((AX15&gt;0),(AX$7&gt;0)),(AX15/AX$7*100),"")</f>
        <v/>
      </c>
      <c r="AZ15" s="17"/>
      <c r="BA15" s="61" t="str">
        <f t="shared" ref="BA15:BA16" si="39">IF(AND((AZ15&gt;0),(AZ$7&gt;0)),(AZ15/AZ$7*100),"")</f>
        <v/>
      </c>
      <c r="BB15" s="17"/>
      <c r="BC15" s="61" t="str">
        <f t="shared" ref="BC15:BC16" si="40">IF(AND((BB15&gt;0),(BB$7&gt;0)),(BB15/BB$7*100),"")</f>
        <v/>
      </c>
      <c r="BD15" s="17"/>
      <c r="BE15" s="61" t="str">
        <f t="shared" ref="BE15:BE16" si="41">IF(AND((BD15&gt;0),(BD$7&gt;0)),(BD15/BD$7*100),"")</f>
        <v/>
      </c>
      <c r="BF15" s="17"/>
      <c r="BG15" s="61" t="str">
        <f t="shared" ref="BG15:BG16" si="42">IF(AND((BF15&gt;0),(BF$7&gt;0)),(BF15/BF$7*100),"")</f>
        <v/>
      </c>
      <c r="BH15" s="17"/>
      <c r="BI15" s="61" t="str">
        <f t="shared" ref="BI15:BI16" si="43">IF(AND((BH15&gt;0),(BH$7&gt;0)),(BH15/BH$7*100),"")</f>
        <v/>
      </c>
      <c r="BK15" s="18" t="str">
        <f t="shared" si="0"/>
        <v xml:space="preserve">     External primary branch</v>
      </c>
      <c r="BL15" s="11">
        <f t="shared" si="1"/>
        <v>15</v>
      </c>
      <c r="BM15" s="4">
        <f t="shared" si="2"/>
        <v>10.4</v>
      </c>
      <c r="BN15" s="40" t="str">
        <f t="shared" si="3"/>
        <v>–</v>
      </c>
      <c r="BO15" s="6">
        <f t="shared" si="4"/>
        <v>20.8</v>
      </c>
      <c r="BP15" s="51">
        <f t="shared" si="5"/>
        <v>33.738601823708208</v>
      </c>
      <c r="BQ15" s="7" t="str">
        <f t="shared" si="6"/>
        <v>–</v>
      </c>
      <c r="BR15" s="52">
        <f t="shared" si="7"/>
        <v>44.671201814058954</v>
      </c>
      <c r="BS15" s="46">
        <f t="shared" si="8"/>
        <v>15.006666666666668</v>
      </c>
      <c r="BT15" s="8">
        <f t="shared" si="9"/>
        <v>40.033980769428673</v>
      </c>
      <c r="BU15" s="5">
        <f t="shared" si="10"/>
        <v>3.7533730861465688</v>
      </c>
      <c r="BV15" s="9">
        <f t="shared" si="11"/>
        <v>3.1292148954839702</v>
      </c>
      <c r="BW15" s="5">
        <f t="shared" si="12"/>
        <v>19.7</v>
      </c>
      <c r="BX15" s="7">
        <f t="shared" si="13"/>
        <v>44.671201814058954</v>
      </c>
    </row>
    <row r="16" spans="1:78" x14ac:dyDescent="0.3">
      <c r="A16" s="27" t="s">
        <v>27</v>
      </c>
      <c r="B16" s="105">
        <v>15.8</v>
      </c>
      <c r="C16" s="106">
        <f t="shared" si="14"/>
        <v>35.827664399092974</v>
      </c>
      <c r="D16" s="17">
        <v>11.2</v>
      </c>
      <c r="E16" s="61">
        <f t="shared" si="15"/>
        <v>33.038348082595867</v>
      </c>
      <c r="F16" s="17">
        <v>13.4</v>
      </c>
      <c r="G16" s="61">
        <f t="shared" si="16"/>
        <v>33.333333333333329</v>
      </c>
      <c r="H16" s="17">
        <v>11.2</v>
      </c>
      <c r="I16" s="61">
        <f t="shared" si="17"/>
        <v>33.136094674556219</v>
      </c>
      <c r="J16" s="17">
        <v>11.8</v>
      </c>
      <c r="K16" s="61">
        <f t="shared" si="18"/>
        <v>27.699530516431924</v>
      </c>
      <c r="L16" s="17">
        <v>16.100000000000001</v>
      </c>
      <c r="M16" s="61">
        <f t="shared" si="19"/>
        <v>34.255319148936174</v>
      </c>
      <c r="N16" s="17">
        <v>16.100000000000001</v>
      </c>
      <c r="O16" s="61">
        <f t="shared" si="20"/>
        <v>32.264529058116239</v>
      </c>
      <c r="P16" s="17">
        <v>8.1999999999999993</v>
      </c>
      <c r="Q16" s="61">
        <f t="shared" si="21"/>
        <v>31.782945736434105</v>
      </c>
      <c r="R16" s="17">
        <v>7.8</v>
      </c>
      <c r="S16" s="61">
        <f t="shared" si="22"/>
        <v>30.115830115830118</v>
      </c>
      <c r="T16" s="17">
        <v>9.3000000000000007</v>
      </c>
      <c r="U16" s="61">
        <f t="shared" si="23"/>
        <v>28.267477203647417</v>
      </c>
      <c r="V16" s="17">
        <v>10.1</v>
      </c>
      <c r="W16" s="61">
        <f t="shared" si="24"/>
        <v>32.063492063492063</v>
      </c>
      <c r="X16" s="17">
        <v>14.8</v>
      </c>
      <c r="Y16" s="61">
        <f t="shared" si="25"/>
        <v>31.28964059196618</v>
      </c>
      <c r="Z16" s="17">
        <v>7.6</v>
      </c>
      <c r="AA16" s="61">
        <f t="shared" si="26"/>
        <v>31.799163179916317</v>
      </c>
      <c r="AB16" s="17">
        <v>10.7</v>
      </c>
      <c r="AC16" s="61">
        <f t="shared" si="27"/>
        <v>30.747126436781606</v>
      </c>
      <c r="AD16" s="17">
        <v>15.6</v>
      </c>
      <c r="AE16" s="61">
        <f t="shared" si="28"/>
        <v>31.707317073170728</v>
      </c>
      <c r="AF16" s="17"/>
      <c r="AG16" s="61" t="str">
        <f t="shared" si="29"/>
        <v/>
      </c>
      <c r="AH16" s="17"/>
      <c r="AI16" s="61" t="str">
        <f t="shared" si="30"/>
        <v/>
      </c>
      <c r="AJ16" s="17"/>
      <c r="AK16" s="61" t="str">
        <f t="shared" si="31"/>
        <v/>
      </c>
      <c r="AL16" s="17"/>
      <c r="AM16" s="61" t="str">
        <f t="shared" si="32"/>
        <v/>
      </c>
      <c r="AN16" s="17"/>
      <c r="AO16" s="61" t="str">
        <f t="shared" si="33"/>
        <v/>
      </c>
      <c r="AP16" s="17"/>
      <c r="AQ16" s="61" t="str">
        <f t="shared" si="34"/>
        <v/>
      </c>
      <c r="AR16" s="17"/>
      <c r="AS16" s="61" t="str">
        <f t="shared" si="35"/>
        <v/>
      </c>
      <c r="AT16" s="17"/>
      <c r="AU16" s="61" t="str">
        <f t="shared" si="36"/>
        <v/>
      </c>
      <c r="AV16" s="17"/>
      <c r="AW16" s="61" t="str">
        <f t="shared" si="37"/>
        <v/>
      </c>
      <c r="AX16" s="17"/>
      <c r="AY16" s="61" t="str">
        <f t="shared" si="38"/>
        <v/>
      </c>
      <c r="AZ16" s="17"/>
      <c r="BA16" s="61" t="str">
        <f t="shared" si="39"/>
        <v/>
      </c>
      <c r="BB16" s="17"/>
      <c r="BC16" s="61" t="str">
        <f t="shared" si="40"/>
        <v/>
      </c>
      <c r="BD16" s="17"/>
      <c r="BE16" s="61" t="str">
        <f t="shared" si="41"/>
        <v/>
      </c>
      <c r="BF16" s="17"/>
      <c r="BG16" s="61" t="str">
        <f t="shared" si="42"/>
        <v/>
      </c>
      <c r="BH16" s="17"/>
      <c r="BI16" s="61" t="str">
        <f t="shared" si="43"/>
        <v/>
      </c>
      <c r="BK16" s="18" t="str">
        <f t="shared" si="0"/>
        <v xml:space="preserve">     External base + secondary branch</v>
      </c>
      <c r="BL16" s="11">
        <f t="shared" si="1"/>
        <v>15</v>
      </c>
      <c r="BM16" s="4">
        <f t="shared" si="2"/>
        <v>7.6</v>
      </c>
      <c r="BN16" s="40" t="str">
        <f t="shared" si="3"/>
        <v>–</v>
      </c>
      <c r="BO16" s="6">
        <f t="shared" si="4"/>
        <v>16.100000000000001</v>
      </c>
      <c r="BP16" s="51">
        <f t="shared" si="5"/>
        <v>27.699530516431924</v>
      </c>
      <c r="BQ16" s="7" t="str">
        <f t="shared" si="6"/>
        <v>–</v>
      </c>
      <c r="BR16" s="52">
        <f t="shared" si="7"/>
        <v>35.827664399092974</v>
      </c>
      <c r="BS16" s="46">
        <f t="shared" si="8"/>
        <v>11.979999999999999</v>
      </c>
      <c r="BT16" s="8">
        <f t="shared" si="9"/>
        <v>31.821854107620084</v>
      </c>
      <c r="BU16" s="5">
        <f t="shared" si="10"/>
        <v>3.1186535556230055</v>
      </c>
      <c r="BV16" s="9">
        <f t="shared" si="11"/>
        <v>2.099411084291281</v>
      </c>
      <c r="BW16" s="5">
        <f t="shared" si="12"/>
        <v>15.8</v>
      </c>
      <c r="BX16" s="7">
        <f t="shared" si="13"/>
        <v>35.827664399092974</v>
      </c>
    </row>
    <row r="17" spans="1:76" x14ac:dyDescent="0.3">
      <c r="A17" s="27" t="s">
        <v>73</v>
      </c>
      <c r="B17" s="107"/>
      <c r="C17" s="106" t="s">
        <v>5</v>
      </c>
      <c r="D17" s="71" t="str">
        <f t="shared" ref="D17" si="44">IF(AND((D15&gt;0),(D14&gt;0)),(D15/D14),"")</f>
        <v/>
      </c>
      <c r="E17" s="61" t="s">
        <v>5</v>
      </c>
      <c r="F17" s="71">
        <f>IF(AND((F15&gt;0),(F16&gt;0)),(F16/F15),"")</f>
        <v>0.81707317073170738</v>
      </c>
      <c r="G17" s="61" t="s">
        <v>5</v>
      </c>
      <c r="H17" s="71">
        <f>IF(AND((H16&gt;0),(H15&gt;0)),(H16/H15),"")</f>
        <v>0.83582089552238803</v>
      </c>
      <c r="I17" s="71" t="s">
        <v>5</v>
      </c>
      <c r="J17" s="71">
        <f>IF(AND((J16&gt;0),(J15&gt;0)),(J16/J15),"")</f>
        <v>0.7564102564102565</v>
      </c>
      <c r="K17" s="71" t="s">
        <v>5</v>
      </c>
      <c r="L17" s="71">
        <f>IF(AND((L16&gt;0),(L15&gt;0)),(L16/L15),"")</f>
        <v>0.80904522613065344</v>
      </c>
      <c r="M17" s="71" t="s">
        <v>5</v>
      </c>
      <c r="N17" s="71">
        <f>IF(AND((N16&gt;0),(N15&gt;0)),(N16/N15),"")</f>
        <v>0.77403846153846156</v>
      </c>
      <c r="O17" s="71" t="s">
        <v>5</v>
      </c>
      <c r="P17" s="71">
        <f>IF(AND((P16&gt;0),(P15&gt;0)),(P16/P15),"")</f>
        <v>0.75925925925925919</v>
      </c>
      <c r="Q17" s="71" t="s">
        <v>5</v>
      </c>
      <c r="R17" s="71">
        <f>IF(AND((R16&gt;0),(R15&gt;0)),(R16/R15),"")</f>
        <v>0.75</v>
      </c>
      <c r="S17" s="71" t="s">
        <v>5</v>
      </c>
      <c r="T17" s="71">
        <f>IF(AND((T16&gt;0),(T15&gt;0)),(T16/T15),"")</f>
        <v>0.83783783783783794</v>
      </c>
      <c r="U17" s="71" t="s">
        <v>5</v>
      </c>
      <c r="V17" s="71">
        <f>IF(AND((V16&gt;0),(V15&gt;0)),(V16/V15),"")</f>
        <v>0.75939849624060141</v>
      </c>
      <c r="W17" s="71" t="s">
        <v>5</v>
      </c>
      <c r="X17" s="71">
        <f>IF(AND((X16&gt;0),(X15&gt;0)),(X16/X15),"")</f>
        <v>0.80874316939890711</v>
      </c>
      <c r="Y17" s="71" t="s">
        <v>5</v>
      </c>
      <c r="Z17" s="71">
        <f>IF(AND((Z16&gt;0),(Z15&gt;0)),(Z16/Z15),"")</f>
        <v>0.73076923076923073</v>
      </c>
      <c r="AA17" s="71" t="s">
        <v>5</v>
      </c>
      <c r="AB17" s="71">
        <f>IF(AND((AB16&gt;0),(AB15&gt;0)),(AB16/AB15),"")</f>
        <v>0.88429752066115697</v>
      </c>
      <c r="AC17" s="71" t="s">
        <v>5</v>
      </c>
      <c r="AD17" s="71">
        <f>IF(AND((AD16&gt;0),(AD15&gt;0)),(AD16/AD15),"")</f>
        <v>0.82978723404255317</v>
      </c>
      <c r="AE17" s="71" t="s">
        <v>5</v>
      </c>
      <c r="AF17" s="71" t="str">
        <f>IF(AND((AF16&gt;0),(AF15&gt;0)),(AF16/AF15),"")</f>
        <v/>
      </c>
      <c r="AG17" s="61" t="s">
        <v>5</v>
      </c>
      <c r="AH17" s="71" t="str">
        <f>IF(AND((AH16&gt;0),(AH15&gt;0)),(AH16/AH15),"")</f>
        <v/>
      </c>
      <c r="AI17" s="61" t="s">
        <v>5</v>
      </c>
      <c r="AJ17" s="71" t="str">
        <f>IF(AND((AJ16&gt;0),(AJ15&gt;0)),(AJ16/AJ15),"")</f>
        <v/>
      </c>
      <c r="AK17" s="61" t="s">
        <v>5</v>
      </c>
      <c r="AL17" s="71" t="str">
        <f>IF(AND((AL16&gt;0),(AL15&gt;0)),(AL16/AL15),"")</f>
        <v/>
      </c>
      <c r="AM17" s="61" t="s">
        <v>5</v>
      </c>
      <c r="AN17" s="71" t="str">
        <f>IF(AND((AN16&gt;0),(AN15&gt;0)),(AN16/AN15),"")</f>
        <v/>
      </c>
      <c r="AO17" s="61" t="s">
        <v>5</v>
      </c>
      <c r="AP17" s="71" t="str">
        <f>IF(AND((AP16&gt;0),(AP15&gt;0)),(AP16/AP15),"")</f>
        <v/>
      </c>
      <c r="AQ17" s="61" t="s">
        <v>5</v>
      </c>
      <c r="AR17" s="71" t="str">
        <f>IF(AND((AR16&gt;0),(AR15&gt;0)),(AR16/AR15),"")</f>
        <v/>
      </c>
      <c r="AS17" s="61" t="s">
        <v>5</v>
      </c>
      <c r="AT17" s="71" t="str">
        <f>IF(AND((AT16&gt;0),(AT15&gt;0)),(AT16/AT15),"")</f>
        <v/>
      </c>
      <c r="AU17" s="61" t="s">
        <v>5</v>
      </c>
      <c r="AV17" s="71" t="str">
        <f>IF(AND((AV16&gt;0),(AV15&gt;0)),(AV16/AV15),"")</f>
        <v/>
      </c>
      <c r="AW17" s="61" t="s">
        <v>5</v>
      </c>
      <c r="AX17" s="71" t="str">
        <f>IF(AND((AX16&gt;0),(AX15&gt;0)),(AX16/AX15),"")</f>
        <v/>
      </c>
      <c r="AY17" s="61" t="s">
        <v>5</v>
      </c>
      <c r="AZ17" s="71" t="str">
        <f>IF(AND((AZ16&gt;0),(AZ15&gt;0)),(AZ16/AZ15),"")</f>
        <v/>
      </c>
      <c r="BA17" s="61" t="s">
        <v>5</v>
      </c>
      <c r="BB17" s="71" t="str">
        <f>IF(AND((BB16&gt;0),(BB15&gt;0)),(BB16/BB15),"")</f>
        <v/>
      </c>
      <c r="BC17" s="61" t="s">
        <v>5</v>
      </c>
      <c r="BD17" s="71" t="str">
        <f>IF(AND((BD16&gt;0),(BD15&gt;0)),(BD16/BD15),"")</f>
        <v/>
      </c>
      <c r="BE17" s="61" t="s">
        <v>5</v>
      </c>
      <c r="BF17" s="71" t="str">
        <f>IF(AND((BF16&gt;0),(BF15&gt;0)),(BF16/BF15),"")</f>
        <v/>
      </c>
      <c r="BG17" s="61" t="s">
        <v>5</v>
      </c>
      <c r="BH17" s="71" t="str">
        <f>IF(AND((BH16&gt;0),(BH15&gt;0)),(BH16/BH15),"")</f>
        <v/>
      </c>
      <c r="BI17" s="61" t="s">
        <v>5</v>
      </c>
      <c r="BK17" s="18" t="str">
        <f t="shared" si="0"/>
        <v xml:space="preserve">     External branches length ratio</v>
      </c>
      <c r="BL17" s="11">
        <f t="shared" si="1"/>
        <v>13</v>
      </c>
      <c r="BM17" s="24">
        <f t="shared" si="2"/>
        <v>0.73076923076923073</v>
      </c>
      <c r="BN17" s="25" t="str">
        <f t="shared" si="3"/>
        <v>–</v>
      </c>
      <c r="BO17" s="26">
        <f t="shared" si="4"/>
        <v>0.88429752066115697</v>
      </c>
      <c r="BP17" s="136" t="str">
        <f t="shared" si="5"/>
        <v/>
      </c>
      <c r="BQ17" s="137" t="s">
        <v>5</v>
      </c>
      <c r="BR17" s="138" t="str">
        <f t="shared" si="7"/>
        <v/>
      </c>
      <c r="BS17" s="53">
        <f t="shared" si="8"/>
        <v>0.79634467373407791</v>
      </c>
      <c r="BT17" s="139" t="s">
        <v>5</v>
      </c>
      <c r="BU17" s="25">
        <f t="shared" si="10"/>
        <v>4.4869719263577329E-2</v>
      </c>
      <c r="BV17" s="140" t="s">
        <v>5</v>
      </c>
      <c r="BW17" s="25" t="str">
        <f t="shared" si="12"/>
        <v>?</v>
      </c>
      <c r="BX17" s="137" t="s">
        <v>5</v>
      </c>
    </row>
    <row r="18" spans="1:76" x14ac:dyDescent="0.3">
      <c r="A18" s="27" t="s">
        <v>28</v>
      </c>
      <c r="B18" s="105">
        <v>19.100000000000001</v>
      </c>
      <c r="C18" s="106">
        <f t="shared" si="14"/>
        <v>43.310657596371883</v>
      </c>
      <c r="D18" s="17">
        <v>13.9</v>
      </c>
      <c r="E18" s="61">
        <f t="shared" ref="E18:E20" si="45">IF(AND((D18&gt;0),(D$7&gt;0)),(D18/D$7*100),"")</f>
        <v>41.002949852507378</v>
      </c>
      <c r="F18" s="17">
        <v>15.3</v>
      </c>
      <c r="G18" s="61">
        <f t="shared" ref="G18:G20" si="46">IF(AND((F18&gt;0),(F$7&gt;0)),(F18/F$7*100),"")</f>
        <v>38.059701492537314</v>
      </c>
      <c r="H18" s="17">
        <v>13.3</v>
      </c>
      <c r="I18" s="61">
        <f t="shared" ref="I18:I20" si="47">IF(AND((H18&gt;0),(H$7&gt;0)),(H18/H$7*100),"")</f>
        <v>39.349112426035511</v>
      </c>
      <c r="J18" s="17">
        <v>15</v>
      </c>
      <c r="K18" s="61">
        <f t="shared" ref="K18:K20" si="48">IF(AND((J18&gt;0),(J$7&gt;0)),(J18/J$7*100),"")</f>
        <v>35.2112676056338</v>
      </c>
      <c r="L18" s="17">
        <v>18.600000000000001</v>
      </c>
      <c r="M18" s="61">
        <f t="shared" ref="M18:M20" si="49">IF(AND((L18&gt;0),(L$7&gt;0)),(L18/L$7*100),"")</f>
        <v>39.574468085106382</v>
      </c>
      <c r="N18" s="17">
        <v>20.5</v>
      </c>
      <c r="O18" s="61">
        <f t="shared" ref="O18:O20" si="50">IF(AND((N18&gt;0),(N$7&gt;0)),(N18/N$7*100),"")</f>
        <v>41.082164328657313</v>
      </c>
      <c r="P18" s="17">
        <v>10.6</v>
      </c>
      <c r="Q18" s="61">
        <f t="shared" ref="Q18:Q20" si="51">IF(AND((P18&gt;0),(P$7&gt;0)),(P18/P$7*100),"")</f>
        <v>41.085271317829452</v>
      </c>
      <c r="R18" s="17">
        <v>10.5</v>
      </c>
      <c r="S18" s="61">
        <f t="shared" ref="S18:S20" si="52">IF(AND((R18&gt;0),(R$7&gt;0)),(R18/R$7*100),"")</f>
        <v>40.54054054054054</v>
      </c>
      <c r="T18" s="17">
        <v>11.5</v>
      </c>
      <c r="U18" s="61">
        <f t="shared" ref="U18:U20" si="53">IF(AND((T18&gt;0),(T$7&gt;0)),(T18/T$7*100),"")</f>
        <v>34.954407294832826</v>
      </c>
      <c r="V18" s="17">
        <v>14.2</v>
      </c>
      <c r="W18" s="61">
        <f t="shared" ref="W18:W20" si="54">IF(AND((V18&gt;0),(V$7&gt;0)),(V18/V$7*100),"")</f>
        <v>45.079365079365076</v>
      </c>
      <c r="X18" s="17">
        <v>15.5</v>
      </c>
      <c r="Y18" s="61">
        <f t="shared" ref="Y18:Y20" si="55">IF(AND((X18&gt;0),(X$7&gt;0)),(X18/X$7*100),"")</f>
        <v>32.769556025369987</v>
      </c>
      <c r="Z18" s="17">
        <v>9.6</v>
      </c>
      <c r="AA18" s="61">
        <f t="shared" ref="AA18:AA20" si="56">IF(AND((Z18&gt;0),(Z$7&gt;0)),(Z18/Z$7*100),"")</f>
        <v>40.1673640167364</v>
      </c>
      <c r="AB18" s="17">
        <v>12.4</v>
      </c>
      <c r="AC18" s="61">
        <f t="shared" ref="AC18:AC20" si="57">IF(AND((AB18&gt;0),(AB$7&gt;0)),(AB18/AB$7*100),"")</f>
        <v>35.632183908045981</v>
      </c>
      <c r="AD18" s="17">
        <v>17.399999999999999</v>
      </c>
      <c r="AE18" s="61">
        <f t="shared" ref="AE18:AE20" si="58">IF(AND((AD18&gt;0),(AD$7&gt;0)),(AD18/AD$7*100),"")</f>
        <v>35.365853658536579</v>
      </c>
      <c r="AF18" s="17"/>
      <c r="AG18" s="61" t="str">
        <f t="shared" ref="AG18:AG20" si="59">IF(AND((AF18&gt;0),(AF$7&gt;0)),(AF18/AF$7*100),"")</f>
        <v/>
      </c>
      <c r="AH18" s="17"/>
      <c r="AI18" s="61" t="str">
        <f t="shared" ref="AI18:AI20" si="60">IF(AND((AH18&gt;0),(AH$7&gt;0)),(AH18/AH$7*100),"")</f>
        <v/>
      </c>
      <c r="AJ18" s="17"/>
      <c r="AK18" s="61" t="str">
        <f t="shared" ref="AK18:AK20" si="61">IF(AND((AJ18&gt;0),(AJ$7&gt;0)),(AJ18/AJ$7*100),"")</f>
        <v/>
      </c>
      <c r="AL18" s="17"/>
      <c r="AM18" s="61" t="str">
        <f t="shared" ref="AM18:AM20" si="62">IF(AND((AL18&gt;0),(AL$7&gt;0)),(AL18/AL$7*100),"")</f>
        <v/>
      </c>
      <c r="AN18" s="17"/>
      <c r="AO18" s="61" t="str">
        <f t="shared" ref="AO18:AO20" si="63">IF(AND((AN18&gt;0),(AN$7&gt;0)),(AN18/AN$7*100),"")</f>
        <v/>
      </c>
      <c r="AP18" s="17"/>
      <c r="AQ18" s="61" t="str">
        <f t="shared" ref="AQ18:AQ20" si="64">IF(AND((AP18&gt;0),(AP$7&gt;0)),(AP18/AP$7*100),"")</f>
        <v/>
      </c>
      <c r="AR18" s="17"/>
      <c r="AS18" s="61" t="str">
        <f t="shared" ref="AS18:AS20" si="65">IF(AND((AR18&gt;0),(AR$7&gt;0)),(AR18/AR$7*100),"")</f>
        <v/>
      </c>
      <c r="AT18" s="17"/>
      <c r="AU18" s="61" t="str">
        <f t="shared" ref="AU18:AU20" si="66">IF(AND((AT18&gt;0),(AT$7&gt;0)),(AT18/AT$7*100),"")</f>
        <v/>
      </c>
      <c r="AV18" s="17"/>
      <c r="AW18" s="61" t="str">
        <f t="shared" ref="AW18:AW20" si="67">IF(AND((AV18&gt;0),(AV$7&gt;0)),(AV18/AV$7*100),"")</f>
        <v/>
      </c>
      <c r="AX18" s="17"/>
      <c r="AY18" s="61" t="str">
        <f t="shared" ref="AY18:AY20" si="68">IF(AND((AX18&gt;0),(AX$7&gt;0)),(AX18/AX$7*100),"")</f>
        <v/>
      </c>
      <c r="AZ18" s="17"/>
      <c r="BA18" s="61" t="str">
        <f t="shared" ref="BA18:BA20" si="69">IF(AND((AZ18&gt;0),(AZ$7&gt;0)),(AZ18/AZ$7*100),"")</f>
        <v/>
      </c>
      <c r="BB18" s="17"/>
      <c r="BC18" s="61" t="str">
        <f t="shared" ref="BC18:BC20" si="70">IF(AND((BB18&gt;0),(BB$7&gt;0)),(BB18/BB$7*100),"")</f>
        <v/>
      </c>
      <c r="BD18" s="17"/>
      <c r="BE18" s="61" t="str">
        <f t="shared" ref="BE18:BE20" si="71">IF(AND((BD18&gt;0),(BD$7&gt;0)),(BD18/BD$7*100),"")</f>
        <v/>
      </c>
      <c r="BF18" s="17"/>
      <c r="BG18" s="61" t="str">
        <f t="shared" ref="BG18:BG20" si="72">IF(AND((BF18&gt;0),(BF$7&gt;0)),(BF18/BF$7*100),"")</f>
        <v/>
      </c>
      <c r="BH18" s="17"/>
      <c r="BI18" s="61" t="str">
        <f t="shared" ref="BI18:BI20" si="73">IF(AND((BH18&gt;0),(BH$7&gt;0)),(BH18/BH$7*100),"")</f>
        <v/>
      </c>
      <c r="BK18" s="18" t="str">
        <f t="shared" si="0"/>
        <v xml:space="preserve">     Internal primary branch</v>
      </c>
      <c r="BL18" s="11">
        <f t="shared" si="1"/>
        <v>15</v>
      </c>
      <c r="BM18" s="4">
        <f t="shared" si="2"/>
        <v>9.6</v>
      </c>
      <c r="BN18" s="40" t="str">
        <f t="shared" si="3"/>
        <v>–</v>
      </c>
      <c r="BO18" s="6">
        <f t="shared" si="4"/>
        <v>20.5</v>
      </c>
      <c r="BP18" s="51">
        <f t="shared" si="5"/>
        <v>32.769556025369987</v>
      </c>
      <c r="BQ18" s="7" t="str">
        <f t="shared" si="6"/>
        <v>–</v>
      </c>
      <c r="BR18" s="52">
        <f t="shared" si="7"/>
        <v>45.079365079365076</v>
      </c>
      <c r="BS18" s="46">
        <f t="shared" si="8"/>
        <v>14.493333333333332</v>
      </c>
      <c r="BT18" s="8">
        <f t="shared" si="9"/>
        <v>38.878990881873754</v>
      </c>
      <c r="BU18" s="5">
        <f t="shared" si="10"/>
        <v>3.3251136751066128</v>
      </c>
      <c r="BV18" s="9">
        <f t="shared" si="11"/>
        <v>3.4556101609418874</v>
      </c>
      <c r="BW18" s="5">
        <f t="shared" si="12"/>
        <v>19.100000000000001</v>
      </c>
      <c r="BX18" s="7">
        <f t="shared" si="13"/>
        <v>43.310657596371883</v>
      </c>
    </row>
    <row r="19" spans="1:76" x14ac:dyDescent="0.3">
      <c r="A19" s="27" t="s">
        <v>29</v>
      </c>
      <c r="B19" s="105">
        <v>15.6</v>
      </c>
      <c r="C19" s="106">
        <f t="shared" si="14"/>
        <v>35.374149659863946</v>
      </c>
      <c r="D19" s="17">
        <v>10.6</v>
      </c>
      <c r="E19" s="61">
        <f t="shared" si="45"/>
        <v>31.268436578171094</v>
      </c>
      <c r="F19" s="17">
        <v>13.7</v>
      </c>
      <c r="G19" s="61">
        <f t="shared" si="46"/>
        <v>34.079601990049746</v>
      </c>
      <c r="H19" s="17">
        <v>11.1</v>
      </c>
      <c r="I19" s="61">
        <f t="shared" si="47"/>
        <v>32.840236686390533</v>
      </c>
      <c r="J19" s="17">
        <v>12</v>
      </c>
      <c r="K19" s="61">
        <f t="shared" si="48"/>
        <v>28.169014084507044</v>
      </c>
      <c r="L19" s="17">
        <v>15</v>
      </c>
      <c r="M19" s="61">
        <f t="shared" si="49"/>
        <v>31.914893617021278</v>
      </c>
      <c r="N19" s="17">
        <v>16.2</v>
      </c>
      <c r="O19" s="61">
        <f t="shared" si="50"/>
        <v>32.46492985971944</v>
      </c>
      <c r="P19" s="17">
        <v>8.5</v>
      </c>
      <c r="Q19" s="61">
        <f t="shared" si="51"/>
        <v>32.945736434108525</v>
      </c>
      <c r="R19" s="17">
        <v>8</v>
      </c>
      <c r="S19" s="61">
        <f t="shared" si="52"/>
        <v>30.888030888030887</v>
      </c>
      <c r="T19" s="17">
        <v>9.9</v>
      </c>
      <c r="U19" s="61">
        <f t="shared" si="53"/>
        <v>30.091185410334347</v>
      </c>
      <c r="V19" s="17">
        <v>10.3</v>
      </c>
      <c r="W19" s="61">
        <f t="shared" si="54"/>
        <v>32.698412698412696</v>
      </c>
      <c r="X19" s="17">
        <v>14.9</v>
      </c>
      <c r="Y19" s="61">
        <f t="shared" si="55"/>
        <v>31.501057082452434</v>
      </c>
      <c r="Z19" s="17">
        <v>7.6</v>
      </c>
      <c r="AA19" s="61">
        <f t="shared" si="56"/>
        <v>31.799163179916317</v>
      </c>
      <c r="AB19" s="17">
        <v>10.4</v>
      </c>
      <c r="AC19" s="61">
        <f t="shared" si="57"/>
        <v>29.885057471264371</v>
      </c>
      <c r="AD19" s="17">
        <v>14.3</v>
      </c>
      <c r="AE19" s="61">
        <f t="shared" si="58"/>
        <v>29.065040650406505</v>
      </c>
      <c r="AF19" s="17"/>
      <c r="AG19" s="61" t="str">
        <f t="shared" si="59"/>
        <v/>
      </c>
      <c r="AH19" s="17"/>
      <c r="AI19" s="61" t="str">
        <f t="shared" si="60"/>
        <v/>
      </c>
      <c r="AJ19" s="17"/>
      <c r="AK19" s="61" t="str">
        <f t="shared" si="61"/>
        <v/>
      </c>
      <c r="AL19" s="17"/>
      <c r="AM19" s="61" t="str">
        <f t="shared" si="62"/>
        <v/>
      </c>
      <c r="AN19" s="17"/>
      <c r="AO19" s="61" t="str">
        <f t="shared" si="63"/>
        <v/>
      </c>
      <c r="AP19" s="17"/>
      <c r="AQ19" s="61" t="str">
        <f t="shared" si="64"/>
        <v/>
      </c>
      <c r="AR19" s="17"/>
      <c r="AS19" s="61" t="str">
        <f t="shared" si="65"/>
        <v/>
      </c>
      <c r="AT19" s="17"/>
      <c r="AU19" s="61" t="str">
        <f t="shared" si="66"/>
        <v/>
      </c>
      <c r="AV19" s="17"/>
      <c r="AW19" s="61" t="str">
        <f t="shared" si="67"/>
        <v/>
      </c>
      <c r="AX19" s="17"/>
      <c r="AY19" s="61" t="str">
        <f t="shared" si="68"/>
        <v/>
      </c>
      <c r="AZ19" s="17"/>
      <c r="BA19" s="61" t="str">
        <f t="shared" si="69"/>
        <v/>
      </c>
      <c r="BB19" s="17"/>
      <c r="BC19" s="61" t="str">
        <f t="shared" si="70"/>
        <v/>
      </c>
      <c r="BD19" s="17"/>
      <c r="BE19" s="61" t="str">
        <f t="shared" si="71"/>
        <v/>
      </c>
      <c r="BF19" s="17"/>
      <c r="BG19" s="61" t="str">
        <f t="shared" si="72"/>
        <v/>
      </c>
      <c r="BH19" s="17"/>
      <c r="BI19" s="61" t="str">
        <f t="shared" si="73"/>
        <v/>
      </c>
      <c r="BK19" s="18" t="str">
        <f t="shared" si="0"/>
        <v xml:space="preserve">     Internal base + secondary branch</v>
      </c>
      <c r="BL19" s="11">
        <f t="shared" si="1"/>
        <v>15</v>
      </c>
      <c r="BM19" s="4">
        <f t="shared" si="2"/>
        <v>7.6</v>
      </c>
      <c r="BN19" s="40" t="str">
        <f t="shared" si="3"/>
        <v>–</v>
      </c>
      <c r="BO19" s="6">
        <f t="shared" si="4"/>
        <v>16.2</v>
      </c>
      <c r="BP19" s="51">
        <f t="shared" si="5"/>
        <v>28.169014084507044</v>
      </c>
      <c r="BQ19" s="7" t="str">
        <f t="shared" si="6"/>
        <v>–</v>
      </c>
      <c r="BR19" s="52">
        <f t="shared" si="7"/>
        <v>35.374149659863946</v>
      </c>
      <c r="BS19" s="46">
        <f t="shared" si="8"/>
        <v>11.873333333333335</v>
      </c>
      <c r="BT19" s="8">
        <f t="shared" si="9"/>
        <v>31.665663086043274</v>
      </c>
      <c r="BU19" s="5">
        <f t="shared" si="10"/>
        <v>2.8808398246410816</v>
      </c>
      <c r="BV19" s="9">
        <f t="shared" si="11"/>
        <v>1.886274585360199</v>
      </c>
      <c r="BW19" s="5">
        <f t="shared" si="12"/>
        <v>15.6</v>
      </c>
      <c r="BX19" s="7">
        <f t="shared" si="13"/>
        <v>35.374149659863946</v>
      </c>
    </row>
    <row r="20" spans="1:76" x14ac:dyDescent="0.3">
      <c r="A20" s="27" t="s">
        <v>30</v>
      </c>
      <c r="B20" s="105">
        <v>4.4000000000000004</v>
      </c>
      <c r="C20" s="106">
        <f t="shared" si="14"/>
        <v>9.9773242630385486</v>
      </c>
      <c r="D20" s="17">
        <v>3</v>
      </c>
      <c r="E20" s="61">
        <f t="shared" si="45"/>
        <v>8.8495575221238933</v>
      </c>
      <c r="F20" s="17">
        <v>3.5</v>
      </c>
      <c r="G20" s="61">
        <f t="shared" si="46"/>
        <v>8.7064676616915406</v>
      </c>
      <c r="H20" s="17"/>
      <c r="I20" s="61" t="str">
        <f t="shared" si="47"/>
        <v/>
      </c>
      <c r="J20" s="17">
        <v>3.6</v>
      </c>
      <c r="K20" s="61">
        <f t="shared" si="48"/>
        <v>8.4507042253521121</v>
      </c>
      <c r="L20" s="17"/>
      <c r="M20" s="61" t="str">
        <f t="shared" si="49"/>
        <v/>
      </c>
      <c r="N20" s="17">
        <v>2.8</v>
      </c>
      <c r="O20" s="61">
        <f t="shared" si="50"/>
        <v>5.6112224448897798</v>
      </c>
      <c r="P20" s="17"/>
      <c r="Q20" s="61" t="str">
        <f t="shared" si="51"/>
        <v/>
      </c>
      <c r="R20" s="17"/>
      <c r="S20" s="61" t="str">
        <f t="shared" si="52"/>
        <v/>
      </c>
      <c r="T20" s="17"/>
      <c r="U20" s="61" t="str">
        <f t="shared" si="53"/>
        <v/>
      </c>
      <c r="V20" s="17">
        <v>2</v>
      </c>
      <c r="W20" s="61">
        <f t="shared" si="54"/>
        <v>6.3492063492063489</v>
      </c>
      <c r="X20" s="17">
        <v>4.5</v>
      </c>
      <c r="Y20" s="61">
        <f t="shared" si="55"/>
        <v>9.513742071881607</v>
      </c>
      <c r="Z20" s="17"/>
      <c r="AA20" s="61" t="str">
        <f t="shared" si="56"/>
        <v/>
      </c>
      <c r="AB20" s="17"/>
      <c r="AC20" s="61" t="str">
        <f t="shared" si="57"/>
        <v/>
      </c>
      <c r="AD20" s="17"/>
      <c r="AE20" s="61" t="str">
        <f t="shared" si="58"/>
        <v/>
      </c>
      <c r="AF20" s="17"/>
      <c r="AG20" s="61" t="str">
        <f t="shared" si="59"/>
        <v/>
      </c>
      <c r="AH20" s="17"/>
      <c r="AI20" s="61" t="str">
        <f t="shared" si="60"/>
        <v/>
      </c>
      <c r="AJ20" s="17"/>
      <c r="AK20" s="61" t="str">
        <f t="shared" si="61"/>
        <v/>
      </c>
      <c r="AL20" s="17"/>
      <c r="AM20" s="61" t="str">
        <f t="shared" si="62"/>
        <v/>
      </c>
      <c r="AN20" s="17"/>
      <c r="AO20" s="61" t="str">
        <f t="shared" si="63"/>
        <v/>
      </c>
      <c r="AP20" s="17"/>
      <c r="AQ20" s="61" t="str">
        <f t="shared" si="64"/>
        <v/>
      </c>
      <c r="AR20" s="17"/>
      <c r="AS20" s="61" t="str">
        <f t="shared" si="65"/>
        <v/>
      </c>
      <c r="AT20" s="17"/>
      <c r="AU20" s="61" t="str">
        <f t="shared" si="66"/>
        <v/>
      </c>
      <c r="AV20" s="17"/>
      <c r="AW20" s="61" t="str">
        <f t="shared" si="67"/>
        <v/>
      </c>
      <c r="AX20" s="17"/>
      <c r="AY20" s="61" t="str">
        <f t="shared" si="68"/>
        <v/>
      </c>
      <c r="AZ20" s="17"/>
      <c r="BA20" s="61" t="str">
        <f t="shared" si="69"/>
        <v/>
      </c>
      <c r="BB20" s="17"/>
      <c r="BC20" s="61" t="str">
        <f t="shared" si="70"/>
        <v/>
      </c>
      <c r="BD20" s="17"/>
      <c r="BE20" s="61" t="str">
        <f t="shared" si="71"/>
        <v/>
      </c>
      <c r="BF20" s="17"/>
      <c r="BG20" s="61" t="str">
        <f t="shared" si="72"/>
        <v/>
      </c>
      <c r="BH20" s="17"/>
      <c r="BI20" s="61" t="str">
        <f t="shared" si="73"/>
        <v/>
      </c>
      <c r="BK20" s="18" t="str">
        <f t="shared" si="0"/>
        <v xml:space="preserve">     Internal spur</v>
      </c>
      <c r="BL20" s="38">
        <f t="shared" si="1"/>
        <v>7</v>
      </c>
      <c r="BM20" s="39">
        <f t="shared" si="2"/>
        <v>2</v>
      </c>
      <c r="BN20" s="40" t="str">
        <f t="shared" si="3"/>
        <v>–</v>
      </c>
      <c r="BO20" s="41">
        <f t="shared" si="4"/>
        <v>4.5</v>
      </c>
      <c r="BP20" s="29">
        <f t="shared" si="5"/>
        <v>5.6112224448897798</v>
      </c>
      <c r="BQ20" s="30" t="str">
        <f t="shared" si="6"/>
        <v>–</v>
      </c>
      <c r="BR20" s="31">
        <f t="shared" si="7"/>
        <v>9.9773242630385486</v>
      </c>
      <c r="BS20" s="45">
        <f t="shared" si="8"/>
        <v>3.4</v>
      </c>
      <c r="BT20" s="32">
        <f t="shared" si="9"/>
        <v>8.2083177911691187</v>
      </c>
      <c r="BU20" s="40">
        <f t="shared" si="10"/>
        <v>0.88881944173155836</v>
      </c>
      <c r="BV20" s="33">
        <f t="shared" si="11"/>
        <v>1.6203296429546219</v>
      </c>
      <c r="BW20" s="40">
        <f t="shared" si="12"/>
        <v>4.4000000000000004</v>
      </c>
      <c r="BX20" s="30">
        <f t="shared" si="13"/>
        <v>9.9773242630385486</v>
      </c>
    </row>
    <row r="21" spans="1:76" x14ac:dyDescent="0.3">
      <c r="A21" s="27" t="s">
        <v>76</v>
      </c>
      <c r="B21" s="107"/>
      <c r="C21" s="106" t="s">
        <v>5</v>
      </c>
      <c r="D21" s="71">
        <f t="shared" ref="D21" si="74">IF(AND((D19&gt;0),(D18&gt;0)),(D19/D18),"")</f>
        <v>0.76258992805755388</v>
      </c>
      <c r="E21" s="61" t="s">
        <v>5</v>
      </c>
      <c r="F21" s="71">
        <f t="shared" ref="F21" si="75">IF(AND((F19&gt;0),(F18&gt;0)),(F19/F18),"")</f>
        <v>0.89542483660130712</v>
      </c>
      <c r="G21" s="61" t="s">
        <v>5</v>
      </c>
      <c r="H21" s="71">
        <f>IF(AND((H19&gt;0),(H18&gt;0)),(H19/H18),"")</f>
        <v>0.83458646616541343</v>
      </c>
      <c r="I21" s="71" t="s">
        <v>5</v>
      </c>
      <c r="J21" s="71">
        <f t="shared" ref="J21" si="76">IF(AND((J19&gt;0),(J18&gt;0)),(J19/J18),"")</f>
        <v>0.8</v>
      </c>
      <c r="K21" s="71" t="s">
        <v>5</v>
      </c>
      <c r="L21" s="71">
        <f t="shared" ref="L21" si="77">IF(AND((L19&gt;0),(L18&gt;0)),(L19/L18),"")</f>
        <v>0.80645161290322576</v>
      </c>
      <c r="M21" s="71" t="s">
        <v>5</v>
      </c>
      <c r="N21" s="71">
        <f t="shared" ref="N21" si="78">IF(AND((N19&gt;0),(N18&gt;0)),(N19/N18),"")</f>
        <v>0.79024390243902431</v>
      </c>
      <c r="O21" s="71" t="s">
        <v>5</v>
      </c>
      <c r="P21" s="71">
        <f t="shared" ref="P21" si="79">IF(AND((P19&gt;0),(P18&gt;0)),(P19/P18),"")</f>
        <v>0.80188679245283023</v>
      </c>
      <c r="Q21" s="71" t="s">
        <v>5</v>
      </c>
      <c r="R21" s="71">
        <f t="shared" ref="R21" si="80">IF(AND((R19&gt;0),(R18&gt;0)),(R19/R18),"")</f>
        <v>0.76190476190476186</v>
      </c>
      <c r="S21" s="71" t="s">
        <v>5</v>
      </c>
      <c r="T21" s="71">
        <f t="shared" ref="T21" si="81">IF(AND((T19&gt;0),(T18&gt;0)),(T19/T18),"")</f>
        <v>0.86086956521739133</v>
      </c>
      <c r="U21" s="71" t="s">
        <v>5</v>
      </c>
      <c r="V21" s="71">
        <f t="shared" ref="V21" si="82">IF(AND((V19&gt;0),(V18&gt;0)),(V19/V18),"")</f>
        <v>0.72535211267605637</v>
      </c>
      <c r="W21" s="71" t="s">
        <v>5</v>
      </c>
      <c r="X21" s="71">
        <f t="shared" ref="X21" si="83">IF(AND((X19&gt;0),(X18&gt;0)),(X19/X18),"")</f>
        <v>0.96129032258064517</v>
      </c>
      <c r="Y21" s="71" t="s">
        <v>5</v>
      </c>
      <c r="Z21" s="71">
        <f t="shared" ref="Z21" si="84">IF(AND((Z19&gt;0),(Z18&gt;0)),(Z19/Z18),"")</f>
        <v>0.79166666666666663</v>
      </c>
      <c r="AA21" s="71" t="s">
        <v>5</v>
      </c>
      <c r="AB21" s="71">
        <f t="shared" ref="AB21" si="85">IF(AND((AB19&gt;0),(AB18&gt;0)),(AB19/AB18),"")</f>
        <v>0.83870967741935487</v>
      </c>
      <c r="AC21" s="71" t="s">
        <v>5</v>
      </c>
      <c r="AD21" s="71">
        <f t="shared" ref="AD21" si="86">IF(AND((AD19&gt;0),(AD18&gt;0)),(AD19/AD18),"")</f>
        <v>0.82183908045977028</v>
      </c>
      <c r="AE21" s="71" t="s">
        <v>5</v>
      </c>
      <c r="AF21" s="71" t="str">
        <f t="shared" ref="AF21" si="87">IF(AND((AF19&gt;0),(AF18&gt;0)),(AF19/AF18),"")</f>
        <v/>
      </c>
      <c r="AG21" s="61" t="s">
        <v>5</v>
      </c>
      <c r="AH21" s="71" t="str">
        <f t="shared" ref="AH21" si="88">IF(AND((AH19&gt;0),(AH18&gt;0)),(AH19/AH18),"")</f>
        <v/>
      </c>
      <c r="AI21" s="61" t="s">
        <v>5</v>
      </c>
      <c r="AJ21" s="71" t="str">
        <f t="shared" ref="AJ21" si="89">IF(AND((AJ19&gt;0),(AJ18&gt;0)),(AJ19/AJ18),"")</f>
        <v/>
      </c>
      <c r="AK21" s="61" t="s">
        <v>5</v>
      </c>
      <c r="AL21" s="71" t="str">
        <f t="shared" ref="AL21" si="90">IF(AND((AL19&gt;0),(AL18&gt;0)),(AL19/AL18),"")</f>
        <v/>
      </c>
      <c r="AM21" s="61" t="s">
        <v>5</v>
      </c>
      <c r="AN21" s="71" t="str">
        <f t="shared" ref="AN21" si="91">IF(AND((AN19&gt;0),(AN18&gt;0)),(AN19/AN18),"")</f>
        <v/>
      </c>
      <c r="AO21" s="61" t="s">
        <v>5</v>
      </c>
      <c r="AP21" s="71" t="str">
        <f t="shared" ref="AP21" si="92">IF(AND((AP19&gt;0),(AP18&gt;0)),(AP19/AP18),"")</f>
        <v/>
      </c>
      <c r="AQ21" s="61" t="s">
        <v>5</v>
      </c>
      <c r="AR21" s="71" t="str">
        <f t="shared" ref="AR21" si="93">IF(AND((AR19&gt;0),(AR18&gt;0)),(AR19/AR18),"")</f>
        <v/>
      </c>
      <c r="AS21" s="61" t="s">
        <v>5</v>
      </c>
      <c r="AT21" s="71" t="str">
        <f t="shared" ref="AT21" si="94">IF(AND((AT19&gt;0),(AT18&gt;0)),(AT19/AT18),"")</f>
        <v/>
      </c>
      <c r="AU21" s="61" t="s">
        <v>5</v>
      </c>
      <c r="AV21" s="71" t="str">
        <f t="shared" ref="AV21" si="95">IF(AND((AV19&gt;0),(AV18&gt;0)),(AV19/AV18),"")</f>
        <v/>
      </c>
      <c r="AW21" s="61" t="s">
        <v>5</v>
      </c>
      <c r="AX21" s="71" t="str">
        <f t="shared" ref="AX21" si="96">IF(AND((AX19&gt;0),(AX18&gt;0)),(AX19/AX18),"")</f>
        <v/>
      </c>
      <c r="AY21" s="61" t="s">
        <v>5</v>
      </c>
      <c r="AZ21" s="71" t="str">
        <f t="shared" ref="AZ21" si="97">IF(AND((AZ19&gt;0),(AZ18&gt;0)),(AZ19/AZ18),"")</f>
        <v/>
      </c>
      <c r="BA21" s="61" t="s">
        <v>5</v>
      </c>
      <c r="BB21" s="71" t="str">
        <f t="shared" ref="BB21" si="98">IF(AND((BB19&gt;0),(BB18&gt;0)),(BB19/BB18),"")</f>
        <v/>
      </c>
      <c r="BC21" s="61" t="s">
        <v>5</v>
      </c>
      <c r="BD21" s="71" t="str">
        <f t="shared" ref="BD21" si="99">IF(AND((BD19&gt;0),(BD18&gt;0)),(BD19/BD18),"")</f>
        <v/>
      </c>
      <c r="BE21" s="61" t="s">
        <v>5</v>
      </c>
      <c r="BF21" s="71" t="str">
        <f t="shared" ref="BF21" si="100">IF(AND((BF19&gt;0),(BF18&gt;0)),(BF19/BF18),"")</f>
        <v/>
      </c>
      <c r="BG21" s="61" t="s">
        <v>5</v>
      </c>
      <c r="BH21" s="71" t="str">
        <f t="shared" ref="BH21" si="101">IF(AND((BH19&gt;0),(BH18&gt;0)),(BH19/BH18),"")</f>
        <v/>
      </c>
      <c r="BI21" s="61" t="s">
        <v>5</v>
      </c>
      <c r="BK21" s="18" t="str">
        <f t="shared" si="0"/>
        <v xml:space="preserve">     Internal branches length ratio</v>
      </c>
      <c r="BL21" s="11">
        <f t="shared" si="1"/>
        <v>14</v>
      </c>
      <c r="BM21" s="24">
        <f t="shared" si="2"/>
        <v>0.72535211267605637</v>
      </c>
      <c r="BN21" s="25" t="str">
        <f t="shared" si="3"/>
        <v>–</v>
      </c>
      <c r="BO21" s="26">
        <f t="shared" si="4"/>
        <v>0.96129032258064517</v>
      </c>
      <c r="BP21" s="136" t="str">
        <f t="shared" si="5"/>
        <v/>
      </c>
      <c r="BQ21" s="137" t="s">
        <v>5</v>
      </c>
      <c r="BR21" s="138" t="str">
        <f t="shared" si="7"/>
        <v/>
      </c>
      <c r="BS21" s="53">
        <f t="shared" si="8"/>
        <v>0.81805826611028576</v>
      </c>
      <c r="BT21" s="139" t="s">
        <v>5</v>
      </c>
      <c r="BU21" s="25">
        <f t="shared" si="10"/>
        <v>5.9526750955863059E-2</v>
      </c>
      <c r="BV21" s="140" t="s">
        <v>5</v>
      </c>
      <c r="BW21" s="25" t="str">
        <f t="shared" si="12"/>
        <v>?</v>
      </c>
      <c r="BX21" s="137" t="s">
        <v>5</v>
      </c>
    </row>
    <row r="22" spans="1:76" x14ac:dyDescent="0.3">
      <c r="A22" s="16" t="s">
        <v>23</v>
      </c>
      <c r="B22" s="88"/>
      <c r="C22" s="89"/>
      <c r="D22" s="62"/>
      <c r="E22" s="62"/>
      <c r="F22" s="62"/>
      <c r="G22" s="62"/>
      <c r="H22" s="62"/>
      <c r="I22" s="62"/>
      <c r="J22" s="62"/>
      <c r="K22" s="62"/>
      <c r="L22" s="62"/>
      <c r="M22" s="62"/>
      <c r="N22" s="62"/>
      <c r="O22" s="62"/>
      <c r="P22" s="62"/>
      <c r="Q22" s="62"/>
      <c r="R22" s="62"/>
      <c r="S22" s="62"/>
      <c r="T22" s="62"/>
      <c r="U22" s="62"/>
      <c r="V22" s="62"/>
      <c r="W22" s="62"/>
      <c r="X22" s="62"/>
      <c r="Y22" s="62"/>
      <c r="Z22" s="62"/>
      <c r="AA22" s="62"/>
      <c r="AB22" s="62"/>
      <c r="AC22" s="62"/>
      <c r="AD22" s="62"/>
      <c r="AE22" s="74"/>
      <c r="AF22" s="28"/>
      <c r="AG22" s="62"/>
      <c r="AH22" s="62"/>
      <c r="AI22" s="62"/>
      <c r="AJ22" s="62"/>
      <c r="AK22" s="62"/>
      <c r="AL22" s="62"/>
      <c r="AM22" s="62"/>
      <c r="AN22" s="62"/>
      <c r="AO22" s="62"/>
      <c r="AP22" s="62"/>
      <c r="AQ22" s="62"/>
      <c r="AR22" s="62"/>
      <c r="AS22" s="62"/>
      <c r="AT22" s="62"/>
      <c r="AU22" s="62"/>
      <c r="AV22" s="62"/>
      <c r="AW22" s="62"/>
      <c r="AX22" s="62"/>
      <c r="AY22" s="62"/>
      <c r="AZ22" s="62"/>
      <c r="BA22" s="62"/>
      <c r="BB22" s="62"/>
      <c r="BC22" s="62"/>
      <c r="BD22" s="62"/>
      <c r="BE22" s="62"/>
      <c r="BF22" s="62"/>
      <c r="BG22" s="62"/>
      <c r="BH22" s="62"/>
      <c r="BI22" s="74"/>
      <c r="BK22" s="18" t="str">
        <f t="shared" si="0"/>
        <v>Claw 2 lengths</v>
      </c>
      <c r="BL22" s="11"/>
      <c r="BM22" s="4"/>
      <c r="BN22" s="40"/>
      <c r="BO22" s="6" t="str">
        <f t="shared" si="4"/>
        <v/>
      </c>
      <c r="BP22" s="51"/>
      <c r="BQ22" s="7"/>
      <c r="BR22" s="52"/>
      <c r="BS22" s="46"/>
      <c r="BT22" s="8"/>
      <c r="BU22" s="5"/>
      <c r="BV22" s="9"/>
      <c r="BW22" s="5"/>
      <c r="BX22" s="7"/>
    </row>
    <row r="23" spans="1:76" x14ac:dyDescent="0.3">
      <c r="A23" s="27" t="s">
        <v>26</v>
      </c>
      <c r="B23" s="105">
        <v>20.3</v>
      </c>
      <c r="C23" s="106">
        <f t="shared" ref="C23:C28" si="102">IF(AND((B23&gt;0),(B$7&gt;0)),(B23/B$7*100),"")</f>
        <v>46.031746031746032</v>
      </c>
      <c r="D23" s="17">
        <v>14.5</v>
      </c>
      <c r="E23" s="61">
        <f t="shared" ref="E23:E24" si="103">IF(AND((D23&gt;0),(D$7&gt;0)),(D23/D$7*100),"")</f>
        <v>42.772861356932154</v>
      </c>
      <c r="F23" s="17">
        <v>17.600000000000001</v>
      </c>
      <c r="G23" s="61">
        <f t="shared" ref="G23:G24" si="104">IF(AND((F23&gt;0),(F$7&gt;0)),(F23/F$7*100),"")</f>
        <v>43.781094527363187</v>
      </c>
      <c r="H23" s="17">
        <v>14.4</v>
      </c>
      <c r="I23" s="61">
        <f t="shared" ref="I23:I24" si="105">IF(AND((H23&gt;0),(H$7&gt;0)),(H23/H$7*100),"")</f>
        <v>42.603550295857993</v>
      </c>
      <c r="J23" s="17">
        <v>16.2</v>
      </c>
      <c r="K23" s="61">
        <f t="shared" ref="K23:K24" si="106">IF(AND((J23&gt;0),(J$7&gt;0)),(J23/J$7*100),"")</f>
        <v>38.028169014084504</v>
      </c>
      <c r="L23" s="17">
        <v>20.6</v>
      </c>
      <c r="M23" s="61">
        <f t="shared" ref="M23:M24" si="107">IF(AND((L23&gt;0),(L$7&gt;0)),(L23/L$7*100),"")</f>
        <v>43.829787234042556</v>
      </c>
      <c r="N23" s="17">
        <v>25.4</v>
      </c>
      <c r="O23" s="61">
        <f t="shared" ref="O23:O24" si="108">IF(AND((N23&gt;0),(N$7&gt;0)),(N23/N$7*100),"")</f>
        <v>50.901803607214426</v>
      </c>
      <c r="P23" s="17">
        <v>11.8</v>
      </c>
      <c r="Q23" s="61">
        <f t="shared" ref="Q23:Q24" si="109">IF(AND((P23&gt;0),(P$7&gt;0)),(P23/P$7*100),"")</f>
        <v>45.736434108527135</v>
      </c>
      <c r="R23" s="17">
        <v>11.8</v>
      </c>
      <c r="S23" s="61">
        <f t="shared" ref="S23:S24" si="110">IF(AND((R23&gt;0),(R$7&gt;0)),(R23/R$7*100),"")</f>
        <v>45.559845559845563</v>
      </c>
      <c r="T23" s="17">
        <v>12.8</v>
      </c>
      <c r="U23" s="61">
        <f t="shared" ref="U23:U24" si="111">IF(AND((T23&gt;0),(T$7&gt;0)),(T23/T$7*100),"")</f>
        <v>38.905775075987847</v>
      </c>
      <c r="V23" s="17">
        <v>15</v>
      </c>
      <c r="W23" s="61">
        <f t="shared" ref="W23:W24" si="112">IF(AND((V23&gt;0),(V$7&gt;0)),(V23/V$7*100),"")</f>
        <v>47.619047619047613</v>
      </c>
      <c r="X23" s="17">
        <v>20.399999999999999</v>
      </c>
      <c r="Y23" s="61">
        <f t="shared" ref="Y23:Y24" si="113">IF(AND((X23&gt;0),(X$7&gt;0)),(X23/X$7*100),"")</f>
        <v>43.128964059196619</v>
      </c>
      <c r="Z23" s="17">
        <v>10.1</v>
      </c>
      <c r="AA23" s="61">
        <f t="shared" ref="AA23:AA24" si="114">IF(AND((Z23&gt;0),(Z$7&gt;0)),(Z23/Z$7*100),"")</f>
        <v>42.25941422594142</v>
      </c>
      <c r="AB23" s="17"/>
      <c r="AC23" s="61" t="str">
        <f t="shared" ref="AC23:AC24" si="115">IF(AND((AB23&gt;0),(AB$7&gt;0)),(AB23/AB$7*100),"")</f>
        <v/>
      </c>
      <c r="AD23" s="17">
        <v>19.8</v>
      </c>
      <c r="AE23" s="61">
        <f t="shared" ref="AE23:AE24" si="116">IF(AND((AD23&gt;0),(AD$7&gt;0)),(AD23/AD$7*100),"")</f>
        <v>40.243902439024389</v>
      </c>
      <c r="AF23" s="17"/>
      <c r="AG23" s="61" t="str">
        <f t="shared" ref="AG23:AG24" si="117">IF(AND((AF23&gt;0),(AF$7&gt;0)),(AF23/AF$7*100),"")</f>
        <v/>
      </c>
      <c r="AH23" s="17"/>
      <c r="AI23" s="61" t="str">
        <f t="shared" ref="AI23:AI24" si="118">IF(AND((AH23&gt;0),(AH$7&gt;0)),(AH23/AH$7*100),"")</f>
        <v/>
      </c>
      <c r="AJ23" s="17"/>
      <c r="AK23" s="61" t="str">
        <f t="shared" ref="AK23:AK24" si="119">IF(AND((AJ23&gt;0),(AJ$7&gt;0)),(AJ23/AJ$7*100),"")</f>
        <v/>
      </c>
      <c r="AL23" s="17"/>
      <c r="AM23" s="61" t="str">
        <f t="shared" ref="AM23:AM24" si="120">IF(AND((AL23&gt;0),(AL$7&gt;0)),(AL23/AL$7*100),"")</f>
        <v/>
      </c>
      <c r="AN23" s="17"/>
      <c r="AO23" s="61" t="str">
        <f t="shared" ref="AO23:AO24" si="121">IF(AND((AN23&gt;0),(AN$7&gt;0)),(AN23/AN$7*100),"")</f>
        <v/>
      </c>
      <c r="AP23" s="17"/>
      <c r="AQ23" s="61" t="str">
        <f t="shared" ref="AQ23:AQ24" si="122">IF(AND((AP23&gt;0),(AP$7&gt;0)),(AP23/AP$7*100),"")</f>
        <v/>
      </c>
      <c r="AR23" s="17"/>
      <c r="AS23" s="61" t="str">
        <f t="shared" ref="AS23:AS24" si="123">IF(AND((AR23&gt;0),(AR$7&gt;0)),(AR23/AR$7*100),"")</f>
        <v/>
      </c>
      <c r="AT23" s="17"/>
      <c r="AU23" s="61" t="str">
        <f t="shared" ref="AU23:AU24" si="124">IF(AND((AT23&gt;0),(AT$7&gt;0)),(AT23/AT$7*100),"")</f>
        <v/>
      </c>
      <c r="AV23" s="17"/>
      <c r="AW23" s="61" t="str">
        <f t="shared" ref="AW23:AW24" si="125">IF(AND((AV23&gt;0),(AV$7&gt;0)),(AV23/AV$7*100),"")</f>
        <v/>
      </c>
      <c r="AX23" s="17"/>
      <c r="AY23" s="61" t="str">
        <f t="shared" ref="AY23:AY24" si="126">IF(AND((AX23&gt;0),(AX$7&gt;0)),(AX23/AX$7*100),"")</f>
        <v/>
      </c>
      <c r="AZ23" s="17"/>
      <c r="BA23" s="61" t="str">
        <f t="shared" ref="BA23:BA24" si="127">IF(AND((AZ23&gt;0),(AZ$7&gt;0)),(AZ23/AZ$7*100),"")</f>
        <v/>
      </c>
      <c r="BB23" s="17"/>
      <c r="BC23" s="61" t="str">
        <f t="shared" ref="BC23:BC24" si="128">IF(AND((BB23&gt;0),(BB$7&gt;0)),(BB23/BB$7*100),"")</f>
        <v/>
      </c>
      <c r="BD23" s="17"/>
      <c r="BE23" s="61" t="str">
        <f t="shared" ref="BE23:BE24" si="129">IF(AND((BD23&gt;0),(BD$7&gt;0)),(BD23/BD$7*100),"")</f>
        <v/>
      </c>
      <c r="BF23" s="17"/>
      <c r="BG23" s="61" t="str">
        <f t="shared" ref="BG23:BG24" si="130">IF(AND((BF23&gt;0),(BF$7&gt;0)),(BF23/BF$7*100),"")</f>
        <v/>
      </c>
      <c r="BH23" s="17"/>
      <c r="BI23" s="61" t="str">
        <f t="shared" ref="BI23:BI24" si="131">IF(AND((BH23&gt;0),(BH$7&gt;0)),(BH23/BH$7*100),"")</f>
        <v/>
      </c>
      <c r="BK23" s="18" t="str">
        <f t="shared" si="0"/>
        <v xml:space="preserve">     External primary branch</v>
      </c>
      <c r="BL23" s="11">
        <f t="shared" si="1"/>
        <v>14</v>
      </c>
      <c r="BM23" s="4">
        <f t="shared" si="2"/>
        <v>10.1</v>
      </c>
      <c r="BN23" s="40" t="str">
        <f t="shared" si="3"/>
        <v>–</v>
      </c>
      <c r="BO23" s="6">
        <f t="shared" si="4"/>
        <v>25.4</v>
      </c>
      <c r="BP23" s="51">
        <f t="shared" si="5"/>
        <v>38.028169014084504</v>
      </c>
      <c r="BQ23" s="7" t="str">
        <f t="shared" si="6"/>
        <v>–</v>
      </c>
      <c r="BR23" s="52">
        <f t="shared" si="7"/>
        <v>50.901803607214426</v>
      </c>
      <c r="BS23" s="46">
        <f t="shared" si="8"/>
        <v>16.478571428571431</v>
      </c>
      <c r="BT23" s="8">
        <f t="shared" si="9"/>
        <v>43.671599653915102</v>
      </c>
      <c r="BU23" s="5">
        <f t="shared" si="10"/>
        <v>4.3619294551182781</v>
      </c>
      <c r="BV23" s="9">
        <f t="shared" si="11"/>
        <v>3.4176261943166062</v>
      </c>
      <c r="BW23" s="5">
        <f t="shared" si="12"/>
        <v>20.3</v>
      </c>
      <c r="BX23" s="7">
        <f t="shared" si="13"/>
        <v>46.031746031746032</v>
      </c>
    </row>
    <row r="24" spans="1:76" x14ac:dyDescent="0.3">
      <c r="A24" s="27" t="s">
        <v>27</v>
      </c>
      <c r="B24" s="105">
        <v>16.899999999999999</v>
      </c>
      <c r="C24" s="106">
        <f t="shared" si="102"/>
        <v>38.321995464852606</v>
      </c>
      <c r="D24" s="17">
        <v>11</v>
      </c>
      <c r="E24" s="61">
        <f t="shared" si="103"/>
        <v>32.448377581120944</v>
      </c>
      <c r="F24" s="17">
        <v>13.7</v>
      </c>
      <c r="G24" s="61">
        <f t="shared" si="104"/>
        <v>34.079601990049746</v>
      </c>
      <c r="H24" s="17">
        <v>11.3</v>
      </c>
      <c r="I24" s="61">
        <f t="shared" si="105"/>
        <v>33.431952662721898</v>
      </c>
      <c r="J24" s="17">
        <v>13.4</v>
      </c>
      <c r="K24" s="61">
        <f t="shared" si="106"/>
        <v>31.455399061032864</v>
      </c>
      <c r="L24" s="17">
        <v>16.7</v>
      </c>
      <c r="M24" s="61">
        <f t="shared" si="107"/>
        <v>35.531914893617014</v>
      </c>
      <c r="N24" s="17">
        <v>19.8</v>
      </c>
      <c r="O24" s="61">
        <f t="shared" si="108"/>
        <v>39.679358717434873</v>
      </c>
      <c r="P24" s="17">
        <v>8.6999999999999993</v>
      </c>
      <c r="Q24" s="61">
        <f t="shared" si="109"/>
        <v>33.720930232558139</v>
      </c>
      <c r="R24" s="17">
        <v>8.5</v>
      </c>
      <c r="S24" s="61">
        <f t="shared" si="110"/>
        <v>32.818532818532816</v>
      </c>
      <c r="T24" s="17">
        <v>10.5</v>
      </c>
      <c r="U24" s="61">
        <f t="shared" si="111"/>
        <v>31.914893617021278</v>
      </c>
      <c r="V24" s="17">
        <v>11.1</v>
      </c>
      <c r="W24" s="61">
        <f t="shared" si="112"/>
        <v>35.238095238095234</v>
      </c>
      <c r="X24" s="17">
        <v>16.3</v>
      </c>
      <c r="Y24" s="61">
        <f t="shared" si="113"/>
        <v>34.460887949260041</v>
      </c>
      <c r="Z24" s="17">
        <v>6.6</v>
      </c>
      <c r="AA24" s="61">
        <f t="shared" si="114"/>
        <v>27.615062761506277</v>
      </c>
      <c r="AB24" s="17"/>
      <c r="AC24" s="61" t="str">
        <f t="shared" si="115"/>
        <v/>
      </c>
      <c r="AD24" s="17">
        <v>16.2</v>
      </c>
      <c r="AE24" s="61">
        <f t="shared" si="116"/>
        <v>32.926829268292678</v>
      </c>
      <c r="AF24" s="17"/>
      <c r="AG24" s="61" t="str">
        <f t="shared" si="117"/>
        <v/>
      </c>
      <c r="AH24" s="17"/>
      <c r="AI24" s="61" t="str">
        <f t="shared" si="118"/>
        <v/>
      </c>
      <c r="AJ24" s="17"/>
      <c r="AK24" s="61" t="str">
        <f t="shared" si="119"/>
        <v/>
      </c>
      <c r="AL24" s="17"/>
      <c r="AM24" s="61" t="str">
        <f t="shared" si="120"/>
        <v/>
      </c>
      <c r="AN24" s="17"/>
      <c r="AO24" s="61" t="str">
        <f t="shared" si="121"/>
        <v/>
      </c>
      <c r="AP24" s="17"/>
      <c r="AQ24" s="61" t="str">
        <f t="shared" si="122"/>
        <v/>
      </c>
      <c r="AR24" s="17"/>
      <c r="AS24" s="61" t="str">
        <f t="shared" si="123"/>
        <v/>
      </c>
      <c r="AT24" s="17"/>
      <c r="AU24" s="61" t="str">
        <f t="shared" si="124"/>
        <v/>
      </c>
      <c r="AV24" s="17"/>
      <c r="AW24" s="61" t="str">
        <f t="shared" si="125"/>
        <v/>
      </c>
      <c r="AX24" s="17"/>
      <c r="AY24" s="61" t="str">
        <f t="shared" si="126"/>
        <v/>
      </c>
      <c r="AZ24" s="17"/>
      <c r="BA24" s="61" t="str">
        <f t="shared" si="127"/>
        <v/>
      </c>
      <c r="BB24" s="17"/>
      <c r="BC24" s="61" t="str">
        <f t="shared" si="128"/>
        <v/>
      </c>
      <c r="BD24" s="17"/>
      <c r="BE24" s="61" t="str">
        <f t="shared" si="129"/>
        <v/>
      </c>
      <c r="BF24" s="17"/>
      <c r="BG24" s="61" t="str">
        <f t="shared" si="130"/>
        <v/>
      </c>
      <c r="BH24" s="17"/>
      <c r="BI24" s="61" t="str">
        <f t="shared" si="131"/>
        <v/>
      </c>
      <c r="BK24" s="18" t="str">
        <f t="shared" si="0"/>
        <v xml:space="preserve">     External base + secondary branch</v>
      </c>
      <c r="BL24" s="11">
        <f t="shared" si="1"/>
        <v>14</v>
      </c>
      <c r="BM24" s="4">
        <f t="shared" si="2"/>
        <v>6.6</v>
      </c>
      <c r="BN24" s="40" t="str">
        <f t="shared" si="3"/>
        <v>–</v>
      </c>
      <c r="BO24" s="6">
        <f t="shared" si="4"/>
        <v>19.8</v>
      </c>
      <c r="BP24" s="51">
        <f t="shared" si="5"/>
        <v>27.615062761506277</v>
      </c>
      <c r="BQ24" s="7" t="str">
        <f t="shared" si="6"/>
        <v>–</v>
      </c>
      <c r="BR24" s="52">
        <f t="shared" si="7"/>
        <v>39.679358717434873</v>
      </c>
      <c r="BS24" s="46">
        <f t="shared" si="8"/>
        <v>12.907142857142857</v>
      </c>
      <c r="BT24" s="8">
        <f t="shared" si="9"/>
        <v>33.831702304006889</v>
      </c>
      <c r="BU24" s="5">
        <f t="shared" si="10"/>
        <v>3.8555582825746129</v>
      </c>
      <c r="BV24" s="9">
        <f t="shared" si="11"/>
        <v>2.9297198073598918</v>
      </c>
      <c r="BW24" s="5">
        <f t="shared" si="12"/>
        <v>16.899999999999999</v>
      </c>
      <c r="BX24" s="7">
        <f t="shared" si="13"/>
        <v>38.321995464852606</v>
      </c>
    </row>
    <row r="25" spans="1:76" x14ac:dyDescent="0.3">
      <c r="A25" s="27" t="s">
        <v>73</v>
      </c>
      <c r="B25" s="107">
        <f>IF(AND((B24&gt;0),(B23&gt;0)),(B24/B23),"")</f>
        <v>0.83251231527093583</v>
      </c>
      <c r="C25" s="106" t="s">
        <v>5</v>
      </c>
      <c r="D25" s="71">
        <f t="shared" ref="D25" si="132">IF(AND((D24&gt;0),(D23&gt;0)),(D24/D23),"")</f>
        <v>0.75862068965517238</v>
      </c>
      <c r="E25" s="61" t="s">
        <v>5</v>
      </c>
      <c r="F25" s="71">
        <f t="shared" ref="F25" si="133">IF(AND((F24&gt;0),(F23&gt;0)),(F24/F23),"")</f>
        <v>0.77840909090909083</v>
      </c>
      <c r="G25" s="61" t="s">
        <v>5</v>
      </c>
      <c r="H25" s="71">
        <f t="shared" ref="H25" si="134">IF(AND((H24&gt;0),(H23&gt;0)),(H24/H23),"")</f>
        <v>0.78472222222222221</v>
      </c>
      <c r="I25" s="71" t="s">
        <v>5</v>
      </c>
      <c r="J25" s="71">
        <f t="shared" ref="J25" si="135">IF(AND((J24&gt;0),(J23&gt;0)),(J24/J23),"")</f>
        <v>0.8271604938271605</v>
      </c>
      <c r="K25" s="71" t="s">
        <v>5</v>
      </c>
      <c r="L25" s="71">
        <f t="shared" ref="L25" si="136">IF(AND((L24&gt;0),(L23&gt;0)),(L24/L23),"")</f>
        <v>0.8106796116504853</v>
      </c>
      <c r="M25" s="71" t="s">
        <v>5</v>
      </c>
      <c r="N25" s="71">
        <f t="shared" ref="N25" si="137">IF(AND((N24&gt;0),(N23&gt;0)),(N24/N23),"")</f>
        <v>0.77952755905511817</v>
      </c>
      <c r="O25" s="71" t="s">
        <v>5</v>
      </c>
      <c r="P25" s="71">
        <f t="shared" ref="P25" si="138">IF(AND((P24&gt;0),(P23&gt;0)),(P24/P23),"")</f>
        <v>0.73728813559322026</v>
      </c>
      <c r="Q25" s="71" t="s">
        <v>5</v>
      </c>
      <c r="R25" s="71">
        <f t="shared" ref="R25" si="139">IF(AND((R24&gt;0),(R23&gt;0)),(R24/R23),"")</f>
        <v>0.72033898305084743</v>
      </c>
      <c r="S25" s="71" t="s">
        <v>5</v>
      </c>
      <c r="T25" s="71">
        <f t="shared" ref="T25" si="140">IF(AND((T24&gt;0),(T23&gt;0)),(T24/T23),"")</f>
        <v>0.8203125</v>
      </c>
      <c r="U25" s="71" t="s">
        <v>5</v>
      </c>
      <c r="V25" s="71">
        <f t="shared" ref="V25" si="141">IF(AND((V24&gt;0),(V23&gt;0)),(V24/V23),"")</f>
        <v>0.74</v>
      </c>
      <c r="W25" s="71" t="s">
        <v>5</v>
      </c>
      <c r="X25" s="71">
        <f t="shared" ref="X25" si="142">IF(AND((X24&gt;0),(X23&gt;0)),(X24/X23),"")</f>
        <v>0.7990196078431373</v>
      </c>
      <c r="Y25" s="71" t="s">
        <v>5</v>
      </c>
      <c r="Z25" s="71">
        <f t="shared" ref="Z25" si="143">IF(AND((Z24&gt;0),(Z23&gt;0)),(Z24/Z23),"")</f>
        <v>0.65346534653465349</v>
      </c>
      <c r="AA25" s="71" t="s">
        <v>5</v>
      </c>
      <c r="AB25" s="71" t="str">
        <f t="shared" ref="AB25" si="144">IF(AND((AB24&gt;0),(AB23&gt;0)),(AB24/AB23),"")</f>
        <v/>
      </c>
      <c r="AC25" s="71" t="s">
        <v>5</v>
      </c>
      <c r="AD25" s="71">
        <f t="shared" ref="AD25" si="145">IF(AND((AD24&gt;0),(AD23&gt;0)),(AD24/AD23),"")</f>
        <v>0.81818181818181812</v>
      </c>
      <c r="AE25" s="71" t="s">
        <v>5</v>
      </c>
      <c r="AF25" s="71" t="str">
        <f>IF(AND((AF24&gt;0),(AF23&gt;0)),(AF24/AF23),"")</f>
        <v/>
      </c>
      <c r="AG25" s="61" t="s">
        <v>5</v>
      </c>
      <c r="AH25" s="71" t="str">
        <f>IF(AND((AH24&gt;0),(AH23&gt;0)),(AH24/AH23),"")</f>
        <v/>
      </c>
      <c r="AI25" s="61" t="s">
        <v>5</v>
      </c>
      <c r="AJ25" s="71" t="str">
        <f>IF(AND((AJ24&gt;0),(AJ23&gt;0)),(AJ24/AJ23),"")</f>
        <v/>
      </c>
      <c r="AK25" s="61" t="s">
        <v>5</v>
      </c>
      <c r="AL25" s="71" t="str">
        <f>IF(AND((AL24&gt;0),(AL23&gt;0)),(AL24/AL23),"")</f>
        <v/>
      </c>
      <c r="AM25" s="61" t="s">
        <v>5</v>
      </c>
      <c r="AN25" s="71" t="str">
        <f>IF(AND((AN24&gt;0),(AN23&gt;0)),(AN24/AN23),"")</f>
        <v/>
      </c>
      <c r="AO25" s="61" t="s">
        <v>5</v>
      </c>
      <c r="AP25" s="71" t="str">
        <f>IF(AND((AP24&gt;0),(AP23&gt;0)),(AP24/AP23),"")</f>
        <v/>
      </c>
      <c r="AQ25" s="61" t="s">
        <v>5</v>
      </c>
      <c r="AR25" s="71" t="str">
        <f>IF(AND((AR24&gt;0),(AR23&gt;0)),(AR24/AR23),"")</f>
        <v/>
      </c>
      <c r="AS25" s="61" t="s">
        <v>5</v>
      </c>
      <c r="AT25" s="71" t="str">
        <f>IF(AND((AT24&gt;0),(AT23&gt;0)),(AT24/AT23),"")</f>
        <v/>
      </c>
      <c r="AU25" s="61" t="s">
        <v>5</v>
      </c>
      <c r="AV25" s="71" t="str">
        <f>IF(AND((AV24&gt;0),(AV23&gt;0)),(AV24/AV23),"")</f>
        <v/>
      </c>
      <c r="AW25" s="61" t="s">
        <v>5</v>
      </c>
      <c r="AX25" s="71" t="str">
        <f>IF(AND((AX24&gt;0),(AX23&gt;0)),(AX24/AX23),"")</f>
        <v/>
      </c>
      <c r="AY25" s="61" t="s">
        <v>5</v>
      </c>
      <c r="AZ25" s="71" t="str">
        <f>IF(AND((AZ24&gt;0),(AZ23&gt;0)),(AZ24/AZ23),"")</f>
        <v/>
      </c>
      <c r="BA25" s="61" t="s">
        <v>5</v>
      </c>
      <c r="BB25" s="71" t="str">
        <f>IF(AND((BB24&gt;0),(BB23&gt;0)),(BB24/BB23),"")</f>
        <v/>
      </c>
      <c r="BC25" s="61" t="s">
        <v>5</v>
      </c>
      <c r="BD25" s="71" t="str">
        <f>IF(AND((BD24&gt;0),(BD23&gt;0)),(BD24/BD23),"")</f>
        <v/>
      </c>
      <c r="BE25" s="61" t="s">
        <v>5</v>
      </c>
      <c r="BF25" s="71" t="str">
        <f>IF(AND((BF24&gt;0),(BF23&gt;0)),(BF24/BF23),"")</f>
        <v/>
      </c>
      <c r="BG25" s="61" t="s">
        <v>5</v>
      </c>
      <c r="BH25" s="71" t="str">
        <f>IF(AND((BH24&gt;0),(BH23&gt;0)),(BH24/BH23),"")</f>
        <v/>
      </c>
      <c r="BI25" s="61" t="s">
        <v>5</v>
      </c>
      <c r="BK25" s="18" t="str">
        <f t="shared" si="0"/>
        <v xml:space="preserve">     External branches length ratio</v>
      </c>
      <c r="BL25" s="11">
        <f t="shared" si="1"/>
        <v>14</v>
      </c>
      <c r="BM25" s="24">
        <f t="shared" si="2"/>
        <v>0.65346534653465349</v>
      </c>
      <c r="BN25" s="25" t="str">
        <f t="shared" si="3"/>
        <v>–</v>
      </c>
      <c r="BO25" s="26">
        <f t="shared" si="4"/>
        <v>0.83251231527093583</v>
      </c>
      <c r="BP25" s="136" t="str">
        <f t="shared" si="5"/>
        <v/>
      </c>
      <c r="BQ25" s="137" t="s">
        <v>5</v>
      </c>
      <c r="BR25" s="138" t="str">
        <f t="shared" si="7"/>
        <v/>
      </c>
      <c r="BS25" s="53">
        <f t="shared" si="8"/>
        <v>0.7757313124138473</v>
      </c>
      <c r="BT25" s="139" t="s">
        <v>5</v>
      </c>
      <c r="BU25" s="25">
        <f t="shared" si="10"/>
        <v>5.0068700485890905E-2</v>
      </c>
      <c r="BV25" s="140" t="s">
        <v>5</v>
      </c>
      <c r="BW25" s="25">
        <f t="shared" si="12"/>
        <v>0.83251231527093583</v>
      </c>
      <c r="BX25" s="137" t="s">
        <v>5</v>
      </c>
    </row>
    <row r="26" spans="1:76" x14ac:dyDescent="0.3">
      <c r="A26" s="27" t="s">
        <v>28</v>
      </c>
      <c r="B26" s="105">
        <v>20.100000000000001</v>
      </c>
      <c r="C26" s="106">
        <f t="shared" si="102"/>
        <v>45.57823129251701</v>
      </c>
      <c r="D26" s="17">
        <v>14.1</v>
      </c>
      <c r="E26" s="61">
        <f t="shared" ref="E26:E28" si="146">IF(AND((D26&gt;0),(D$7&gt;0)),(D26/D$7*100),"")</f>
        <v>41.592920353982301</v>
      </c>
      <c r="F26" s="17">
        <v>16.399999999999999</v>
      </c>
      <c r="G26" s="61">
        <f t="shared" ref="G26:G28" si="147">IF(AND((F26&gt;0),(F$7&gt;0)),(F26/F$7*100),"")</f>
        <v>40.796019900497505</v>
      </c>
      <c r="H26" s="17">
        <v>13.2</v>
      </c>
      <c r="I26" s="61">
        <f t="shared" ref="I26:I28" si="148">IF(AND((H26&gt;0),(H$7&gt;0)),(H26/H$7*100),"")</f>
        <v>39.053254437869825</v>
      </c>
      <c r="J26" s="17">
        <v>16.399999999999999</v>
      </c>
      <c r="K26" s="61">
        <f t="shared" ref="K26:K28" si="149">IF(AND((J26&gt;0),(J$7&gt;0)),(J26/J$7*100),"")</f>
        <v>38.497652582159617</v>
      </c>
      <c r="L26" s="17">
        <v>19.8</v>
      </c>
      <c r="M26" s="61">
        <f t="shared" ref="M26:M28" si="150">IF(AND((L26&gt;0),(L$7&gt;0)),(L26/L$7*100),"")</f>
        <v>42.127659574468083</v>
      </c>
      <c r="N26" s="17">
        <v>22.5</v>
      </c>
      <c r="O26" s="61">
        <f t="shared" ref="O26:O28" si="151">IF(AND((N26&gt;0),(N$7&gt;0)),(N26/N$7*100),"")</f>
        <v>45.09018036072144</v>
      </c>
      <c r="P26" s="17">
        <v>10.199999999999999</v>
      </c>
      <c r="Q26" s="61">
        <f t="shared" ref="Q26:Q28" si="152">IF(AND((P26&gt;0),(P$7&gt;0)),(P26/P$7*100),"")</f>
        <v>39.534883720930232</v>
      </c>
      <c r="R26" s="17">
        <v>10.6</v>
      </c>
      <c r="S26" s="61">
        <f t="shared" ref="S26:S28" si="153">IF(AND((R26&gt;0),(R$7&gt;0)),(R26/R$7*100),"")</f>
        <v>40.926640926640928</v>
      </c>
      <c r="T26" s="17">
        <v>12.7</v>
      </c>
      <c r="U26" s="61">
        <f t="shared" ref="U26:U28" si="154">IF(AND((T26&gt;0),(T$7&gt;0)),(T26/T$7*100),"")</f>
        <v>38.60182370820668</v>
      </c>
      <c r="V26" s="17">
        <v>13.9</v>
      </c>
      <c r="W26" s="61">
        <f t="shared" ref="W26:W28" si="155">IF(AND((V26&gt;0),(V$7&gt;0)),(V26/V$7*100),"")</f>
        <v>44.126984126984127</v>
      </c>
      <c r="X26" s="17">
        <v>19.7</v>
      </c>
      <c r="Y26" s="61">
        <f t="shared" ref="Y26:Y28" si="156">IF(AND((X26&gt;0),(X$7&gt;0)),(X26/X$7*100),"")</f>
        <v>41.649048625792808</v>
      </c>
      <c r="Z26" s="17"/>
      <c r="AA26" s="61" t="str">
        <f t="shared" ref="AA26:AA28" si="157">IF(AND((Z26&gt;0),(Z$7&gt;0)),(Z26/Z$7*100),"")</f>
        <v/>
      </c>
      <c r="AB26" s="17">
        <v>11.8</v>
      </c>
      <c r="AC26" s="61">
        <f t="shared" ref="AC26:AC28" si="158">IF(AND((AB26&gt;0),(AB$7&gt;0)),(AB26/AB$7*100),"")</f>
        <v>33.908045977011497</v>
      </c>
      <c r="AD26" s="17">
        <v>18.5</v>
      </c>
      <c r="AE26" s="61">
        <f t="shared" ref="AE26:AE28" si="159">IF(AND((AD26&gt;0),(AD$7&gt;0)),(AD26/AD$7*100),"")</f>
        <v>37.601626016260155</v>
      </c>
      <c r="AF26" s="17"/>
      <c r="AG26" s="61" t="str">
        <f t="shared" ref="AG26:AG28" si="160">IF(AND((AF26&gt;0),(AF$7&gt;0)),(AF26/AF$7*100),"")</f>
        <v/>
      </c>
      <c r="AH26" s="17"/>
      <c r="AI26" s="61" t="str">
        <f t="shared" ref="AI26:AI28" si="161">IF(AND((AH26&gt;0),(AH$7&gt;0)),(AH26/AH$7*100),"")</f>
        <v/>
      </c>
      <c r="AJ26" s="17"/>
      <c r="AK26" s="61" t="str">
        <f t="shared" ref="AK26:AK28" si="162">IF(AND((AJ26&gt;0),(AJ$7&gt;0)),(AJ26/AJ$7*100),"")</f>
        <v/>
      </c>
      <c r="AL26" s="17"/>
      <c r="AM26" s="61" t="str">
        <f t="shared" ref="AM26:AM28" si="163">IF(AND((AL26&gt;0),(AL$7&gt;0)),(AL26/AL$7*100),"")</f>
        <v/>
      </c>
      <c r="AN26" s="17"/>
      <c r="AO26" s="61" t="str">
        <f t="shared" ref="AO26:AO28" si="164">IF(AND((AN26&gt;0),(AN$7&gt;0)),(AN26/AN$7*100),"")</f>
        <v/>
      </c>
      <c r="AP26" s="17"/>
      <c r="AQ26" s="61" t="str">
        <f t="shared" ref="AQ26:AQ28" si="165">IF(AND((AP26&gt;0),(AP$7&gt;0)),(AP26/AP$7*100),"")</f>
        <v/>
      </c>
      <c r="AR26" s="17"/>
      <c r="AS26" s="61" t="str">
        <f t="shared" ref="AS26:AS28" si="166">IF(AND((AR26&gt;0),(AR$7&gt;0)),(AR26/AR$7*100),"")</f>
        <v/>
      </c>
      <c r="AT26" s="17"/>
      <c r="AU26" s="61" t="str">
        <f t="shared" ref="AU26:AU28" si="167">IF(AND((AT26&gt;0),(AT$7&gt;0)),(AT26/AT$7*100),"")</f>
        <v/>
      </c>
      <c r="AV26" s="17"/>
      <c r="AW26" s="61" t="str">
        <f t="shared" ref="AW26:AW28" si="168">IF(AND((AV26&gt;0),(AV$7&gt;0)),(AV26/AV$7*100),"")</f>
        <v/>
      </c>
      <c r="AX26" s="17"/>
      <c r="AY26" s="61" t="str">
        <f t="shared" ref="AY26:AY28" si="169">IF(AND((AX26&gt;0),(AX$7&gt;0)),(AX26/AX$7*100),"")</f>
        <v/>
      </c>
      <c r="AZ26" s="17"/>
      <c r="BA26" s="61" t="str">
        <f t="shared" ref="BA26:BA28" si="170">IF(AND((AZ26&gt;0),(AZ$7&gt;0)),(AZ26/AZ$7*100),"")</f>
        <v/>
      </c>
      <c r="BB26" s="17"/>
      <c r="BC26" s="61" t="str">
        <f t="shared" ref="BC26:BC28" si="171">IF(AND((BB26&gt;0),(BB$7&gt;0)),(BB26/BB$7*100),"")</f>
        <v/>
      </c>
      <c r="BD26" s="17"/>
      <c r="BE26" s="61" t="str">
        <f t="shared" ref="BE26:BE28" si="172">IF(AND((BD26&gt;0),(BD$7&gt;0)),(BD26/BD$7*100),"")</f>
        <v/>
      </c>
      <c r="BF26" s="17"/>
      <c r="BG26" s="61" t="str">
        <f t="shared" ref="BG26:BG28" si="173">IF(AND((BF26&gt;0),(BF$7&gt;0)),(BF26/BF$7*100),"")</f>
        <v/>
      </c>
      <c r="BH26" s="17"/>
      <c r="BI26" s="61" t="str">
        <f t="shared" ref="BI26:BI28" si="174">IF(AND((BH26&gt;0),(BH$7&gt;0)),(BH26/BH$7*100),"")</f>
        <v/>
      </c>
      <c r="BK26" s="18" t="str">
        <f t="shared" si="0"/>
        <v xml:space="preserve">     Internal primary branch</v>
      </c>
      <c r="BL26" s="11">
        <f t="shared" si="1"/>
        <v>14</v>
      </c>
      <c r="BM26" s="4">
        <f t="shared" si="2"/>
        <v>10.199999999999999</v>
      </c>
      <c r="BN26" s="40" t="str">
        <f t="shared" si="3"/>
        <v>–</v>
      </c>
      <c r="BO26" s="6">
        <f t="shared" si="4"/>
        <v>22.5</v>
      </c>
      <c r="BP26" s="51">
        <f t="shared" si="5"/>
        <v>33.908045977011497</v>
      </c>
      <c r="BQ26" s="7" t="str">
        <f t="shared" si="6"/>
        <v>–</v>
      </c>
      <c r="BR26" s="52">
        <f t="shared" si="7"/>
        <v>45.57823129251701</v>
      </c>
      <c r="BS26" s="46">
        <f t="shared" si="8"/>
        <v>15.707142857142856</v>
      </c>
      <c r="BT26" s="8">
        <f t="shared" si="9"/>
        <v>40.648926543145876</v>
      </c>
      <c r="BU26" s="5">
        <f t="shared" si="10"/>
        <v>3.9198634759809856</v>
      </c>
      <c r="BV26" s="9">
        <f t="shared" si="11"/>
        <v>3.1332930429103971</v>
      </c>
      <c r="BW26" s="5">
        <f t="shared" si="12"/>
        <v>20.100000000000001</v>
      </c>
      <c r="BX26" s="7">
        <f t="shared" si="13"/>
        <v>45.57823129251701</v>
      </c>
    </row>
    <row r="27" spans="1:76" x14ac:dyDescent="0.3">
      <c r="A27" s="27" t="s">
        <v>29</v>
      </c>
      <c r="B27" s="105">
        <v>15.9</v>
      </c>
      <c r="C27" s="106">
        <f t="shared" si="102"/>
        <v>36.054421768707485</v>
      </c>
      <c r="D27" s="17">
        <v>10.199999999999999</v>
      </c>
      <c r="E27" s="61">
        <f t="shared" si="146"/>
        <v>30.088495575221234</v>
      </c>
      <c r="F27" s="17">
        <v>13</v>
      </c>
      <c r="G27" s="61">
        <f t="shared" si="147"/>
        <v>32.338308457711442</v>
      </c>
      <c r="H27" s="17">
        <v>10.9</v>
      </c>
      <c r="I27" s="61">
        <f t="shared" si="148"/>
        <v>32.248520710059175</v>
      </c>
      <c r="J27" s="17">
        <v>11.4</v>
      </c>
      <c r="K27" s="61">
        <f t="shared" si="149"/>
        <v>26.760563380281688</v>
      </c>
      <c r="L27" s="17">
        <v>16</v>
      </c>
      <c r="M27" s="61">
        <f t="shared" si="150"/>
        <v>34.042553191489361</v>
      </c>
      <c r="N27" s="17">
        <v>19</v>
      </c>
      <c r="O27" s="61">
        <f t="shared" si="151"/>
        <v>38.076152304609217</v>
      </c>
      <c r="P27" s="17">
        <v>8.1999999999999993</v>
      </c>
      <c r="Q27" s="61">
        <f t="shared" si="152"/>
        <v>31.782945736434105</v>
      </c>
      <c r="R27" s="17">
        <v>8.1999999999999993</v>
      </c>
      <c r="S27" s="61">
        <f t="shared" si="153"/>
        <v>31.660231660231659</v>
      </c>
      <c r="T27" s="17">
        <v>10.1</v>
      </c>
      <c r="U27" s="61">
        <f t="shared" si="154"/>
        <v>30.69908814589666</v>
      </c>
      <c r="V27" s="17">
        <v>11.2</v>
      </c>
      <c r="W27" s="61">
        <f t="shared" si="155"/>
        <v>35.55555555555555</v>
      </c>
      <c r="X27" s="17">
        <v>16.7</v>
      </c>
      <c r="Y27" s="61">
        <f t="shared" si="156"/>
        <v>35.306553911205071</v>
      </c>
      <c r="Z27" s="17">
        <v>6.2</v>
      </c>
      <c r="AA27" s="61">
        <f t="shared" si="157"/>
        <v>25.94142259414226</v>
      </c>
      <c r="AB27" s="17">
        <v>10.3</v>
      </c>
      <c r="AC27" s="61">
        <f t="shared" si="158"/>
        <v>29.597701149425294</v>
      </c>
      <c r="AD27" s="17">
        <v>14.6</v>
      </c>
      <c r="AE27" s="61">
        <f t="shared" si="159"/>
        <v>29.674796747967473</v>
      </c>
      <c r="AF27" s="17"/>
      <c r="AG27" s="61" t="str">
        <f t="shared" si="160"/>
        <v/>
      </c>
      <c r="AH27" s="17"/>
      <c r="AI27" s="61" t="str">
        <f t="shared" si="161"/>
        <v/>
      </c>
      <c r="AJ27" s="17"/>
      <c r="AK27" s="61" t="str">
        <f t="shared" si="162"/>
        <v/>
      </c>
      <c r="AL27" s="17"/>
      <c r="AM27" s="61" t="str">
        <f t="shared" si="163"/>
        <v/>
      </c>
      <c r="AN27" s="17"/>
      <c r="AO27" s="61" t="str">
        <f t="shared" si="164"/>
        <v/>
      </c>
      <c r="AP27" s="17"/>
      <c r="AQ27" s="61" t="str">
        <f t="shared" si="165"/>
        <v/>
      </c>
      <c r="AR27" s="17"/>
      <c r="AS27" s="61" t="str">
        <f t="shared" si="166"/>
        <v/>
      </c>
      <c r="AT27" s="17"/>
      <c r="AU27" s="61" t="str">
        <f t="shared" si="167"/>
        <v/>
      </c>
      <c r="AV27" s="17"/>
      <c r="AW27" s="61" t="str">
        <f t="shared" si="168"/>
        <v/>
      </c>
      <c r="AX27" s="17"/>
      <c r="AY27" s="61" t="str">
        <f t="shared" si="169"/>
        <v/>
      </c>
      <c r="AZ27" s="17"/>
      <c r="BA27" s="61" t="str">
        <f t="shared" si="170"/>
        <v/>
      </c>
      <c r="BB27" s="17"/>
      <c r="BC27" s="61" t="str">
        <f t="shared" si="171"/>
        <v/>
      </c>
      <c r="BD27" s="17"/>
      <c r="BE27" s="61" t="str">
        <f t="shared" si="172"/>
        <v/>
      </c>
      <c r="BF27" s="17"/>
      <c r="BG27" s="61" t="str">
        <f t="shared" si="173"/>
        <v/>
      </c>
      <c r="BH27" s="17"/>
      <c r="BI27" s="61" t="str">
        <f t="shared" si="174"/>
        <v/>
      </c>
      <c r="BK27" s="18" t="str">
        <f t="shared" si="0"/>
        <v xml:space="preserve">     Internal base + secondary branch</v>
      </c>
      <c r="BL27" s="11">
        <f t="shared" si="1"/>
        <v>15</v>
      </c>
      <c r="BM27" s="4">
        <f t="shared" si="2"/>
        <v>6.2</v>
      </c>
      <c r="BN27" s="40" t="str">
        <f t="shared" si="3"/>
        <v>–</v>
      </c>
      <c r="BO27" s="6">
        <f t="shared" si="4"/>
        <v>19</v>
      </c>
      <c r="BP27" s="51">
        <f t="shared" si="5"/>
        <v>25.94142259414226</v>
      </c>
      <c r="BQ27" s="7" t="str">
        <f t="shared" si="6"/>
        <v>–</v>
      </c>
      <c r="BR27" s="52">
        <f t="shared" si="7"/>
        <v>38.076152304609217</v>
      </c>
      <c r="BS27" s="46">
        <f t="shared" si="8"/>
        <v>12.126666666666665</v>
      </c>
      <c r="BT27" s="8">
        <f t="shared" si="9"/>
        <v>31.988487392595847</v>
      </c>
      <c r="BU27" s="5">
        <f t="shared" si="10"/>
        <v>3.628157081704686</v>
      </c>
      <c r="BV27" s="9">
        <f t="shared" si="11"/>
        <v>3.4029811455695218</v>
      </c>
      <c r="BW27" s="5">
        <f t="shared" si="12"/>
        <v>15.9</v>
      </c>
      <c r="BX27" s="7">
        <f t="shared" si="13"/>
        <v>36.054421768707485</v>
      </c>
    </row>
    <row r="28" spans="1:76" x14ac:dyDescent="0.3">
      <c r="A28" s="27" t="s">
        <v>30</v>
      </c>
      <c r="B28" s="105">
        <v>3.8</v>
      </c>
      <c r="C28" s="106">
        <f t="shared" si="102"/>
        <v>8.6167800453514722</v>
      </c>
      <c r="D28" s="17">
        <v>2.9</v>
      </c>
      <c r="E28" s="61">
        <f t="shared" si="146"/>
        <v>8.5545722713864301</v>
      </c>
      <c r="F28" s="17">
        <v>2.6</v>
      </c>
      <c r="G28" s="61">
        <f t="shared" si="147"/>
        <v>6.467661691542288</v>
      </c>
      <c r="H28" s="17">
        <v>4.7</v>
      </c>
      <c r="I28" s="61">
        <f t="shared" si="148"/>
        <v>13.905325443786984</v>
      </c>
      <c r="J28" s="17">
        <v>4</v>
      </c>
      <c r="K28" s="61">
        <f t="shared" si="149"/>
        <v>9.3896713615023462</v>
      </c>
      <c r="L28" s="17"/>
      <c r="M28" s="61" t="str">
        <f t="shared" si="150"/>
        <v/>
      </c>
      <c r="N28" s="17">
        <v>5.6</v>
      </c>
      <c r="O28" s="61">
        <f t="shared" si="151"/>
        <v>11.22244488977956</v>
      </c>
      <c r="P28" s="17"/>
      <c r="Q28" s="61" t="str">
        <f t="shared" si="152"/>
        <v/>
      </c>
      <c r="R28" s="17"/>
      <c r="S28" s="61" t="str">
        <f t="shared" si="153"/>
        <v/>
      </c>
      <c r="T28" s="17">
        <v>3.5</v>
      </c>
      <c r="U28" s="61">
        <f t="shared" si="154"/>
        <v>10.638297872340425</v>
      </c>
      <c r="V28" s="17">
        <v>2.8</v>
      </c>
      <c r="W28" s="61">
        <f t="shared" si="155"/>
        <v>8.8888888888888875</v>
      </c>
      <c r="X28" s="17"/>
      <c r="Y28" s="61" t="str">
        <f t="shared" si="156"/>
        <v/>
      </c>
      <c r="Z28" s="17"/>
      <c r="AA28" s="61" t="str">
        <f t="shared" si="157"/>
        <v/>
      </c>
      <c r="AB28" s="17"/>
      <c r="AC28" s="61" t="str">
        <f t="shared" si="158"/>
        <v/>
      </c>
      <c r="AD28" s="17">
        <v>5</v>
      </c>
      <c r="AE28" s="61">
        <f t="shared" si="159"/>
        <v>10.16260162601626</v>
      </c>
      <c r="AF28" s="17"/>
      <c r="AG28" s="61" t="str">
        <f t="shared" si="160"/>
        <v/>
      </c>
      <c r="AH28" s="17"/>
      <c r="AI28" s="61" t="str">
        <f t="shared" si="161"/>
        <v/>
      </c>
      <c r="AJ28" s="17"/>
      <c r="AK28" s="61" t="str">
        <f t="shared" si="162"/>
        <v/>
      </c>
      <c r="AL28" s="17"/>
      <c r="AM28" s="61" t="str">
        <f t="shared" si="163"/>
        <v/>
      </c>
      <c r="AN28" s="17"/>
      <c r="AO28" s="61" t="str">
        <f t="shared" si="164"/>
        <v/>
      </c>
      <c r="AP28" s="17"/>
      <c r="AQ28" s="61" t="str">
        <f t="shared" si="165"/>
        <v/>
      </c>
      <c r="AR28" s="17"/>
      <c r="AS28" s="61" t="str">
        <f t="shared" si="166"/>
        <v/>
      </c>
      <c r="AT28" s="17"/>
      <c r="AU28" s="61" t="str">
        <f t="shared" si="167"/>
        <v/>
      </c>
      <c r="AV28" s="17"/>
      <c r="AW28" s="61" t="str">
        <f t="shared" si="168"/>
        <v/>
      </c>
      <c r="AX28" s="17"/>
      <c r="AY28" s="61" t="str">
        <f t="shared" si="169"/>
        <v/>
      </c>
      <c r="AZ28" s="17"/>
      <c r="BA28" s="61" t="str">
        <f t="shared" si="170"/>
        <v/>
      </c>
      <c r="BB28" s="17"/>
      <c r="BC28" s="61" t="str">
        <f t="shared" si="171"/>
        <v/>
      </c>
      <c r="BD28" s="17"/>
      <c r="BE28" s="61" t="str">
        <f t="shared" si="172"/>
        <v/>
      </c>
      <c r="BF28" s="17"/>
      <c r="BG28" s="61" t="str">
        <f t="shared" si="173"/>
        <v/>
      </c>
      <c r="BH28" s="17"/>
      <c r="BI28" s="61" t="str">
        <f t="shared" si="174"/>
        <v/>
      </c>
      <c r="BK28" s="18" t="str">
        <f t="shared" si="0"/>
        <v xml:space="preserve">     Internal spur</v>
      </c>
      <c r="BL28" s="11">
        <f t="shared" si="1"/>
        <v>9</v>
      </c>
      <c r="BM28" s="4">
        <f t="shared" si="2"/>
        <v>2.6</v>
      </c>
      <c r="BN28" s="40" t="str">
        <f t="shared" si="3"/>
        <v>–</v>
      </c>
      <c r="BO28" s="6">
        <f t="shared" si="4"/>
        <v>5.6</v>
      </c>
      <c r="BP28" s="51">
        <f t="shared" si="5"/>
        <v>6.467661691542288</v>
      </c>
      <c r="BQ28" s="7" t="str">
        <f t="shared" si="6"/>
        <v>–</v>
      </c>
      <c r="BR28" s="52">
        <f t="shared" si="7"/>
        <v>13.905325443786984</v>
      </c>
      <c r="BS28" s="46">
        <f t="shared" si="8"/>
        <v>3.8777777777777782</v>
      </c>
      <c r="BT28" s="8">
        <f t="shared" si="9"/>
        <v>9.7606937878438504</v>
      </c>
      <c r="BU28" s="5">
        <f t="shared" si="10"/>
        <v>1.0497354163999795</v>
      </c>
      <c r="BV28" s="9">
        <f t="shared" si="11"/>
        <v>2.084209570186395</v>
      </c>
      <c r="BW28" s="5">
        <f t="shared" si="12"/>
        <v>3.8</v>
      </c>
      <c r="BX28" s="7">
        <f t="shared" si="13"/>
        <v>8.6167800453514722</v>
      </c>
    </row>
    <row r="29" spans="1:76" x14ac:dyDescent="0.3">
      <c r="A29" s="27" t="s">
        <v>76</v>
      </c>
      <c r="B29" s="107">
        <v>0.66942148760330578</v>
      </c>
      <c r="C29" s="106" t="s">
        <v>5</v>
      </c>
      <c r="D29" s="71">
        <v>0.68939393939393945</v>
      </c>
      <c r="E29" s="61" t="s">
        <v>5</v>
      </c>
      <c r="F29" s="71">
        <v>0.69354838709677413</v>
      </c>
      <c r="G29" s="61" t="s">
        <v>5</v>
      </c>
      <c r="H29" s="71">
        <v>0.65454545454545454</v>
      </c>
      <c r="I29" s="71" t="s">
        <v>5</v>
      </c>
      <c r="J29" s="71">
        <v>0.65088757396449715</v>
      </c>
      <c r="K29" s="71" t="s">
        <v>5</v>
      </c>
      <c r="L29" s="71">
        <v>0.69756097560975616</v>
      </c>
      <c r="M29" s="71" t="s">
        <v>5</v>
      </c>
      <c r="N29" s="71">
        <v>0.71698113207547165</v>
      </c>
      <c r="O29" s="71" t="s">
        <v>5</v>
      </c>
      <c r="P29" s="71">
        <v>0.79342723004694826</v>
      </c>
      <c r="Q29" s="71" t="s">
        <v>5</v>
      </c>
      <c r="R29" s="71">
        <v>0.76036866359447008</v>
      </c>
      <c r="S29" s="71" t="s">
        <v>5</v>
      </c>
      <c r="T29" s="71">
        <v>0.65503875968992242</v>
      </c>
      <c r="U29" s="71" t="s">
        <v>5</v>
      </c>
      <c r="V29" s="71">
        <v>0.83419689119170992</v>
      </c>
      <c r="W29" s="71" t="s">
        <v>5</v>
      </c>
      <c r="X29" s="71">
        <v>0.66666666666666663</v>
      </c>
      <c r="Y29" s="71" t="s">
        <v>5</v>
      </c>
      <c r="Z29" s="71">
        <v>0.69158878504672905</v>
      </c>
      <c r="AA29" s="71" t="s">
        <v>5</v>
      </c>
      <c r="AB29" s="71">
        <v>0.70386266094420591</v>
      </c>
      <c r="AC29" s="71" t="s">
        <v>5</v>
      </c>
      <c r="AD29" s="71">
        <v>0.78222222222222226</v>
      </c>
      <c r="AE29" s="71" t="s">
        <v>5</v>
      </c>
      <c r="AF29" s="71" t="str">
        <f>IF(AND((AF27&gt;0),(AF26&gt;0)),(AF27/AF26),"")</f>
        <v/>
      </c>
      <c r="AG29" s="61" t="s">
        <v>5</v>
      </c>
      <c r="AH29" s="71" t="str">
        <f t="shared" ref="AH29" si="175">IF(AND((AH27&gt;0),(AH26&gt;0)),(AH27/AH26),"")</f>
        <v/>
      </c>
      <c r="AI29" s="61" t="s">
        <v>5</v>
      </c>
      <c r="AJ29" s="71" t="str">
        <f t="shared" ref="AJ29" si="176">IF(AND((AJ27&gt;0),(AJ26&gt;0)),(AJ27/AJ26),"")</f>
        <v/>
      </c>
      <c r="AK29" s="61" t="s">
        <v>5</v>
      </c>
      <c r="AL29" s="71" t="str">
        <f t="shared" ref="AL29" si="177">IF(AND((AL27&gt;0),(AL26&gt;0)),(AL27/AL26),"")</f>
        <v/>
      </c>
      <c r="AM29" s="61" t="s">
        <v>5</v>
      </c>
      <c r="AN29" s="71" t="str">
        <f t="shared" ref="AN29" si="178">IF(AND((AN27&gt;0),(AN26&gt;0)),(AN27/AN26),"")</f>
        <v/>
      </c>
      <c r="AO29" s="61" t="s">
        <v>5</v>
      </c>
      <c r="AP29" s="71" t="str">
        <f t="shared" ref="AP29" si="179">IF(AND((AP27&gt;0),(AP26&gt;0)),(AP27/AP26),"")</f>
        <v/>
      </c>
      <c r="AQ29" s="61" t="s">
        <v>5</v>
      </c>
      <c r="AR29" s="71" t="str">
        <f t="shared" ref="AR29" si="180">IF(AND((AR27&gt;0),(AR26&gt;0)),(AR27/AR26),"")</f>
        <v/>
      </c>
      <c r="AS29" s="61" t="s">
        <v>5</v>
      </c>
      <c r="AT29" s="71" t="str">
        <f t="shared" ref="AT29" si="181">IF(AND((AT27&gt;0),(AT26&gt;0)),(AT27/AT26),"")</f>
        <v/>
      </c>
      <c r="AU29" s="61" t="s">
        <v>5</v>
      </c>
      <c r="AV29" s="71" t="str">
        <f t="shared" ref="AV29" si="182">IF(AND((AV27&gt;0),(AV26&gt;0)),(AV27/AV26),"")</f>
        <v/>
      </c>
      <c r="AW29" s="61" t="s">
        <v>5</v>
      </c>
      <c r="AX29" s="71" t="str">
        <f t="shared" ref="AX29" si="183">IF(AND((AX27&gt;0),(AX26&gt;0)),(AX27/AX26),"")</f>
        <v/>
      </c>
      <c r="AY29" s="61" t="s">
        <v>5</v>
      </c>
      <c r="AZ29" s="71" t="str">
        <f t="shared" ref="AZ29" si="184">IF(AND((AZ27&gt;0),(AZ26&gt;0)),(AZ27/AZ26),"")</f>
        <v/>
      </c>
      <c r="BA29" s="61" t="s">
        <v>5</v>
      </c>
      <c r="BB29" s="71" t="str">
        <f t="shared" ref="BB29" si="185">IF(AND((BB27&gt;0),(BB26&gt;0)),(BB27/BB26),"")</f>
        <v/>
      </c>
      <c r="BC29" s="61" t="s">
        <v>5</v>
      </c>
      <c r="BD29" s="71" t="str">
        <f t="shared" ref="BD29" si="186">IF(AND((BD27&gt;0),(BD26&gt;0)),(BD27/BD26),"")</f>
        <v/>
      </c>
      <c r="BE29" s="61" t="s">
        <v>5</v>
      </c>
      <c r="BF29" s="71" t="str">
        <f t="shared" ref="BF29" si="187">IF(AND((BF27&gt;0),(BF26&gt;0)),(BF27/BF26),"")</f>
        <v/>
      </c>
      <c r="BG29" s="61" t="s">
        <v>5</v>
      </c>
      <c r="BH29" s="71" t="str">
        <f t="shared" ref="BH29" si="188">IF(AND((BH27&gt;0),(BH26&gt;0)),(BH27/BH26),"")</f>
        <v/>
      </c>
      <c r="BI29" s="61" t="s">
        <v>5</v>
      </c>
      <c r="BK29" s="18" t="str">
        <f t="shared" si="0"/>
        <v xml:space="preserve">     Internal branches length ratio</v>
      </c>
      <c r="BL29" s="11">
        <f t="shared" si="1"/>
        <v>15</v>
      </c>
      <c r="BM29" s="24">
        <f t="shared" si="2"/>
        <v>0.65088757396449715</v>
      </c>
      <c r="BN29" s="25" t="str">
        <f t="shared" si="3"/>
        <v>–</v>
      </c>
      <c r="BO29" s="26">
        <f t="shared" si="4"/>
        <v>0.83419689119170992</v>
      </c>
      <c r="BP29" s="136" t="str">
        <f t="shared" si="5"/>
        <v/>
      </c>
      <c r="BQ29" s="137" t="s">
        <v>5</v>
      </c>
      <c r="BR29" s="138" t="str">
        <f t="shared" si="7"/>
        <v/>
      </c>
      <c r="BS29" s="53">
        <f t="shared" si="8"/>
        <v>0.71064738864613808</v>
      </c>
      <c r="BT29" s="139" t="s">
        <v>5</v>
      </c>
      <c r="BU29" s="25">
        <f t="shared" si="10"/>
        <v>5.6392579916795908E-2</v>
      </c>
      <c r="BV29" s="140" t="s">
        <v>5</v>
      </c>
      <c r="BW29" s="25">
        <f t="shared" si="12"/>
        <v>0.66942148760330578</v>
      </c>
      <c r="BX29" s="137" t="s">
        <v>5</v>
      </c>
    </row>
    <row r="30" spans="1:76" x14ac:dyDescent="0.3">
      <c r="A30" s="16" t="s">
        <v>24</v>
      </c>
      <c r="B30" s="88"/>
      <c r="C30" s="89"/>
      <c r="D30" s="62"/>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74"/>
      <c r="AF30" s="28"/>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74"/>
      <c r="BK30" s="18" t="str">
        <f t="shared" si="0"/>
        <v>Claw 3 lengths</v>
      </c>
      <c r="BL30" s="11"/>
      <c r="BM30" s="4"/>
      <c r="BN30" s="40"/>
      <c r="BO30" s="6" t="str">
        <f t="shared" si="4"/>
        <v/>
      </c>
      <c r="BP30" s="51"/>
      <c r="BQ30" s="7"/>
      <c r="BR30" s="52"/>
      <c r="BS30" s="46"/>
      <c r="BT30" s="8"/>
      <c r="BU30" s="5"/>
      <c r="BV30" s="9"/>
      <c r="BW30" s="5"/>
      <c r="BX30" s="7"/>
    </row>
    <row r="31" spans="1:76" x14ac:dyDescent="0.3">
      <c r="A31" s="27" t="s">
        <v>26</v>
      </c>
      <c r="B31" s="105">
        <v>21</v>
      </c>
      <c r="C31" s="106">
        <f t="shared" ref="C31:C36" si="189">IF(AND((B31&gt;0),(B$7&gt;0)),(B31/B$7*100),"")</f>
        <v>47.619047619047613</v>
      </c>
      <c r="D31" s="17">
        <v>16.100000000000001</v>
      </c>
      <c r="E31" s="61">
        <f t="shared" ref="E31:E32" si="190">IF(AND((D31&gt;0),(D$7&gt;0)),(D31/D$7*100),"")</f>
        <v>47.492625368731566</v>
      </c>
      <c r="F31" s="17">
        <v>18.3</v>
      </c>
      <c r="G31" s="61">
        <f t="shared" ref="G31:G32" si="191">IF(AND((F31&gt;0),(F$7&gt;0)),(F31/F$7*100),"")</f>
        <v>45.522388059701491</v>
      </c>
      <c r="H31" s="17">
        <v>14.9</v>
      </c>
      <c r="I31" s="61">
        <f t="shared" ref="I31:I32" si="192">IF(AND((H31&gt;0),(H$7&gt;0)),(H31/H$7*100),"")</f>
        <v>44.082840236686394</v>
      </c>
      <c r="J31" s="17">
        <v>16.7</v>
      </c>
      <c r="K31" s="61">
        <f t="shared" ref="K31:K32" si="193">IF(AND((J31&gt;0),(J$7&gt;0)),(J31/J$7*100),"")</f>
        <v>39.201877934272304</v>
      </c>
      <c r="L31" s="17">
        <v>20.8</v>
      </c>
      <c r="M31" s="61">
        <f t="shared" ref="M31:M32" si="194">IF(AND((L31&gt;0),(L$7&gt;0)),(L31/L$7*100),"")</f>
        <v>44.255319148936174</v>
      </c>
      <c r="N31" s="17">
        <v>25.1</v>
      </c>
      <c r="O31" s="61">
        <f t="shared" ref="O31:O32" si="195">IF(AND((N31&gt;0),(N$7&gt;0)),(N31/N$7*100),"")</f>
        <v>50.300601202404813</v>
      </c>
      <c r="P31" s="17">
        <v>11.6</v>
      </c>
      <c r="Q31" s="61">
        <f t="shared" ref="Q31:Q32" si="196">IF(AND((P31&gt;0),(P$7&gt;0)),(P31/P$7*100),"")</f>
        <v>44.961240310077514</v>
      </c>
      <c r="R31" s="17">
        <v>11.6</v>
      </c>
      <c r="S31" s="61">
        <f t="shared" ref="S31:S32" si="197">IF(AND((R31&gt;0),(R$7&gt;0)),(R31/R$7*100),"")</f>
        <v>44.787644787644787</v>
      </c>
      <c r="T31" s="17">
        <v>13.8</v>
      </c>
      <c r="U31" s="61">
        <f t="shared" ref="U31:U32" si="198">IF(AND((T31&gt;0),(T$7&gt;0)),(T31/T$7*100),"")</f>
        <v>41.945288753799396</v>
      </c>
      <c r="V31" s="17">
        <v>15.4</v>
      </c>
      <c r="W31" s="61">
        <f t="shared" ref="W31:W32" si="199">IF(AND((V31&gt;0),(V$7&gt;0)),(V31/V$7*100),"")</f>
        <v>48.888888888888886</v>
      </c>
      <c r="X31" s="17">
        <v>20.8</v>
      </c>
      <c r="Y31" s="61">
        <f t="shared" ref="Y31:Y32" si="200">IF(AND((X31&gt;0),(X$7&gt;0)),(X31/X$7*100),"")</f>
        <v>43.97463002114165</v>
      </c>
      <c r="Z31" s="17"/>
      <c r="AA31" s="61" t="str">
        <f t="shared" ref="AA31:AA32" si="201">IF(AND((Z31&gt;0),(Z$7&gt;0)),(Z31/Z$7*100),"")</f>
        <v/>
      </c>
      <c r="AB31" s="17">
        <v>13.5</v>
      </c>
      <c r="AC31" s="61">
        <f t="shared" ref="AC31:AC32" si="202">IF(AND((AB31&gt;0),(AB$7&gt;0)),(AB31/AB$7*100),"")</f>
        <v>38.793103448275865</v>
      </c>
      <c r="AD31" s="17">
        <v>19.600000000000001</v>
      </c>
      <c r="AE31" s="61">
        <f t="shared" ref="AE31:AE32" si="203">IF(AND((AD31&gt;0),(AD$7&gt;0)),(AD31/AD$7*100),"")</f>
        <v>39.837398373983739</v>
      </c>
      <c r="AF31" s="17"/>
      <c r="AG31" s="61" t="str">
        <f t="shared" ref="AG31:AG32" si="204">IF(AND((AF31&gt;0),(AF$7&gt;0)),(AF31/AF$7*100),"")</f>
        <v/>
      </c>
      <c r="AH31" s="17"/>
      <c r="AI31" s="61" t="str">
        <f t="shared" ref="AI31:AI32" si="205">IF(AND((AH31&gt;0),(AH$7&gt;0)),(AH31/AH$7*100),"")</f>
        <v/>
      </c>
      <c r="AJ31" s="17"/>
      <c r="AK31" s="61" t="str">
        <f t="shared" ref="AK31:AK32" si="206">IF(AND((AJ31&gt;0),(AJ$7&gt;0)),(AJ31/AJ$7*100),"")</f>
        <v/>
      </c>
      <c r="AL31" s="17"/>
      <c r="AM31" s="61" t="str">
        <f t="shared" ref="AM31:AM32" si="207">IF(AND((AL31&gt;0),(AL$7&gt;0)),(AL31/AL$7*100),"")</f>
        <v/>
      </c>
      <c r="AN31" s="17"/>
      <c r="AO31" s="61" t="str">
        <f t="shared" ref="AO31:AO32" si="208">IF(AND((AN31&gt;0),(AN$7&gt;0)),(AN31/AN$7*100),"")</f>
        <v/>
      </c>
      <c r="AP31" s="17"/>
      <c r="AQ31" s="61" t="str">
        <f t="shared" ref="AQ31:AQ32" si="209">IF(AND((AP31&gt;0),(AP$7&gt;0)),(AP31/AP$7*100),"")</f>
        <v/>
      </c>
      <c r="AR31" s="17"/>
      <c r="AS31" s="61" t="str">
        <f t="shared" ref="AS31:AS32" si="210">IF(AND((AR31&gt;0),(AR$7&gt;0)),(AR31/AR$7*100),"")</f>
        <v/>
      </c>
      <c r="AT31" s="17"/>
      <c r="AU31" s="61" t="str">
        <f t="shared" ref="AU31:AU32" si="211">IF(AND((AT31&gt;0),(AT$7&gt;0)),(AT31/AT$7*100),"")</f>
        <v/>
      </c>
      <c r="AV31" s="17"/>
      <c r="AW31" s="61" t="str">
        <f t="shared" ref="AW31:AW32" si="212">IF(AND((AV31&gt;0),(AV$7&gt;0)),(AV31/AV$7*100),"")</f>
        <v/>
      </c>
      <c r="AX31" s="17"/>
      <c r="AY31" s="61" t="str">
        <f t="shared" ref="AY31:AY32" si="213">IF(AND((AX31&gt;0),(AX$7&gt;0)),(AX31/AX$7*100),"")</f>
        <v/>
      </c>
      <c r="AZ31" s="17"/>
      <c r="BA31" s="61" t="str">
        <f t="shared" ref="BA31:BA32" si="214">IF(AND((AZ31&gt;0),(AZ$7&gt;0)),(AZ31/AZ$7*100),"")</f>
        <v/>
      </c>
      <c r="BB31" s="17"/>
      <c r="BC31" s="61" t="str">
        <f t="shared" ref="BC31:BC32" si="215">IF(AND((BB31&gt;0),(BB$7&gt;0)),(BB31/BB$7*100),"")</f>
        <v/>
      </c>
      <c r="BD31" s="17"/>
      <c r="BE31" s="61" t="str">
        <f t="shared" ref="BE31:BE32" si="216">IF(AND((BD31&gt;0),(BD$7&gt;0)),(BD31/BD$7*100),"")</f>
        <v/>
      </c>
      <c r="BF31" s="17"/>
      <c r="BG31" s="61" t="str">
        <f t="shared" ref="BG31:BG32" si="217">IF(AND((BF31&gt;0),(BF$7&gt;0)),(BF31/BF$7*100),"")</f>
        <v/>
      </c>
      <c r="BH31" s="17"/>
      <c r="BI31" s="61" t="str">
        <f t="shared" ref="BI31:BI32" si="218">IF(AND((BH31&gt;0),(BH$7&gt;0)),(BH31/BH$7*100),"")</f>
        <v/>
      </c>
      <c r="BK31" s="18" t="str">
        <f t="shared" si="0"/>
        <v xml:space="preserve">     External primary branch</v>
      </c>
      <c r="BL31" s="11">
        <f t="shared" si="1"/>
        <v>14</v>
      </c>
      <c r="BM31" s="4">
        <f t="shared" si="2"/>
        <v>11.6</v>
      </c>
      <c r="BN31" s="40" t="str">
        <f t="shared" si="3"/>
        <v>–</v>
      </c>
      <c r="BO31" s="6">
        <f t="shared" si="4"/>
        <v>25.1</v>
      </c>
      <c r="BP31" s="51">
        <f t="shared" si="5"/>
        <v>38.793103448275865</v>
      </c>
      <c r="BQ31" s="7" t="str">
        <f t="shared" si="6"/>
        <v>–</v>
      </c>
      <c r="BR31" s="52">
        <f t="shared" si="7"/>
        <v>50.300601202404813</v>
      </c>
      <c r="BS31" s="46">
        <f t="shared" si="8"/>
        <v>17.085714285714285</v>
      </c>
      <c r="BT31" s="8">
        <f t="shared" si="9"/>
        <v>44.404492439542302</v>
      </c>
      <c r="BU31" s="5">
        <f t="shared" si="10"/>
        <v>3.9953544452097258</v>
      </c>
      <c r="BV31" s="9">
        <f t="shared" si="11"/>
        <v>3.532505257897836</v>
      </c>
      <c r="BW31" s="5">
        <f t="shared" si="12"/>
        <v>21</v>
      </c>
      <c r="BX31" s="7">
        <f t="shared" si="13"/>
        <v>47.619047619047613</v>
      </c>
    </row>
    <row r="32" spans="1:76" x14ac:dyDescent="0.3">
      <c r="A32" s="27" t="s">
        <v>27</v>
      </c>
      <c r="B32" s="105">
        <v>17.2</v>
      </c>
      <c r="C32" s="106">
        <f t="shared" si="189"/>
        <v>39.002267573696145</v>
      </c>
      <c r="D32" s="17">
        <v>11.8</v>
      </c>
      <c r="E32" s="61">
        <f t="shared" si="190"/>
        <v>34.80825958702065</v>
      </c>
      <c r="F32" s="17"/>
      <c r="G32" s="61" t="str">
        <f t="shared" si="191"/>
        <v/>
      </c>
      <c r="H32" s="17">
        <v>11.2</v>
      </c>
      <c r="I32" s="61">
        <f t="shared" si="192"/>
        <v>33.136094674556219</v>
      </c>
      <c r="J32" s="17">
        <v>13.1</v>
      </c>
      <c r="K32" s="61">
        <f t="shared" si="193"/>
        <v>30.751173708920188</v>
      </c>
      <c r="L32" s="17">
        <v>16.2</v>
      </c>
      <c r="M32" s="61">
        <f t="shared" si="194"/>
        <v>34.468085106382979</v>
      </c>
      <c r="N32" s="17">
        <v>19.100000000000001</v>
      </c>
      <c r="O32" s="61">
        <f t="shared" si="195"/>
        <v>38.276553106212432</v>
      </c>
      <c r="P32" s="17">
        <v>8</v>
      </c>
      <c r="Q32" s="61">
        <f t="shared" si="196"/>
        <v>31.007751937984494</v>
      </c>
      <c r="R32" s="17">
        <v>8.4</v>
      </c>
      <c r="S32" s="61">
        <f t="shared" si="197"/>
        <v>32.432432432432435</v>
      </c>
      <c r="T32" s="17">
        <v>10.3</v>
      </c>
      <c r="U32" s="61">
        <f t="shared" si="198"/>
        <v>31.306990881458969</v>
      </c>
      <c r="V32" s="17">
        <v>11.4</v>
      </c>
      <c r="W32" s="61">
        <f t="shared" si="199"/>
        <v>36.19047619047619</v>
      </c>
      <c r="X32" s="17">
        <v>15.7</v>
      </c>
      <c r="Y32" s="61">
        <f t="shared" si="200"/>
        <v>33.192389006342495</v>
      </c>
      <c r="Z32" s="17">
        <v>6.2</v>
      </c>
      <c r="AA32" s="61">
        <f t="shared" si="201"/>
        <v>25.94142259414226</v>
      </c>
      <c r="AB32" s="17">
        <v>10.4</v>
      </c>
      <c r="AC32" s="61">
        <f t="shared" si="202"/>
        <v>29.885057471264371</v>
      </c>
      <c r="AD32" s="17">
        <v>17.600000000000001</v>
      </c>
      <c r="AE32" s="61">
        <f t="shared" si="203"/>
        <v>35.772357723577237</v>
      </c>
      <c r="AF32" s="17"/>
      <c r="AG32" s="61" t="str">
        <f t="shared" si="204"/>
        <v/>
      </c>
      <c r="AH32" s="17"/>
      <c r="AI32" s="61" t="str">
        <f t="shared" si="205"/>
        <v/>
      </c>
      <c r="AJ32" s="17"/>
      <c r="AK32" s="61" t="str">
        <f t="shared" si="206"/>
        <v/>
      </c>
      <c r="AL32" s="17"/>
      <c r="AM32" s="61" t="str">
        <f t="shared" si="207"/>
        <v/>
      </c>
      <c r="AN32" s="17"/>
      <c r="AO32" s="61" t="str">
        <f t="shared" si="208"/>
        <v/>
      </c>
      <c r="AP32" s="17"/>
      <c r="AQ32" s="61" t="str">
        <f t="shared" si="209"/>
        <v/>
      </c>
      <c r="AR32" s="17"/>
      <c r="AS32" s="61" t="str">
        <f t="shared" si="210"/>
        <v/>
      </c>
      <c r="AT32" s="17"/>
      <c r="AU32" s="61" t="str">
        <f t="shared" si="211"/>
        <v/>
      </c>
      <c r="AV32" s="17"/>
      <c r="AW32" s="61" t="str">
        <f t="shared" si="212"/>
        <v/>
      </c>
      <c r="AX32" s="17"/>
      <c r="AY32" s="61" t="str">
        <f t="shared" si="213"/>
        <v/>
      </c>
      <c r="AZ32" s="17"/>
      <c r="BA32" s="61" t="str">
        <f t="shared" si="214"/>
        <v/>
      </c>
      <c r="BB32" s="17"/>
      <c r="BC32" s="61" t="str">
        <f t="shared" si="215"/>
        <v/>
      </c>
      <c r="BD32" s="17"/>
      <c r="BE32" s="61" t="str">
        <f t="shared" si="216"/>
        <v/>
      </c>
      <c r="BF32" s="17"/>
      <c r="BG32" s="61" t="str">
        <f t="shared" si="217"/>
        <v/>
      </c>
      <c r="BH32" s="17"/>
      <c r="BI32" s="61" t="str">
        <f t="shared" si="218"/>
        <v/>
      </c>
      <c r="BK32" s="18" t="str">
        <f t="shared" si="0"/>
        <v xml:space="preserve">     External base + secondary branch</v>
      </c>
      <c r="BL32" s="11">
        <f t="shared" si="1"/>
        <v>14</v>
      </c>
      <c r="BM32" s="4">
        <f t="shared" si="2"/>
        <v>6.2</v>
      </c>
      <c r="BN32" s="40" t="str">
        <f t="shared" si="3"/>
        <v>–</v>
      </c>
      <c r="BO32" s="6">
        <f t="shared" si="4"/>
        <v>19.100000000000001</v>
      </c>
      <c r="BP32" s="51">
        <f t="shared" si="5"/>
        <v>25.94142259414226</v>
      </c>
      <c r="BQ32" s="7" t="str">
        <f t="shared" si="6"/>
        <v>–</v>
      </c>
      <c r="BR32" s="52">
        <f t="shared" si="7"/>
        <v>39.002267573696145</v>
      </c>
      <c r="BS32" s="46">
        <f t="shared" si="8"/>
        <v>12.614285714285714</v>
      </c>
      <c r="BT32" s="8">
        <f t="shared" si="9"/>
        <v>33.297950856747647</v>
      </c>
      <c r="BU32" s="5">
        <f t="shared" si="10"/>
        <v>3.9725707899694771</v>
      </c>
      <c r="BV32" s="9">
        <f t="shared" si="11"/>
        <v>3.4830707837372565</v>
      </c>
      <c r="BW32" s="5">
        <f t="shared" si="12"/>
        <v>17.2</v>
      </c>
      <c r="BX32" s="7">
        <f t="shared" si="13"/>
        <v>39.002267573696145</v>
      </c>
    </row>
    <row r="33" spans="1:76" x14ac:dyDescent="0.3">
      <c r="A33" s="27" t="s">
        <v>73</v>
      </c>
      <c r="B33" s="107">
        <v>0.63157894736842102</v>
      </c>
      <c r="C33" s="106" t="s">
        <v>5</v>
      </c>
      <c r="D33" s="71">
        <v>0.72033898305084743</v>
      </c>
      <c r="E33" s="61" t="s">
        <v>5</v>
      </c>
      <c r="F33" s="71">
        <v>0.75609756097560976</v>
      </c>
      <c r="G33" s="61" t="s">
        <v>5</v>
      </c>
      <c r="H33" s="71">
        <v>0.670807453416149</v>
      </c>
      <c r="I33" s="71" t="s">
        <v>5</v>
      </c>
      <c r="J33" s="71">
        <v>0.69767441860465118</v>
      </c>
      <c r="K33" s="71" t="s">
        <v>5</v>
      </c>
      <c r="L33" s="71">
        <v>0.63084112149532712</v>
      </c>
      <c r="M33" s="71" t="s">
        <v>5</v>
      </c>
      <c r="N33" s="71">
        <v>0.66666666666666663</v>
      </c>
      <c r="O33" s="71" t="s">
        <v>5</v>
      </c>
      <c r="P33" s="71">
        <v>0.68534482758620696</v>
      </c>
      <c r="Q33" s="71" t="s">
        <v>5</v>
      </c>
      <c r="R33" s="71">
        <v>0.63348416289592757</v>
      </c>
      <c r="S33" s="71" t="s">
        <v>5</v>
      </c>
      <c r="T33" s="71">
        <v>0.703125</v>
      </c>
      <c r="U33" s="71" t="s">
        <v>5</v>
      </c>
      <c r="V33" s="71">
        <v>0.7321428571428571</v>
      </c>
      <c r="W33" s="71" t="s">
        <v>5</v>
      </c>
      <c r="X33" s="71">
        <v>0.75000000000000011</v>
      </c>
      <c r="Y33" s="71" t="s">
        <v>5</v>
      </c>
      <c r="Z33" s="71">
        <v>0.70742358078602618</v>
      </c>
      <c r="AA33" s="71" t="s">
        <v>5</v>
      </c>
      <c r="AB33" s="71">
        <v>0.66396761133603233</v>
      </c>
      <c r="AC33" s="71" t="s">
        <v>5</v>
      </c>
      <c r="AD33" s="71">
        <v>0.7615062761506276</v>
      </c>
      <c r="AE33" s="71" t="s">
        <v>5</v>
      </c>
      <c r="AF33" s="71" t="str">
        <f>IF(AND((AF32&gt;0),(AF31&gt;0)),(AF32/AF31),"")</f>
        <v/>
      </c>
      <c r="AG33" s="61" t="s">
        <v>5</v>
      </c>
      <c r="AH33" s="71" t="str">
        <f>IF(AND((AH32&gt;0),(AH31&gt;0)),(AH32/AH31),"")</f>
        <v/>
      </c>
      <c r="AI33" s="61" t="s">
        <v>5</v>
      </c>
      <c r="AJ33" s="71" t="str">
        <f>IF(AND((AJ32&gt;0),(AJ31&gt;0)),(AJ32/AJ31),"")</f>
        <v/>
      </c>
      <c r="AK33" s="61" t="s">
        <v>5</v>
      </c>
      <c r="AL33" s="71" t="str">
        <f>IF(AND((AL32&gt;0),(AL31&gt;0)),(AL32/AL31),"")</f>
        <v/>
      </c>
      <c r="AM33" s="61" t="s">
        <v>5</v>
      </c>
      <c r="AN33" s="71" t="str">
        <f>IF(AND((AN32&gt;0),(AN31&gt;0)),(AN32/AN31),"")</f>
        <v/>
      </c>
      <c r="AO33" s="61" t="s">
        <v>5</v>
      </c>
      <c r="AP33" s="71" t="str">
        <f>IF(AND((AP32&gt;0),(AP31&gt;0)),(AP32/AP31),"")</f>
        <v/>
      </c>
      <c r="AQ33" s="61" t="s">
        <v>5</v>
      </c>
      <c r="AR33" s="71" t="str">
        <f>IF(AND((AR32&gt;0),(AR31&gt;0)),(AR32/AR31),"")</f>
        <v/>
      </c>
      <c r="AS33" s="61" t="s">
        <v>5</v>
      </c>
      <c r="AT33" s="71" t="str">
        <f>IF(AND((AT32&gt;0),(AT31&gt;0)),(AT32/AT31),"")</f>
        <v/>
      </c>
      <c r="AU33" s="61" t="s">
        <v>5</v>
      </c>
      <c r="AV33" s="71" t="str">
        <f>IF(AND((AV32&gt;0),(AV31&gt;0)),(AV32/AV31),"")</f>
        <v/>
      </c>
      <c r="AW33" s="61" t="s">
        <v>5</v>
      </c>
      <c r="AX33" s="71" t="str">
        <f>IF(AND((AX32&gt;0),(AX31&gt;0)),(AX32/AX31),"")</f>
        <v/>
      </c>
      <c r="AY33" s="61" t="s">
        <v>5</v>
      </c>
      <c r="AZ33" s="71" t="str">
        <f>IF(AND((AZ32&gt;0),(AZ31&gt;0)),(AZ32/AZ31),"")</f>
        <v/>
      </c>
      <c r="BA33" s="61" t="s">
        <v>5</v>
      </c>
      <c r="BB33" s="71" t="str">
        <f>IF(AND((BB32&gt;0),(BB31&gt;0)),(BB32/BB31),"")</f>
        <v/>
      </c>
      <c r="BC33" s="61" t="s">
        <v>5</v>
      </c>
      <c r="BD33" s="71" t="str">
        <f>IF(AND((BD32&gt;0),(BD31&gt;0)),(BD32/BD31),"")</f>
        <v/>
      </c>
      <c r="BE33" s="61" t="s">
        <v>5</v>
      </c>
      <c r="BF33" s="71" t="str">
        <f>IF(AND((BF32&gt;0),(BF31&gt;0)),(BF32/BF31),"")</f>
        <v/>
      </c>
      <c r="BG33" s="61" t="s">
        <v>5</v>
      </c>
      <c r="BH33" s="71" t="str">
        <f>IF(AND((BH32&gt;0),(BH31&gt;0)),(BH32/BH31),"")</f>
        <v/>
      </c>
      <c r="BI33" s="61" t="s">
        <v>5</v>
      </c>
      <c r="BK33" s="18" t="str">
        <f t="shared" si="0"/>
        <v xml:space="preserve">     External branches length ratio</v>
      </c>
      <c r="BL33" s="11">
        <f t="shared" si="1"/>
        <v>15</v>
      </c>
      <c r="BM33" s="24">
        <f t="shared" si="2"/>
        <v>0.63084112149532712</v>
      </c>
      <c r="BN33" s="25" t="str">
        <f t="shared" si="3"/>
        <v>–</v>
      </c>
      <c r="BO33" s="26">
        <f t="shared" si="4"/>
        <v>0.7615062761506276</v>
      </c>
      <c r="BP33" s="136" t="str">
        <f t="shared" si="5"/>
        <v/>
      </c>
      <c r="BQ33" s="137" t="s">
        <v>5</v>
      </c>
      <c r="BR33" s="138" t="str">
        <f t="shared" si="7"/>
        <v/>
      </c>
      <c r="BS33" s="53">
        <f t="shared" si="8"/>
        <v>0.69406663116502343</v>
      </c>
      <c r="BT33" s="139" t="s">
        <v>5</v>
      </c>
      <c r="BU33" s="25">
        <f t="shared" si="10"/>
        <v>4.454867071375565E-2</v>
      </c>
      <c r="BV33" s="140" t="s">
        <v>5</v>
      </c>
      <c r="BW33" s="25">
        <f t="shared" si="12"/>
        <v>0.63157894736842102</v>
      </c>
      <c r="BX33" s="137" t="s">
        <v>5</v>
      </c>
    </row>
    <row r="34" spans="1:76" x14ac:dyDescent="0.3">
      <c r="A34" s="27" t="s">
        <v>28</v>
      </c>
      <c r="B34" s="105">
        <v>20.8</v>
      </c>
      <c r="C34" s="106">
        <f t="shared" si="189"/>
        <v>47.165532879818592</v>
      </c>
      <c r="D34" s="17">
        <v>14.8</v>
      </c>
      <c r="E34" s="61">
        <f t="shared" ref="E34:E36" si="219">IF(AND((D34&gt;0),(D$7&gt;0)),(D34/D$7*100),"")</f>
        <v>43.657817109144545</v>
      </c>
      <c r="F34" s="17">
        <v>15.4</v>
      </c>
      <c r="G34" s="61">
        <f t="shared" ref="G34:G36" si="220">IF(AND((F34&gt;0),(F$7&gt;0)),(F34/F$7*100),"")</f>
        <v>38.308457711442784</v>
      </c>
      <c r="H34" s="17">
        <v>13.6</v>
      </c>
      <c r="I34" s="61">
        <f t="shared" ref="I34:I36" si="221">IF(AND((H34&gt;0),(H$7&gt;0)),(H34/H$7*100),"")</f>
        <v>40.236686390532547</v>
      </c>
      <c r="J34" s="17">
        <v>17</v>
      </c>
      <c r="K34" s="61">
        <f t="shared" ref="K34:K36" si="222">IF(AND((J34&gt;0),(J$7&gt;0)),(J34/J$7*100),"")</f>
        <v>39.906103286384976</v>
      </c>
      <c r="L34" s="17">
        <v>20.7</v>
      </c>
      <c r="M34" s="61">
        <f t="shared" ref="M34:M36" si="223">IF(AND((L34&gt;0),(L$7&gt;0)),(L34/L$7*100),"")</f>
        <v>44.042553191489361</v>
      </c>
      <c r="N34" s="17">
        <v>21.1</v>
      </c>
      <c r="O34" s="61">
        <f t="shared" ref="O34:O36" si="224">IF(AND((N34&gt;0),(N$7&gt;0)),(N34/N$7*100),"")</f>
        <v>42.284569138276559</v>
      </c>
      <c r="P34" s="17">
        <v>10.5</v>
      </c>
      <c r="Q34" s="61">
        <f t="shared" ref="Q34:Q36" si="225">IF(AND((P34&gt;0),(P$7&gt;0)),(P34/P$7*100),"")</f>
        <v>40.697674418604649</v>
      </c>
      <c r="R34" s="17">
        <v>12</v>
      </c>
      <c r="S34" s="61">
        <f t="shared" ref="S34:S36" si="226">IF(AND((R34&gt;0),(R$7&gt;0)),(R34/R$7*100),"")</f>
        <v>46.332046332046332</v>
      </c>
      <c r="T34" s="17">
        <v>12.4</v>
      </c>
      <c r="U34" s="61">
        <f t="shared" ref="U34:U36" si="227">IF(AND((T34&gt;0),(T$7&gt;0)),(T34/T$7*100),"")</f>
        <v>37.689969604863229</v>
      </c>
      <c r="V34" s="17">
        <v>13.8</v>
      </c>
      <c r="W34" s="61">
        <f t="shared" ref="W34:W36" si="228">IF(AND((V34&gt;0),(V$7&gt;0)),(V34/V$7*100),"")</f>
        <v>43.80952380952381</v>
      </c>
      <c r="X34" s="17">
        <v>19.399999999999999</v>
      </c>
      <c r="Y34" s="61">
        <f t="shared" ref="Y34:Y36" si="229">IF(AND((X34&gt;0),(X$7&gt;0)),(X34/X$7*100),"")</f>
        <v>41.014799154334035</v>
      </c>
      <c r="Z34" s="17"/>
      <c r="AA34" s="61" t="str">
        <f t="shared" ref="AA34:AA36" si="230">IF(AND((Z34&gt;0),(Z$7&gt;0)),(Z34/Z$7*100),"")</f>
        <v/>
      </c>
      <c r="AB34" s="17">
        <v>11.9</v>
      </c>
      <c r="AC34" s="61">
        <f t="shared" ref="AC34:AC36" si="231">IF(AND((AB34&gt;0),(AB$7&gt;0)),(AB34/AB$7*100),"")</f>
        <v>34.195402298850581</v>
      </c>
      <c r="AD34" s="17">
        <v>17</v>
      </c>
      <c r="AE34" s="61">
        <f t="shared" ref="AE34:AE36" si="232">IF(AND((AD34&gt;0),(AD$7&gt;0)),(AD34/AD$7*100),"")</f>
        <v>34.552845528455286</v>
      </c>
      <c r="AF34" s="17"/>
      <c r="AG34" s="61" t="str">
        <f t="shared" ref="AG34:AG36" si="233">IF(AND((AF34&gt;0),(AF$7&gt;0)),(AF34/AF$7*100),"")</f>
        <v/>
      </c>
      <c r="AH34" s="17"/>
      <c r="AI34" s="61" t="str">
        <f t="shared" ref="AI34:AI36" si="234">IF(AND((AH34&gt;0),(AH$7&gt;0)),(AH34/AH$7*100),"")</f>
        <v/>
      </c>
      <c r="AJ34" s="17"/>
      <c r="AK34" s="61" t="str">
        <f t="shared" ref="AK34:AK36" si="235">IF(AND((AJ34&gt;0),(AJ$7&gt;0)),(AJ34/AJ$7*100),"")</f>
        <v/>
      </c>
      <c r="AL34" s="17"/>
      <c r="AM34" s="61" t="str">
        <f t="shared" ref="AM34:AM36" si="236">IF(AND((AL34&gt;0),(AL$7&gt;0)),(AL34/AL$7*100),"")</f>
        <v/>
      </c>
      <c r="AN34" s="17"/>
      <c r="AO34" s="61" t="str">
        <f t="shared" ref="AO34:AO36" si="237">IF(AND((AN34&gt;0),(AN$7&gt;0)),(AN34/AN$7*100),"")</f>
        <v/>
      </c>
      <c r="AP34" s="17"/>
      <c r="AQ34" s="61" t="str">
        <f t="shared" ref="AQ34:AQ36" si="238">IF(AND((AP34&gt;0),(AP$7&gt;0)),(AP34/AP$7*100),"")</f>
        <v/>
      </c>
      <c r="AR34" s="17"/>
      <c r="AS34" s="61" t="str">
        <f t="shared" ref="AS34:AS36" si="239">IF(AND((AR34&gt;0),(AR$7&gt;0)),(AR34/AR$7*100),"")</f>
        <v/>
      </c>
      <c r="AT34" s="17"/>
      <c r="AU34" s="61" t="str">
        <f t="shared" ref="AU34:AU36" si="240">IF(AND((AT34&gt;0),(AT$7&gt;0)),(AT34/AT$7*100),"")</f>
        <v/>
      </c>
      <c r="AV34" s="17"/>
      <c r="AW34" s="61" t="str">
        <f t="shared" ref="AW34:AW36" si="241">IF(AND((AV34&gt;0),(AV$7&gt;0)),(AV34/AV$7*100),"")</f>
        <v/>
      </c>
      <c r="AX34" s="17"/>
      <c r="AY34" s="61" t="str">
        <f t="shared" ref="AY34:AY36" si="242">IF(AND((AX34&gt;0),(AX$7&gt;0)),(AX34/AX$7*100),"")</f>
        <v/>
      </c>
      <c r="AZ34" s="17"/>
      <c r="BA34" s="61" t="str">
        <f t="shared" ref="BA34:BA36" si="243">IF(AND((AZ34&gt;0),(AZ$7&gt;0)),(AZ34/AZ$7*100),"")</f>
        <v/>
      </c>
      <c r="BB34" s="17"/>
      <c r="BC34" s="61" t="str">
        <f t="shared" ref="BC34:BC36" si="244">IF(AND((BB34&gt;0),(BB$7&gt;0)),(BB34/BB$7*100),"")</f>
        <v/>
      </c>
      <c r="BD34" s="17"/>
      <c r="BE34" s="61" t="str">
        <f t="shared" ref="BE34:BE36" si="245">IF(AND((BD34&gt;0),(BD$7&gt;0)),(BD34/BD$7*100),"")</f>
        <v/>
      </c>
      <c r="BF34" s="17"/>
      <c r="BG34" s="61" t="str">
        <f t="shared" ref="BG34:BG36" si="246">IF(AND((BF34&gt;0),(BF$7&gt;0)),(BF34/BF$7*100),"")</f>
        <v/>
      </c>
      <c r="BH34" s="17"/>
      <c r="BI34" s="61" t="str">
        <f t="shared" ref="BI34:BI36" si="247">IF(AND((BH34&gt;0),(BH$7&gt;0)),(BH34/BH$7*100),"")</f>
        <v/>
      </c>
      <c r="BK34" s="18" t="str">
        <f t="shared" si="0"/>
        <v xml:space="preserve">     Internal primary branch</v>
      </c>
      <c r="BL34" s="11">
        <f t="shared" si="1"/>
        <v>14</v>
      </c>
      <c r="BM34" s="4">
        <f t="shared" si="2"/>
        <v>10.5</v>
      </c>
      <c r="BN34" s="40" t="str">
        <f t="shared" si="3"/>
        <v>–</v>
      </c>
      <c r="BO34" s="6">
        <f t="shared" si="4"/>
        <v>21.1</v>
      </c>
      <c r="BP34" s="51">
        <f t="shared" si="5"/>
        <v>34.195402298850581</v>
      </c>
      <c r="BQ34" s="7" t="str">
        <f t="shared" si="6"/>
        <v>–</v>
      </c>
      <c r="BR34" s="52">
        <f t="shared" si="7"/>
        <v>47.165532879818592</v>
      </c>
      <c r="BS34" s="46">
        <f t="shared" si="8"/>
        <v>15.742857142857146</v>
      </c>
      <c r="BT34" s="8">
        <f t="shared" si="9"/>
        <v>40.992427203840521</v>
      </c>
      <c r="BU34" s="5">
        <f t="shared" si="10"/>
        <v>3.6394662088985279</v>
      </c>
      <c r="BV34" s="9">
        <f t="shared" si="11"/>
        <v>3.9247567661496392</v>
      </c>
      <c r="BW34" s="5">
        <f t="shared" si="12"/>
        <v>20.8</v>
      </c>
      <c r="BX34" s="7">
        <f t="shared" si="13"/>
        <v>47.165532879818592</v>
      </c>
    </row>
    <row r="35" spans="1:76" x14ac:dyDescent="0.3">
      <c r="A35" s="27" t="s">
        <v>29</v>
      </c>
      <c r="B35" s="105">
        <v>16.399999999999999</v>
      </c>
      <c r="C35" s="106">
        <f t="shared" si="189"/>
        <v>37.188208616780038</v>
      </c>
      <c r="D35" s="17">
        <v>10.8</v>
      </c>
      <c r="E35" s="61">
        <f t="shared" si="219"/>
        <v>31.858407079646021</v>
      </c>
      <c r="F35" s="17">
        <v>13.4</v>
      </c>
      <c r="G35" s="61">
        <f t="shared" si="220"/>
        <v>33.333333333333329</v>
      </c>
      <c r="H35" s="17">
        <v>11</v>
      </c>
      <c r="I35" s="61">
        <f t="shared" si="221"/>
        <v>32.544378698224854</v>
      </c>
      <c r="J35" s="17">
        <v>12.1</v>
      </c>
      <c r="K35" s="61">
        <f t="shared" si="222"/>
        <v>28.4037558685446</v>
      </c>
      <c r="L35" s="17">
        <v>15.5</v>
      </c>
      <c r="M35" s="61">
        <f t="shared" si="223"/>
        <v>32.978723404255319</v>
      </c>
      <c r="N35" s="17">
        <v>17.3</v>
      </c>
      <c r="O35" s="61">
        <f t="shared" si="224"/>
        <v>34.669338677354709</v>
      </c>
      <c r="P35" s="17">
        <v>8.8000000000000007</v>
      </c>
      <c r="Q35" s="61">
        <f t="shared" si="225"/>
        <v>34.108527131782942</v>
      </c>
      <c r="R35" s="17">
        <v>8.1</v>
      </c>
      <c r="S35" s="61">
        <f t="shared" si="226"/>
        <v>31.274131274131271</v>
      </c>
      <c r="T35" s="17">
        <v>10.1</v>
      </c>
      <c r="U35" s="61">
        <f t="shared" si="227"/>
        <v>30.69908814589666</v>
      </c>
      <c r="V35" s="17">
        <v>10.6</v>
      </c>
      <c r="W35" s="61">
        <f t="shared" si="228"/>
        <v>33.650793650793645</v>
      </c>
      <c r="X35" s="17">
        <v>14.6</v>
      </c>
      <c r="Y35" s="61">
        <f t="shared" si="229"/>
        <v>30.866807610993657</v>
      </c>
      <c r="Z35" s="17">
        <v>6.1</v>
      </c>
      <c r="AA35" s="61">
        <f t="shared" si="230"/>
        <v>25.523012552301257</v>
      </c>
      <c r="AB35" s="17">
        <v>10</v>
      </c>
      <c r="AC35" s="61">
        <f t="shared" si="231"/>
        <v>28.735632183908049</v>
      </c>
      <c r="AD35" s="17">
        <v>16.8</v>
      </c>
      <c r="AE35" s="61">
        <f t="shared" si="232"/>
        <v>34.146341463414629</v>
      </c>
      <c r="AF35" s="17"/>
      <c r="AG35" s="61" t="str">
        <f t="shared" si="233"/>
        <v/>
      </c>
      <c r="AH35" s="17"/>
      <c r="AI35" s="61" t="str">
        <f t="shared" si="234"/>
        <v/>
      </c>
      <c r="AJ35" s="17"/>
      <c r="AK35" s="61" t="str">
        <f t="shared" si="235"/>
        <v/>
      </c>
      <c r="AL35" s="17"/>
      <c r="AM35" s="61" t="str">
        <f t="shared" si="236"/>
        <v/>
      </c>
      <c r="AN35" s="17"/>
      <c r="AO35" s="61" t="str">
        <f t="shared" si="237"/>
        <v/>
      </c>
      <c r="AP35" s="17"/>
      <c r="AQ35" s="61" t="str">
        <f t="shared" si="238"/>
        <v/>
      </c>
      <c r="AR35" s="17"/>
      <c r="AS35" s="61" t="str">
        <f t="shared" si="239"/>
        <v/>
      </c>
      <c r="AT35" s="17"/>
      <c r="AU35" s="61" t="str">
        <f t="shared" si="240"/>
        <v/>
      </c>
      <c r="AV35" s="17"/>
      <c r="AW35" s="61" t="str">
        <f t="shared" si="241"/>
        <v/>
      </c>
      <c r="AX35" s="17"/>
      <c r="AY35" s="61" t="str">
        <f t="shared" si="242"/>
        <v/>
      </c>
      <c r="AZ35" s="17"/>
      <c r="BA35" s="61" t="str">
        <f t="shared" si="243"/>
        <v/>
      </c>
      <c r="BB35" s="17"/>
      <c r="BC35" s="61" t="str">
        <f t="shared" si="244"/>
        <v/>
      </c>
      <c r="BD35" s="17"/>
      <c r="BE35" s="61" t="str">
        <f t="shared" si="245"/>
        <v/>
      </c>
      <c r="BF35" s="17"/>
      <c r="BG35" s="61" t="str">
        <f t="shared" si="246"/>
        <v/>
      </c>
      <c r="BH35" s="17"/>
      <c r="BI35" s="61" t="str">
        <f t="shared" si="247"/>
        <v/>
      </c>
      <c r="BK35" s="18" t="str">
        <f t="shared" si="0"/>
        <v xml:space="preserve">     Internal base + secondary branch</v>
      </c>
      <c r="BL35" s="11">
        <f t="shared" si="1"/>
        <v>15</v>
      </c>
      <c r="BM35" s="4">
        <f t="shared" si="2"/>
        <v>6.1</v>
      </c>
      <c r="BN35" s="40" t="str">
        <f t="shared" si="3"/>
        <v>–</v>
      </c>
      <c r="BO35" s="6">
        <f t="shared" si="4"/>
        <v>17.3</v>
      </c>
      <c r="BP35" s="51">
        <f t="shared" si="5"/>
        <v>25.523012552301257</v>
      </c>
      <c r="BQ35" s="7" t="str">
        <f t="shared" si="6"/>
        <v>–</v>
      </c>
      <c r="BR35" s="52">
        <f t="shared" si="7"/>
        <v>37.188208616780038</v>
      </c>
      <c r="BS35" s="46">
        <f t="shared" si="8"/>
        <v>12.106666666666666</v>
      </c>
      <c r="BT35" s="8">
        <f t="shared" si="9"/>
        <v>31.998698646090727</v>
      </c>
      <c r="BU35" s="5">
        <f t="shared" si="10"/>
        <v>3.4181169976353711</v>
      </c>
      <c r="BV35" s="9">
        <f t="shared" si="11"/>
        <v>2.9021732224638286</v>
      </c>
      <c r="BW35" s="5">
        <f t="shared" si="12"/>
        <v>16.399999999999999</v>
      </c>
      <c r="BX35" s="7">
        <f t="shared" si="13"/>
        <v>37.188208616780038</v>
      </c>
    </row>
    <row r="36" spans="1:76" x14ac:dyDescent="0.3">
      <c r="A36" s="27" t="s">
        <v>30</v>
      </c>
      <c r="B36" s="105">
        <v>3.8</v>
      </c>
      <c r="C36" s="106">
        <f t="shared" si="189"/>
        <v>8.6167800453514722</v>
      </c>
      <c r="D36" s="17">
        <v>3.8</v>
      </c>
      <c r="E36" s="61">
        <f t="shared" si="219"/>
        <v>11.209439528023598</v>
      </c>
      <c r="F36" s="17">
        <v>3</v>
      </c>
      <c r="G36" s="61">
        <f t="shared" si="220"/>
        <v>7.4626865671641784</v>
      </c>
      <c r="H36" s="17">
        <v>5.6</v>
      </c>
      <c r="I36" s="61">
        <f t="shared" si="221"/>
        <v>16.568047337278109</v>
      </c>
      <c r="J36" s="17">
        <v>4.2</v>
      </c>
      <c r="K36" s="61">
        <f t="shared" si="222"/>
        <v>9.8591549295774659</v>
      </c>
      <c r="L36" s="17">
        <v>3.8</v>
      </c>
      <c r="M36" s="61">
        <f t="shared" si="223"/>
        <v>8.0851063829787222</v>
      </c>
      <c r="N36" s="17">
        <v>5.2</v>
      </c>
      <c r="O36" s="61">
        <f t="shared" si="224"/>
        <v>10.420841683366735</v>
      </c>
      <c r="P36" s="17"/>
      <c r="Q36" s="61" t="str">
        <f t="shared" si="225"/>
        <v/>
      </c>
      <c r="R36" s="17"/>
      <c r="S36" s="61" t="str">
        <f t="shared" si="226"/>
        <v/>
      </c>
      <c r="T36" s="17">
        <v>3.4</v>
      </c>
      <c r="U36" s="61">
        <f t="shared" si="227"/>
        <v>10.334346504559271</v>
      </c>
      <c r="V36" s="17">
        <v>2.2999999999999998</v>
      </c>
      <c r="W36" s="61">
        <f t="shared" si="228"/>
        <v>7.3015873015873005</v>
      </c>
      <c r="X36" s="17"/>
      <c r="Y36" s="61" t="str">
        <f t="shared" si="229"/>
        <v/>
      </c>
      <c r="Z36" s="17"/>
      <c r="AA36" s="61" t="str">
        <f t="shared" si="230"/>
        <v/>
      </c>
      <c r="AB36" s="17"/>
      <c r="AC36" s="61" t="str">
        <f t="shared" si="231"/>
        <v/>
      </c>
      <c r="AD36" s="17">
        <v>4.5</v>
      </c>
      <c r="AE36" s="61">
        <f t="shared" si="232"/>
        <v>9.1463414634146343</v>
      </c>
      <c r="AF36" s="17"/>
      <c r="AG36" s="61" t="str">
        <f t="shared" si="233"/>
        <v/>
      </c>
      <c r="AH36" s="17"/>
      <c r="AI36" s="61" t="str">
        <f t="shared" si="234"/>
        <v/>
      </c>
      <c r="AJ36" s="17"/>
      <c r="AK36" s="61" t="str">
        <f t="shared" si="235"/>
        <v/>
      </c>
      <c r="AL36" s="17"/>
      <c r="AM36" s="61" t="str">
        <f t="shared" si="236"/>
        <v/>
      </c>
      <c r="AN36" s="17"/>
      <c r="AO36" s="61" t="str">
        <f t="shared" si="237"/>
        <v/>
      </c>
      <c r="AP36" s="17"/>
      <c r="AQ36" s="61" t="str">
        <f t="shared" si="238"/>
        <v/>
      </c>
      <c r="AR36" s="17"/>
      <c r="AS36" s="61" t="str">
        <f t="shared" si="239"/>
        <v/>
      </c>
      <c r="AT36" s="17"/>
      <c r="AU36" s="61" t="str">
        <f t="shared" si="240"/>
        <v/>
      </c>
      <c r="AV36" s="17"/>
      <c r="AW36" s="61" t="str">
        <f t="shared" si="241"/>
        <v/>
      </c>
      <c r="AX36" s="17"/>
      <c r="AY36" s="61" t="str">
        <f t="shared" si="242"/>
        <v/>
      </c>
      <c r="AZ36" s="17"/>
      <c r="BA36" s="61" t="str">
        <f t="shared" si="243"/>
        <v/>
      </c>
      <c r="BB36" s="17"/>
      <c r="BC36" s="61" t="str">
        <f t="shared" si="244"/>
        <v/>
      </c>
      <c r="BD36" s="17"/>
      <c r="BE36" s="61" t="str">
        <f t="shared" si="245"/>
        <v/>
      </c>
      <c r="BF36" s="17"/>
      <c r="BG36" s="61" t="str">
        <f t="shared" si="246"/>
        <v/>
      </c>
      <c r="BH36" s="17"/>
      <c r="BI36" s="61" t="str">
        <f t="shared" si="247"/>
        <v/>
      </c>
      <c r="BK36" s="18" t="str">
        <f t="shared" si="0"/>
        <v xml:space="preserve">     Internal spur</v>
      </c>
      <c r="BL36" s="11">
        <f t="shared" si="1"/>
        <v>10</v>
      </c>
      <c r="BM36" s="4">
        <f t="shared" si="2"/>
        <v>2.2999999999999998</v>
      </c>
      <c r="BN36" s="40" t="str">
        <f t="shared" si="3"/>
        <v>–</v>
      </c>
      <c r="BO36" s="6">
        <f t="shared" si="4"/>
        <v>5.6</v>
      </c>
      <c r="BP36" s="51">
        <f t="shared" si="5"/>
        <v>7.3015873015873005</v>
      </c>
      <c r="BQ36" s="7" t="str">
        <f t="shared" si="6"/>
        <v>–</v>
      </c>
      <c r="BR36" s="52">
        <f t="shared" si="7"/>
        <v>16.568047337278109</v>
      </c>
      <c r="BS36" s="46">
        <f t="shared" si="8"/>
        <v>3.9599999999999995</v>
      </c>
      <c r="BT36" s="8">
        <f t="shared" si="9"/>
        <v>9.9004331743301499</v>
      </c>
      <c r="BU36" s="5">
        <f t="shared" si="10"/>
        <v>0.98002267547462651</v>
      </c>
      <c r="BV36" s="9">
        <f t="shared" si="11"/>
        <v>2.6841060039155638</v>
      </c>
      <c r="BW36" s="5">
        <f t="shared" si="12"/>
        <v>3.8</v>
      </c>
      <c r="BX36" s="7">
        <f t="shared" si="13"/>
        <v>8.6167800453514722</v>
      </c>
    </row>
    <row r="37" spans="1:76" x14ac:dyDescent="0.3">
      <c r="A37" s="27" t="s">
        <v>76</v>
      </c>
      <c r="B37" s="107">
        <v>0.79245283018867929</v>
      </c>
      <c r="C37" s="106" t="s">
        <v>5</v>
      </c>
      <c r="D37" s="71">
        <v>0.79816513761467878</v>
      </c>
      <c r="E37" s="61" t="s">
        <v>5</v>
      </c>
      <c r="F37" s="71">
        <v>0.75</v>
      </c>
      <c r="G37" s="61" t="s">
        <v>5</v>
      </c>
      <c r="H37" s="71">
        <v>0.65644171779141092</v>
      </c>
      <c r="I37" s="71" t="s">
        <v>5</v>
      </c>
      <c r="J37" s="71">
        <v>0.63583815028901736</v>
      </c>
      <c r="K37" s="71" t="s">
        <v>5</v>
      </c>
      <c r="L37" s="71">
        <v>0.69339622641509435</v>
      </c>
      <c r="M37" s="71" t="s">
        <v>5</v>
      </c>
      <c r="N37" s="71">
        <v>0.69724770642201828</v>
      </c>
      <c r="O37" s="71" t="s">
        <v>5</v>
      </c>
      <c r="P37" s="71" t="s">
        <v>94</v>
      </c>
      <c r="Q37" s="71" t="s">
        <v>5</v>
      </c>
      <c r="R37" s="71">
        <v>0.7351598173515983</v>
      </c>
      <c r="S37" s="71" t="s">
        <v>5</v>
      </c>
      <c r="T37" s="71">
        <v>0.69565217391304357</v>
      </c>
      <c r="U37" s="71" t="s">
        <v>5</v>
      </c>
      <c r="V37" s="71">
        <v>0.80788177339901468</v>
      </c>
      <c r="W37" s="71" t="s">
        <v>5</v>
      </c>
      <c r="X37" s="71">
        <v>0.70807453416149069</v>
      </c>
      <c r="Y37" s="71" t="s">
        <v>5</v>
      </c>
      <c r="Z37" s="71">
        <v>0.72477064220183485</v>
      </c>
      <c r="AA37" s="71" t="s">
        <v>5</v>
      </c>
      <c r="AB37" s="71">
        <v>0.78222222222222226</v>
      </c>
      <c r="AC37" s="71" t="s">
        <v>5</v>
      </c>
      <c r="AD37" s="71">
        <v>0.82949308755760376</v>
      </c>
      <c r="AE37" s="71" t="s">
        <v>5</v>
      </c>
      <c r="AF37" s="71" t="str">
        <f>IF(AND((AF35&gt;0),(AF34&gt;0)),(AF35/AF34),"")</f>
        <v/>
      </c>
      <c r="AG37" s="61" t="s">
        <v>5</v>
      </c>
      <c r="AH37" s="71" t="str">
        <f t="shared" ref="AH37" si="248">IF(AND((AH35&gt;0),(AH34&gt;0)),(AH35/AH34),"")</f>
        <v/>
      </c>
      <c r="AI37" s="61" t="s">
        <v>5</v>
      </c>
      <c r="AJ37" s="71" t="str">
        <f t="shared" ref="AJ37" si="249">IF(AND((AJ35&gt;0),(AJ34&gt;0)),(AJ35/AJ34),"")</f>
        <v/>
      </c>
      <c r="AK37" s="61" t="s">
        <v>5</v>
      </c>
      <c r="AL37" s="71" t="str">
        <f t="shared" ref="AL37" si="250">IF(AND((AL35&gt;0),(AL34&gt;0)),(AL35/AL34),"")</f>
        <v/>
      </c>
      <c r="AM37" s="61" t="s">
        <v>5</v>
      </c>
      <c r="AN37" s="71" t="str">
        <f t="shared" ref="AN37" si="251">IF(AND((AN35&gt;0),(AN34&gt;0)),(AN35/AN34),"")</f>
        <v/>
      </c>
      <c r="AO37" s="61" t="s">
        <v>5</v>
      </c>
      <c r="AP37" s="71" t="str">
        <f t="shared" ref="AP37" si="252">IF(AND((AP35&gt;0),(AP34&gt;0)),(AP35/AP34),"")</f>
        <v/>
      </c>
      <c r="AQ37" s="61" t="s">
        <v>5</v>
      </c>
      <c r="AR37" s="71" t="str">
        <f t="shared" ref="AR37" si="253">IF(AND((AR35&gt;0),(AR34&gt;0)),(AR35/AR34),"")</f>
        <v/>
      </c>
      <c r="AS37" s="61" t="s">
        <v>5</v>
      </c>
      <c r="AT37" s="71" t="str">
        <f t="shared" ref="AT37" si="254">IF(AND((AT35&gt;0),(AT34&gt;0)),(AT35/AT34),"")</f>
        <v/>
      </c>
      <c r="AU37" s="61" t="s">
        <v>5</v>
      </c>
      <c r="AV37" s="71" t="str">
        <f t="shared" ref="AV37" si="255">IF(AND((AV35&gt;0),(AV34&gt;0)),(AV35/AV34),"")</f>
        <v/>
      </c>
      <c r="AW37" s="61" t="s">
        <v>5</v>
      </c>
      <c r="AX37" s="71" t="str">
        <f t="shared" ref="AX37" si="256">IF(AND((AX35&gt;0),(AX34&gt;0)),(AX35/AX34),"")</f>
        <v/>
      </c>
      <c r="AY37" s="61" t="s">
        <v>5</v>
      </c>
      <c r="AZ37" s="71" t="str">
        <f t="shared" ref="AZ37" si="257">IF(AND((AZ35&gt;0),(AZ34&gt;0)),(AZ35/AZ34),"")</f>
        <v/>
      </c>
      <c r="BA37" s="61" t="s">
        <v>5</v>
      </c>
      <c r="BB37" s="71" t="str">
        <f t="shared" ref="BB37" si="258">IF(AND((BB35&gt;0),(BB34&gt;0)),(BB35/BB34),"")</f>
        <v/>
      </c>
      <c r="BC37" s="61" t="s">
        <v>5</v>
      </c>
      <c r="BD37" s="71" t="str">
        <f t="shared" ref="BD37" si="259">IF(AND((BD35&gt;0),(BD34&gt;0)),(BD35/BD34),"")</f>
        <v/>
      </c>
      <c r="BE37" s="61" t="s">
        <v>5</v>
      </c>
      <c r="BF37" s="71" t="str">
        <f t="shared" ref="BF37" si="260">IF(AND((BF35&gt;0),(BF34&gt;0)),(BF35/BF34),"")</f>
        <v/>
      </c>
      <c r="BG37" s="61" t="s">
        <v>5</v>
      </c>
      <c r="BH37" s="71" t="str">
        <f t="shared" ref="BH37" si="261">IF(AND((BH35&gt;0),(BH34&gt;0)),(BH35/BH34),"")</f>
        <v/>
      </c>
      <c r="BI37" s="61" t="s">
        <v>5</v>
      </c>
      <c r="BK37" s="18" t="str">
        <f t="shared" si="0"/>
        <v xml:space="preserve">     Internal branches length ratio</v>
      </c>
      <c r="BL37" s="11">
        <f t="shared" si="1"/>
        <v>14</v>
      </c>
      <c r="BM37" s="24">
        <f t="shared" si="2"/>
        <v>0.63583815028901736</v>
      </c>
      <c r="BN37" s="25" t="str">
        <f t="shared" si="3"/>
        <v>–</v>
      </c>
      <c r="BO37" s="26">
        <f t="shared" si="4"/>
        <v>0.82949308755760376</v>
      </c>
      <c r="BP37" s="136" t="str">
        <f t="shared" si="5"/>
        <v/>
      </c>
      <c r="BQ37" s="137" t="s">
        <v>5</v>
      </c>
      <c r="BR37" s="138" t="str">
        <f t="shared" si="7"/>
        <v/>
      </c>
      <c r="BS37" s="53">
        <f t="shared" si="8"/>
        <v>0.73619971568055054</v>
      </c>
      <c r="BT37" s="139" t="s">
        <v>5</v>
      </c>
      <c r="BU37" s="25">
        <f t="shared" si="10"/>
        <v>5.9163807699562435E-2</v>
      </c>
      <c r="BV37" s="140" t="s">
        <v>5</v>
      </c>
      <c r="BW37" s="25">
        <f t="shared" si="12"/>
        <v>0.79245283018867929</v>
      </c>
      <c r="BX37" s="137" t="s">
        <v>5</v>
      </c>
    </row>
    <row r="38" spans="1:76" x14ac:dyDescent="0.3">
      <c r="A38" s="16" t="s">
        <v>25</v>
      </c>
      <c r="B38" s="88"/>
      <c r="C38" s="89"/>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74"/>
      <c r="AF38" s="28"/>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74"/>
      <c r="BK38" s="18" t="str">
        <f t="shared" si="0"/>
        <v>Claw 4 lengths</v>
      </c>
      <c r="BL38" s="11"/>
      <c r="BM38" s="4"/>
      <c r="BN38" s="40"/>
      <c r="BO38" s="6" t="str">
        <f t="shared" si="4"/>
        <v/>
      </c>
      <c r="BP38" s="51"/>
      <c r="BQ38" s="7"/>
      <c r="BR38" s="52"/>
      <c r="BS38" s="46"/>
      <c r="BT38" s="8"/>
      <c r="BU38" s="5"/>
      <c r="BV38" s="9"/>
      <c r="BW38" s="5"/>
      <c r="BX38" s="7"/>
    </row>
    <row r="39" spans="1:76" x14ac:dyDescent="0.3">
      <c r="A39" s="27" t="s">
        <v>31</v>
      </c>
      <c r="B39" s="105">
        <v>26.9</v>
      </c>
      <c r="C39" s="106">
        <f t="shared" ref="C39:C43" si="262">IF(AND((B39&gt;0),(B$7&gt;0)),(B39/B$7*100),"")</f>
        <v>60.997732426303855</v>
      </c>
      <c r="D39" s="17">
        <v>18.7</v>
      </c>
      <c r="E39" s="61">
        <f t="shared" ref="E39:E40" si="263">IF(AND((D39&gt;0),(D$7&gt;0)),(D39/D$7*100),"")</f>
        <v>55.162241887905608</v>
      </c>
      <c r="F39" s="17">
        <v>21.6</v>
      </c>
      <c r="G39" s="61">
        <f t="shared" ref="G39:G40" si="264">IF(AND((F39&gt;0),(F$7&gt;0)),(F39/F$7*100),"")</f>
        <v>53.731343283582092</v>
      </c>
      <c r="H39" s="17">
        <v>17.899999999999999</v>
      </c>
      <c r="I39" s="61">
        <f t="shared" ref="I39:I40" si="265">IF(AND((H39&gt;0),(H$7&gt;0)),(H39/H$7*100),"")</f>
        <v>52.95857988165681</v>
      </c>
      <c r="J39" s="17">
        <v>19.899999999999999</v>
      </c>
      <c r="K39" s="61">
        <f t="shared" ref="K39:K40" si="266">IF(AND((J39&gt;0),(J$7&gt;0)),(J39/J$7*100),"")</f>
        <v>46.713615023474176</v>
      </c>
      <c r="L39" s="17">
        <v>25.5</v>
      </c>
      <c r="M39" s="61">
        <f t="shared" ref="M39:M40" si="267">IF(AND((L39&gt;0),(L$7&gt;0)),(L39/L$7*100),"")</f>
        <v>54.255319148936167</v>
      </c>
      <c r="N39" s="17">
        <v>25.3</v>
      </c>
      <c r="O39" s="61">
        <f t="shared" ref="O39:O40" si="268">IF(AND((N39&gt;0),(N$7&gt;0)),(N39/N$7*100),"")</f>
        <v>50.701402805611231</v>
      </c>
      <c r="P39" s="17">
        <v>13.2</v>
      </c>
      <c r="Q39" s="61">
        <f t="shared" ref="Q39:Q40" si="269">IF(AND((P39&gt;0),(P$7&gt;0)),(P39/P$7*100),"")</f>
        <v>51.16279069767441</v>
      </c>
      <c r="R39" s="17">
        <v>12.4</v>
      </c>
      <c r="S39" s="61">
        <f t="shared" ref="S39:S40" si="270">IF(AND((R39&gt;0),(R$7&gt;0)),(R39/R$7*100),"")</f>
        <v>47.876447876447884</v>
      </c>
      <c r="T39" s="17">
        <v>15.7</v>
      </c>
      <c r="U39" s="61">
        <f t="shared" ref="U39:U40" si="271">IF(AND((T39&gt;0),(T$7&gt;0)),(T39/T$7*100),"")</f>
        <v>47.720364741641333</v>
      </c>
      <c r="V39" s="17">
        <v>17</v>
      </c>
      <c r="W39" s="61">
        <f t="shared" ref="W39:W40" si="272">IF(AND((V39&gt;0),(V$7&gt;0)),(V39/V$7*100),"")</f>
        <v>53.968253968253968</v>
      </c>
      <c r="X39" s="17">
        <v>27.4</v>
      </c>
      <c r="Y39" s="61">
        <f t="shared" ref="Y39:Y40" si="273">IF(AND((X39&gt;0),(X$7&gt;0)),(X39/X$7*100),"")</f>
        <v>57.928118393234676</v>
      </c>
      <c r="Z39" s="17">
        <v>12.7</v>
      </c>
      <c r="AA39" s="61">
        <f t="shared" ref="AA39:AA40" si="274">IF(AND((Z39&gt;0),(Z$7&gt;0)),(Z39/Z$7*100),"")</f>
        <v>53.138075313807533</v>
      </c>
      <c r="AB39" s="17">
        <v>16.2</v>
      </c>
      <c r="AC39" s="61">
        <f t="shared" ref="AC39:AC40" si="275">IF(AND((AB39&gt;0),(AB$7&gt;0)),(AB39/AB$7*100),"")</f>
        <v>46.551724137931039</v>
      </c>
      <c r="AD39" s="17">
        <v>23.7</v>
      </c>
      <c r="AE39" s="61">
        <f t="shared" ref="AE39:AE40" si="276">IF(AND((AD39&gt;0),(AD$7&gt;0)),(AD39/AD$7*100),"")</f>
        <v>48.170731707317074</v>
      </c>
      <c r="AF39" s="17"/>
      <c r="AG39" s="61" t="str">
        <f t="shared" ref="AG39:AG40" si="277">IF(AND((AF39&gt;0),(AF$7&gt;0)),(AF39/AF$7*100),"")</f>
        <v/>
      </c>
      <c r="AH39" s="17"/>
      <c r="AI39" s="61" t="str">
        <f t="shared" ref="AI39:AI40" si="278">IF(AND((AH39&gt;0),(AH$7&gt;0)),(AH39/AH$7*100),"")</f>
        <v/>
      </c>
      <c r="AJ39" s="17"/>
      <c r="AK39" s="61" t="str">
        <f t="shared" ref="AK39:AK40" si="279">IF(AND((AJ39&gt;0),(AJ$7&gt;0)),(AJ39/AJ$7*100),"")</f>
        <v/>
      </c>
      <c r="AL39" s="17"/>
      <c r="AM39" s="61" t="str">
        <f t="shared" ref="AM39:AM40" si="280">IF(AND((AL39&gt;0),(AL$7&gt;0)),(AL39/AL$7*100),"")</f>
        <v/>
      </c>
      <c r="AN39" s="17"/>
      <c r="AO39" s="61" t="str">
        <f t="shared" ref="AO39:AO40" si="281">IF(AND((AN39&gt;0),(AN$7&gt;0)),(AN39/AN$7*100),"")</f>
        <v/>
      </c>
      <c r="AP39" s="17"/>
      <c r="AQ39" s="61" t="str">
        <f t="shared" ref="AQ39:AQ40" si="282">IF(AND((AP39&gt;0),(AP$7&gt;0)),(AP39/AP$7*100),"")</f>
        <v/>
      </c>
      <c r="AR39" s="17"/>
      <c r="AS39" s="61" t="str">
        <f t="shared" ref="AS39:AS40" si="283">IF(AND((AR39&gt;0),(AR$7&gt;0)),(AR39/AR$7*100),"")</f>
        <v/>
      </c>
      <c r="AT39" s="17"/>
      <c r="AU39" s="61" t="str">
        <f t="shared" ref="AU39:AU40" si="284">IF(AND((AT39&gt;0),(AT$7&gt;0)),(AT39/AT$7*100),"")</f>
        <v/>
      </c>
      <c r="AV39" s="17"/>
      <c r="AW39" s="61" t="str">
        <f t="shared" ref="AW39:AW40" si="285">IF(AND((AV39&gt;0),(AV$7&gt;0)),(AV39/AV$7*100),"")</f>
        <v/>
      </c>
      <c r="AX39" s="17"/>
      <c r="AY39" s="61" t="str">
        <f t="shared" ref="AY39:AY40" si="286">IF(AND((AX39&gt;0),(AX$7&gt;0)),(AX39/AX$7*100),"")</f>
        <v/>
      </c>
      <c r="AZ39" s="17"/>
      <c r="BA39" s="61" t="str">
        <f t="shared" ref="BA39:BA40" si="287">IF(AND((AZ39&gt;0),(AZ$7&gt;0)),(AZ39/AZ$7*100),"")</f>
        <v/>
      </c>
      <c r="BB39" s="17"/>
      <c r="BC39" s="61" t="str">
        <f t="shared" ref="BC39:BC40" si="288">IF(AND((BB39&gt;0),(BB$7&gt;0)),(BB39/BB$7*100),"")</f>
        <v/>
      </c>
      <c r="BD39" s="17"/>
      <c r="BE39" s="61" t="str">
        <f t="shared" ref="BE39:BE40" si="289">IF(AND((BD39&gt;0),(BD$7&gt;0)),(BD39/BD$7*100),"")</f>
        <v/>
      </c>
      <c r="BF39" s="17"/>
      <c r="BG39" s="61" t="str">
        <f t="shared" ref="BG39:BG40" si="290">IF(AND((BF39&gt;0),(BF$7&gt;0)),(BF39/BF$7*100),"")</f>
        <v/>
      </c>
      <c r="BH39" s="17"/>
      <c r="BI39" s="61" t="str">
        <f t="shared" ref="BI39:BI40" si="291">IF(AND((BH39&gt;0),(BH$7&gt;0)),(BH39/BH$7*100),"")</f>
        <v/>
      </c>
      <c r="BK39" s="18" t="str">
        <f t="shared" si="0"/>
        <v xml:space="preserve">     Anterior primary branch</v>
      </c>
      <c r="BL39" s="11">
        <f t="shared" si="1"/>
        <v>15</v>
      </c>
      <c r="BM39" s="4">
        <f t="shared" si="2"/>
        <v>12.4</v>
      </c>
      <c r="BN39" s="40" t="str">
        <f t="shared" si="3"/>
        <v>–</v>
      </c>
      <c r="BO39" s="6">
        <f t="shared" si="4"/>
        <v>27.4</v>
      </c>
      <c r="BP39" s="51">
        <f t="shared" si="5"/>
        <v>46.551724137931039</v>
      </c>
      <c r="BQ39" s="7" t="str">
        <f t="shared" si="6"/>
        <v>–</v>
      </c>
      <c r="BR39" s="52">
        <f t="shared" si="7"/>
        <v>60.997732426303855</v>
      </c>
      <c r="BS39" s="46">
        <f t="shared" si="8"/>
        <v>19.606666666666666</v>
      </c>
      <c r="BT39" s="8">
        <f t="shared" si="9"/>
        <v>52.069116086251853</v>
      </c>
      <c r="BU39" s="5">
        <f t="shared" si="10"/>
        <v>5.2096704950185355</v>
      </c>
      <c r="BV39" s="9">
        <f t="shared" si="11"/>
        <v>4.2274707828223859</v>
      </c>
      <c r="BW39" s="5">
        <f t="shared" si="12"/>
        <v>26.9</v>
      </c>
      <c r="BX39" s="7">
        <f t="shared" si="13"/>
        <v>60.997732426303855</v>
      </c>
    </row>
    <row r="40" spans="1:76" x14ac:dyDescent="0.3">
      <c r="A40" s="27" t="s">
        <v>32</v>
      </c>
      <c r="B40" s="105">
        <v>18.600000000000001</v>
      </c>
      <c r="C40" s="106">
        <f t="shared" si="262"/>
        <v>42.176870748299322</v>
      </c>
      <c r="D40" s="17">
        <v>12</v>
      </c>
      <c r="E40" s="61">
        <f t="shared" si="263"/>
        <v>35.398230088495573</v>
      </c>
      <c r="F40" s="17">
        <v>15.1</v>
      </c>
      <c r="G40" s="61">
        <f t="shared" si="264"/>
        <v>37.56218905472636</v>
      </c>
      <c r="H40" s="17">
        <v>11.9</v>
      </c>
      <c r="I40" s="61">
        <f t="shared" si="265"/>
        <v>35.207100591715978</v>
      </c>
      <c r="J40" s="17">
        <v>13.1</v>
      </c>
      <c r="K40" s="61">
        <f t="shared" si="266"/>
        <v>30.751173708920188</v>
      </c>
      <c r="L40" s="17">
        <v>18.399999999999999</v>
      </c>
      <c r="M40" s="61">
        <f t="shared" si="267"/>
        <v>39.148936170212764</v>
      </c>
      <c r="N40" s="17">
        <v>17.5</v>
      </c>
      <c r="O40" s="61">
        <f t="shared" si="268"/>
        <v>35.070140280561127</v>
      </c>
      <c r="P40" s="17">
        <v>7.9</v>
      </c>
      <c r="Q40" s="61">
        <f t="shared" si="269"/>
        <v>30.620155038759687</v>
      </c>
      <c r="R40" s="17">
        <v>8.6999999999999993</v>
      </c>
      <c r="S40" s="61">
        <f t="shared" si="270"/>
        <v>33.590733590733592</v>
      </c>
      <c r="T40" s="17">
        <v>11.1</v>
      </c>
      <c r="U40" s="61">
        <f t="shared" si="271"/>
        <v>33.738601823708208</v>
      </c>
      <c r="V40" s="17">
        <v>10.8</v>
      </c>
      <c r="W40" s="61">
        <f t="shared" si="272"/>
        <v>34.285714285714285</v>
      </c>
      <c r="X40" s="17">
        <v>17.3</v>
      </c>
      <c r="Y40" s="61">
        <f t="shared" si="273"/>
        <v>36.575052854122625</v>
      </c>
      <c r="Z40" s="17">
        <v>8.4</v>
      </c>
      <c r="AA40" s="61">
        <f t="shared" si="274"/>
        <v>35.146443514644353</v>
      </c>
      <c r="AB40" s="17">
        <v>11.1</v>
      </c>
      <c r="AC40" s="61">
        <f t="shared" si="275"/>
        <v>31.896551724137932</v>
      </c>
      <c r="AD40" s="17">
        <v>18.2</v>
      </c>
      <c r="AE40" s="61">
        <f t="shared" si="276"/>
        <v>36.99186991869918</v>
      </c>
      <c r="AF40" s="17"/>
      <c r="AG40" s="61" t="str">
        <f t="shared" si="277"/>
        <v/>
      </c>
      <c r="AH40" s="17"/>
      <c r="AI40" s="61" t="str">
        <f t="shared" si="278"/>
        <v/>
      </c>
      <c r="AJ40" s="17"/>
      <c r="AK40" s="61" t="str">
        <f t="shared" si="279"/>
        <v/>
      </c>
      <c r="AL40" s="17"/>
      <c r="AM40" s="61" t="str">
        <f t="shared" si="280"/>
        <v/>
      </c>
      <c r="AN40" s="17"/>
      <c r="AO40" s="61" t="str">
        <f t="shared" si="281"/>
        <v/>
      </c>
      <c r="AP40" s="17"/>
      <c r="AQ40" s="61" t="str">
        <f t="shared" si="282"/>
        <v/>
      </c>
      <c r="AR40" s="17"/>
      <c r="AS40" s="61" t="str">
        <f t="shared" si="283"/>
        <v/>
      </c>
      <c r="AT40" s="17"/>
      <c r="AU40" s="61" t="str">
        <f t="shared" si="284"/>
        <v/>
      </c>
      <c r="AV40" s="17"/>
      <c r="AW40" s="61" t="str">
        <f t="shared" si="285"/>
        <v/>
      </c>
      <c r="AX40" s="17"/>
      <c r="AY40" s="61" t="str">
        <f t="shared" si="286"/>
        <v/>
      </c>
      <c r="AZ40" s="17"/>
      <c r="BA40" s="61" t="str">
        <f t="shared" si="287"/>
        <v/>
      </c>
      <c r="BB40" s="17"/>
      <c r="BC40" s="61" t="str">
        <f t="shared" si="288"/>
        <v/>
      </c>
      <c r="BD40" s="17"/>
      <c r="BE40" s="61" t="str">
        <f t="shared" si="289"/>
        <v/>
      </c>
      <c r="BF40" s="17"/>
      <c r="BG40" s="61" t="str">
        <f t="shared" si="290"/>
        <v/>
      </c>
      <c r="BH40" s="17"/>
      <c r="BI40" s="61" t="str">
        <f t="shared" si="291"/>
        <v/>
      </c>
      <c r="BK40" s="18" t="str">
        <f t="shared" si="0"/>
        <v xml:space="preserve">     Anterior base + secondary branch</v>
      </c>
      <c r="BL40" s="11">
        <f t="shared" si="1"/>
        <v>15</v>
      </c>
      <c r="BM40" s="4">
        <f t="shared" si="2"/>
        <v>7.9</v>
      </c>
      <c r="BN40" s="40" t="str">
        <f t="shared" si="3"/>
        <v>–</v>
      </c>
      <c r="BO40" s="6">
        <f t="shared" si="4"/>
        <v>18.600000000000001</v>
      </c>
      <c r="BP40" s="51">
        <f t="shared" si="5"/>
        <v>30.620155038759687</v>
      </c>
      <c r="BQ40" s="7" t="str">
        <f t="shared" si="6"/>
        <v>–</v>
      </c>
      <c r="BR40" s="52">
        <f t="shared" si="7"/>
        <v>42.176870748299322</v>
      </c>
      <c r="BS40" s="46">
        <f t="shared" si="8"/>
        <v>13.340000000000002</v>
      </c>
      <c r="BT40" s="8">
        <f t="shared" si="9"/>
        <v>35.210650892896744</v>
      </c>
      <c r="BU40" s="5">
        <f t="shared" si="10"/>
        <v>3.8629744276362192</v>
      </c>
      <c r="BV40" s="9">
        <f t="shared" si="11"/>
        <v>3.0735141651964613</v>
      </c>
      <c r="BW40" s="5">
        <f t="shared" si="12"/>
        <v>18.600000000000001</v>
      </c>
      <c r="BX40" s="7">
        <f t="shared" si="13"/>
        <v>42.176870748299322</v>
      </c>
    </row>
    <row r="41" spans="1:76" x14ac:dyDescent="0.3">
      <c r="A41" s="27" t="s">
        <v>75</v>
      </c>
      <c r="B41" s="107">
        <v>0.68085106382978722</v>
      </c>
      <c r="C41" s="106" t="s">
        <v>5</v>
      </c>
      <c r="D41" s="71">
        <v>0.68309859154929575</v>
      </c>
      <c r="E41" s="61" t="s">
        <v>5</v>
      </c>
      <c r="F41" s="71">
        <v>0.72307692307692306</v>
      </c>
      <c r="G41" s="61" t="s">
        <v>5</v>
      </c>
      <c r="H41" s="71">
        <v>0.61621621621621625</v>
      </c>
      <c r="I41" s="71" t="s">
        <v>5</v>
      </c>
      <c r="J41" s="71">
        <v>0.65945945945945939</v>
      </c>
      <c r="K41" s="71" t="s">
        <v>5</v>
      </c>
      <c r="L41" s="71">
        <v>0.66666666666666674</v>
      </c>
      <c r="M41" s="71" t="s">
        <v>5</v>
      </c>
      <c r="N41" s="71">
        <v>0.6015325670498084</v>
      </c>
      <c r="O41" s="71" t="s">
        <v>5</v>
      </c>
      <c r="P41" s="71">
        <v>0.70740740740740748</v>
      </c>
      <c r="Q41" s="71" t="s">
        <v>5</v>
      </c>
      <c r="R41" s="71">
        <v>0.70370370370370372</v>
      </c>
      <c r="S41" s="71" t="s">
        <v>5</v>
      </c>
      <c r="T41" s="71">
        <v>0.77241379310344827</v>
      </c>
      <c r="U41" s="71" t="s">
        <v>5</v>
      </c>
      <c r="V41" s="71">
        <v>0.64864864864864868</v>
      </c>
      <c r="W41" s="71" t="s">
        <v>5</v>
      </c>
      <c r="X41" s="71">
        <v>0.68852459016393441</v>
      </c>
      <c r="Y41" s="71" t="s">
        <v>5</v>
      </c>
      <c r="Z41" s="71">
        <v>0.70124481327800825</v>
      </c>
      <c r="AA41" s="71" t="s">
        <v>5</v>
      </c>
      <c r="AB41" s="71">
        <v>0.71161048689138584</v>
      </c>
      <c r="AC41" s="71" t="s">
        <v>5</v>
      </c>
      <c r="AD41" s="71">
        <v>0.74475524475524479</v>
      </c>
      <c r="AE41" s="71" t="s">
        <v>5</v>
      </c>
      <c r="AF41" s="71" t="str">
        <f>IF(AND((AF40&gt;0),(AF39&gt;0)),(AF40/AF39),"")</f>
        <v/>
      </c>
      <c r="AG41" s="61" t="s">
        <v>5</v>
      </c>
      <c r="AH41" s="71" t="str">
        <f>IF(AND((AH40&gt;0),(AH39&gt;0)),(AH40/AH39),"")</f>
        <v/>
      </c>
      <c r="AI41" s="61" t="s">
        <v>5</v>
      </c>
      <c r="AJ41" s="71" t="str">
        <f>IF(AND((AJ40&gt;0),(AJ39&gt;0)),(AJ40/AJ39),"")</f>
        <v/>
      </c>
      <c r="AK41" s="61" t="s">
        <v>5</v>
      </c>
      <c r="AL41" s="71" t="str">
        <f>IF(AND((AL40&gt;0),(AL39&gt;0)),(AL40/AL39),"")</f>
        <v/>
      </c>
      <c r="AM41" s="61" t="s">
        <v>5</v>
      </c>
      <c r="AN41" s="71" t="str">
        <f>IF(AND((AN40&gt;0),(AN39&gt;0)),(AN40/AN39),"")</f>
        <v/>
      </c>
      <c r="AO41" s="61" t="s">
        <v>5</v>
      </c>
      <c r="AP41" s="71" t="str">
        <f>IF(AND((AP40&gt;0),(AP39&gt;0)),(AP40/AP39),"")</f>
        <v/>
      </c>
      <c r="AQ41" s="61" t="s">
        <v>5</v>
      </c>
      <c r="AR41" s="71" t="str">
        <f>IF(AND((AR40&gt;0),(AR39&gt;0)),(AR40/AR39),"")</f>
        <v/>
      </c>
      <c r="AS41" s="61" t="s">
        <v>5</v>
      </c>
      <c r="AT41" s="71" t="str">
        <f>IF(AND((AT40&gt;0),(AT39&gt;0)),(AT40/AT39),"")</f>
        <v/>
      </c>
      <c r="AU41" s="61" t="s">
        <v>5</v>
      </c>
      <c r="AV41" s="71" t="str">
        <f>IF(AND((AV40&gt;0),(AV39&gt;0)),(AV40/AV39),"")</f>
        <v/>
      </c>
      <c r="AW41" s="61" t="s">
        <v>5</v>
      </c>
      <c r="AX41" s="71" t="str">
        <f>IF(AND((AX40&gt;0),(AX39&gt;0)),(AX40/AX39),"")</f>
        <v/>
      </c>
      <c r="AY41" s="61" t="s">
        <v>5</v>
      </c>
      <c r="AZ41" s="71" t="str">
        <f>IF(AND((AZ40&gt;0),(AZ39&gt;0)),(AZ40/AZ39),"")</f>
        <v/>
      </c>
      <c r="BA41" s="61" t="s">
        <v>5</v>
      </c>
      <c r="BB41" s="71" t="str">
        <f>IF(AND((BB40&gt;0),(BB39&gt;0)),(BB40/BB39),"")</f>
        <v/>
      </c>
      <c r="BC41" s="61" t="s">
        <v>5</v>
      </c>
      <c r="BD41" s="71" t="str">
        <f>IF(AND((BD40&gt;0),(BD39&gt;0)),(BD40/BD39),"")</f>
        <v/>
      </c>
      <c r="BE41" s="61" t="s">
        <v>5</v>
      </c>
      <c r="BF41" s="71" t="str">
        <f>IF(AND((BF40&gt;0),(BF39&gt;0)),(BF40/BF39),"")</f>
        <v/>
      </c>
      <c r="BG41" s="61" t="s">
        <v>5</v>
      </c>
      <c r="BH41" s="71" t="str">
        <f>IF(AND((BH40&gt;0),(BH39&gt;0)),(BH40/BH39),"")</f>
        <v/>
      </c>
      <c r="BI41" s="61" t="s">
        <v>5</v>
      </c>
      <c r="BK41" s="18" t="str">
        <f t="shared" si="0"/>
        <v xml:space="preserve">     Anterior branches length ratio</v>
      </c>
      <c r="BL41" s="11">
        <f t="shared" si="1"/>
        <v>15</v>
      </c>
      <c r="BM41" s="24">
        <f t="shared" si="2"/>
        <v>0.6015325670498084</v>
      </c>
      <c r="BN41" s="25" t="str">
        <f t="shared" si="3"/>
        <v>–</v>
      </c>
      <c r="BO41" s="26">
        <f t="shared" si="4"/>
        <v>0.77241379310344827</v>
      </c>
      <c r="BP41" s="136" t="str">
        <f t="shared" si="5"/>
        <v/>
      </c>
      <c r="BQ41" s="137" t="s">
        <v>5</v>
      </c>
      <c r="BR41" s="138" t="str">
        <f t="shared" si="7"/>
        <v/>
      </c>
      <c r="BS41" s="53">
        <f t="shared" si="8"/>
        <v>0.68728067838666251</v>
      </c>
      <c r="BT41" s="139" t="s">
        <v>5</v>
      </c>
      <c r="BU41" s="25">
        <f t="shared" si="10"/>
        <v>4.5078302253170971E-2</v>
      </c>
      <c r="BV41" s="140" t="s">
        <v>5</v>
      </c>
      <c r="BW41" s="25">
        <f t="shared" si="12"/>
        <v>0.68085106382978722</v>
      </c>
      <c r="BX41" s="137" t="s">
        <v>5</v>
      </c>
    </row>
    <row r="42" spans="1:76" x14ac:dyDescent="0.3">
      <c r="A42" s="27" t="s">
        <v>33</v>
      </c>
      <c r="B42" s="105">
        <v>27.5</v>
      </c>
      <c r="C42" s="106">
        <f t="shared" si="262"/>
        <v>62.358276643990926</v>
      </c>
      <c r="D42" s="17">
        <v>20.5</v>
      </c>
      <c r="E42" s="61">
        <f t="shared" ref="E42:E43" si="292">IF(AND((D42&gt;0),(D$7&gt;0)),(D42/D$7*100),"")</f>
        <v>60.471976401179937</v>
      </c>
      <c r="F42" s="17">
        <v>23.8</v>
      </c>
      <c r="G42" s="61">
        <f t="shared" ref="G42:G43" si="293">IF(AND((F42&gt;0),(F$7&gt;0)),(F42/F$7*100),"")</f>
        <v>59.203980099502488</v>
      </c>
      <c r="H42" s="17">
        <v>17.7</v>
      </c>
      <c r="I42" s="61">
        <f t="shared" ref="I42:I43" si="294">IF(AND((H42&gt;0),(H$7&gt;0)),(H42/H$7*100),"")</f>
        <v>52.366863905325445</v>
      </c>
      <c r="J42" s="17">
        <v>19.899999999999999</v>
      </c>
      <c r="K42" s="61">
        <f t="shared" ref="K42:K43" si="295">IF(AND((J42&gt;0),(J$7&gt;0)),(J42/J$7*100),"")</f>
        <v>46.713615023474176</v>
      </c>
      <c r="L42" s="17">
        <v>24.8</v>
      </c>
      <c r="M42" s="61">
        <f t="shared" ref="M42:M43" si="296">IF(AND((L42&gt;0),(L$7&gt;0)),(L42/L$7*100),"")</f>
        <v>52.765957446808507</v>
      </c>
      <c r="N42" s="17"/>
      <c r="O42" s="61" t="str">
        <f t="shared" ref="O42:O43" si="297">IF(AND((N42&gt;0),(N$7&gt;0)),(N42/N$7*100),"")</f>
        <v/>
      </c>
      <c r="P42" s="17">
        <v>14.2</v>
      </c>
      <c r="Q42" s="61">
        <f t="shared" ref="Q42:Q43" si="298">IF(AND((P42&gt;0),(P$7&gt;0)),(P42/P$7*100),"")</f>
        <v>55.038759689922479</v>
      </c>
      <c r="R42" s="17">
        <v>13.2</v>
      </c>
      <c r="S42" s="61">
        <f t="shared" ref="S42:S43" si="299">IF(AND((R42&gt;0),(R$7&gt;0)),(R42/R$7*100),"")</f>
        <v>50.965250965250966</v>
      </c>
      <c r="T42" s="17">
        <v>16.399999999999999</v>
      </c>
      <c r="U42" s="61">
        <f t="shared" ref="U42:U43" si="300">IF(AND((T42&gt;0),(T$7&gt;0)),(T42/T$7*100),"")</f>
        <v>49.848024316109417</v>
      </c>
      <c r="V42" s="17">
        <v>18.600000000000001</v>
      </c>
      <c r="W42" s="61">
        <f t="shared" ref="W42:W43" si="301">IF(AND((V42&gt;0),(V$7&gt;0)),(V42/V$7*100),"")</f>
        <v>59.047619047619051</v>
      </c>
      <c r="X42" s="17">
        <v>17</v>
      </c>
      <c r="Y42" s="61">
        <f t="shared" ref="Y42:Y43" si="302">IF(AND((X42&gt;0),(X$7&gt;0)),(X42/X$7*100),"")</f>
        <v>35.940803382663852</v>
      </c>
      <c r="Z42" s="17">
        <v>13</v>
      </c>
      <c r="AA42" s="61">
        <f t="shared" ref="AA42:AA43" si="303">IF(AND((Z42&gt;0),(Z$7&gt;0)),(Z42/Z$7*100),"")</f>
        <v>54.393305439330554</v>
      </c>
      <c r="AB42" s="17">
        <v>18.7</v>
      </c>
      <c r="AC42" s="61">
        <f t="shared" ref="AC42:AC43" si="304">IF(AND((AB42&gt;0),(AB$7&gt;0)),(AB42/AB$7*100),"")</f>
        <v>53.735632183908045</v>
      </c>
      <c r="AD42" s="17">
        <v>25</v>
      </c>
      <c r="AE42" s="61">
        <f t="shared" ref="AE42:AE43" si="305">IF(AND((AD42&gt;0),(AD$7&gt;0)),(AD42/AD$7*100),"")</f>
        <v>50.813008130081293</v>
      </c>
      <c r="AF42" s="17"/>
      <c r="AG42" s="61" t="str">
        <f t="shared" ref="AG42:AG43" si="306">IF(AND((AF42&gt;0),(AF$7&gt;0)),(AF42/AF$7*100),"")</f>
        <v/>
      </c>
      <c r="AH42" s="17"/>
      <c r="AI42" s="61" t="str">
        <f t="shared" ref="AI42:AI43" si="307">IF(AND((AH42&gt;0),(AH$7&gt;0)),(AH42/AH$7*100),"")</f>
        <v/>
      </c>
      <c r="AJ42" s="17"/>
      <c r="AK42" s="61" t="str">
        <f t="shared" ref="AK42:AK43" si="308">IF(AND((AJ42&gt;0),(AJ$7&gt;0)),(AJ42/AJ$7*100),"")</f>
        <v/>
      </c>
      <c r="AL42" s="17"/>
      <c r="AM42" s="61" t="str">
        <f t="shared" ref="AM42:AM43" si="309">IF(AND((AL42&gt;0),(AL$7&gt;0)),(AL42/AL$7*100),"")</f>
        <v/>
      </c>
      <c r="AN42" s="17"/>
      <c r="AO42" s="61" t="str">
        <f t="shared" ref="AO42:AO43" si="310">IF(AND((AN42&gt;0),(AN$7&gt;0)),(AN42/AN$7*100),"")</f>
        <v/>
      </c>
      <c r="AP42" s="17"/>
      <c r="AQ42" s="61" t="str">
        <f t="shared" ref="AQ42:AQ43" si="311">IF(AND((AP42&gt;0),(AP$7&gt;0)),(AP42/AP$7*100),"")</f>
        <v/>
      </c>
      <c r="AR42" s="17"/>
      <c r="AS42" s="61" t="str">
        <f t="shared" ref="AS42:AS43" si="312">IF(AND((AR42&gt;0),(AR$7&gt;0)),(AR42/AR$7*100),"")</f>
        <v/>
      </c>
      <c r="AT42" s="17"/>
      <c r="AU42" s="61" t="str">
        <f t="shared" ref="AU42:AU43" si="313">IF(AND((AT42&gt;0),(AT$7&gt;0)),(AT42/AT$7*100),"")</f>
        <v/>
      </c>
      <c r="AV42" s="17"/>
      <c r="AW42" s="61" t="str">
        <f t="shared" ref="AW42:AW43" si="314">IF(AND((AV42&gt;0),(AV$7&gt;0)),(AV42/AV$7*100),"")</f>
        <v/>
      </c>
      <c r="AX42" s="17"/>
      <c r="AY42" s="61" t="str">
        <f t="shared" ref="AY42:AY43" si="315">IF(AND((AX42&gt;0),(AX$7&gt;0)),(AX42/AX$7*100),"")</f>
        <v/>
      </c>
      <c r="AZ42" s="17"/>
      <c r="BA42" s="61" t="str">
        <f t="shared" ref="BA42:BA43" si="316">IF(AND((AZ42&gt;0),(AZ$7&gt;0)),(AZ42/AZ$7*100),"")</f>
        <v/>
      </c>
      <c r="BB42" s="17"/>
      <c r="BC42" s="61" t="str">
        <f t="shared" ref="BC42:BC43" si="317">IF(AND((BB42&gt;0),(BB$7&gt;0)),(BB42/BB$7*100),"")</f>
        <v/>
      </c>
      <c r="BD42" s="17"/>
      <c r="BE42" s="61" t="str">
        <f t="shared" ref="BE42:BE43" si="318">IF(AND((BD42&gt;0),(BD$7&gt;0)),(BD42/BD$7*100),"")</f>
        <v/>
      </c>
      <c r="BF42" s="17"/>
      <c r="BG42" s="61" t="str">
        <f t="shared" ref="BG42:BG43" si="319">IF(AND((BF42&gt;0),(BF$7&gt;0)),(BF42/BF$7*100),"")</f>
        <v/>
      </c>
      <c r="BH42" s="17"/>
      <c r="BI42" s="61" t="str">
        <f t="shared" ref="BI42:BI43" si="320">IF(AND((BH42&gt;0),(BH$7&gt;0)),(BH42/BH$7*100),"")</f>
        <v/>
      </c>
      <c r="BK42" s="18" t="str">
        <f t="shared" si="0"/>
        <v xml:space="preserve">     Posterior primary branch</v>
      </c>
      <c r="BL42" s="11">
        <f t="shared" si="1"/>
        <v>14</v>
      </c>
      <c r="BM42" s="4">
        <f t="shared" si="2"/>
        <v>13</v>
      </c>
      <c r="BN42" s="40" t="str">
        <f t="shared" si="3"/>
        <v>–</v>
      </c>
      <c r="BO42" s="6">
        <f t="shared" si="4"/>
        <v>27.5</v>
      </c>
      <c r="BP42" s="51">
        <f t="shared" si="5"/>
        <v>35.940803382663852</v>
      </c>
      <c r="BQ42" s="7" t="str">
        <f t="shared" si="6"/>
        <v>–</v>
      </c>
      <c r="BR42" s="52">
        <f t="shared" si="7"/>
        <v>62.358276643990926</v>
      </c>
      <c r="BS42" s="46">
        <f t="shared" si="8"/>
        <v>19.307142857142853</v>
      </c>
      <c r="BT42" s="8">
        <f t="shared" si="9"/>
        <v>53.118790905369067</v>
      </c>
      <c r="BU42" s="5">
        <f t="shared" si="10"/>
        <v>4.5745893948930734</v>
      </c>
      <c r="BV42" s="9">
        <f t="shared" si="11"/>
        <v>6.6492383979474274</v>
      </c>
      <c r="BW42" s="5">
        <f t="shared" si="12"/>
        <v>27.5</v>
      </c>
      <c r="BX42" s="7">
        <f t="shared" si="13"/>
        <v>62.358276643990926</v>
      </c>
    </row>
    <row r="43" spans="1:76" x14ac:dyDescent="0.3">
      <c r="A43" s="27" t="s">
        <v>34</v>
      </c>
      <c r="B43" s="105">
        <v>18.100000000000001</v>
      </c>
      <c r="C43" s="106">
        <f t="shared" si="262"/>
        <v>41.043083900226755</v>
      </c>
      <c r="D43" s="17">
        <v>12.5</v>
      </c>
      <c r="E43" s="61">
        <f t="shared" si="292"/>
        <v>36.873156342182895</v>
      </c>
      <c r="F43" s="17">
        <v>16.2</v>
      </c>
      <c r="G43" s="61">
        <f t="shared" si="293"/>
        <v>40.298507462686558</v>
      </c>
      <c r="H43" s="17">
        <v>12.5</v>
      </c>
      <c r="I43" s="61">
        <f t="shared" si="294"/>
        <v>36.982248520710066</v>
      </c>
      <c r="J43" s="17">
        <v>13.9</v>
      </c>
      <c r="K43" s="61">
        <f t="shared" si="295"/>
        <v>32.629107981220656</v>
      </c>
      <c r="L43" s="17">
        <v>18</v>
      </c>
      <c r="M43" s="61">
        <f t="shared" si="296"/>
        <v>38.297872340425535</v>
      </c>
      <c r="N43" s="17">
        <v>19.399999999999999</v>
      </c>
      <c r="O43" s="61">
        <f t="shared" si="297"/>
        <v>38.877755511022045</v>
      </c>
      <c r="P43" s="17">
        <v>7.1</v>
      </c>
      <c r="Q43" s="61">
        <f t="shared" si="298"/>
        <v>27.519379844961239</v>
      </c>
      <c r="R43" s="17">
        <v>9.1</v>
      </c>
      <c r="S43" s="61">
        <f t="shared" si="299"/>
        <v>35.135135135135137</v>
      </c>
      <c r="T43" s="17">
        <v>11.3</v>
      </c>
      <c r="U43" s="61">
        <f t="shared" si="300"/>
        <v>34.346504559270521</v>
      </c>
      <c r="V43" s="17">
        <v>11.7</v>
      </c>
      <c r="W43" s="61">
        <f t="shared" si="301"/>
        <v>37.142857142857139</v>
      </c>
      <c r="X43" s="17"/>
      <c r="Y43" s="61" t="str">
        <f t="shared" si="302"/>
        <v/>
      </c>
      <c r="Z43" s="17">
        <v>8.1999999999999993</v>
      </c>
      <c r="AA43" s="61">
        <f t="shared" si="303"/>
        <v>34.309623430962347</v>
      </c>
      <c r="AB43" s="17">
        <v>12.2</v>
      </c>
      <c r="AC43" s="61">
        <f t="shared" si="304"/>
        <v>35.05747126436782</v>
      </c>
      <c r="AD43" s="17">
        <v>18.8</v>
      </c>
      <c r="AE43" s="61">
        <f t="shared" si="305"/>
        <v>38.211382113821138</v>
      </c>
      <c r="AF43" s="17"/>
      <c r="AG43" s="61" t="str">
        <f t="shared" si="306"/>
        <v/>
      </c>
      <c r="AH43" s="17"/>
      <c r="AI43" s="61" t="str">
        <f t="shared" si="307"/>
        <v/>
      </c>
      <c r="AJ43" s="17"/>
      <c r="AK43" s="61" t="str">
        <f t="shared" si="308"/>
        <v/>
      </c>
      <c r="AL43" s="17"/>
      <c r="AM43" s="61" t="str">
        <f t="shared" si="309"/>
        <v/>
      </c>
      <c r="AN43" s="17"/>
      <c r="AO43" s="61" t="str">
        <f t="shared" si="310"/>
        <v/>
      </c>
      <c r="AP43" s="17"/>
      <c r="AQ43" s="61" t="str">
        <f t="shared" si="311"/>
        <v/>
      </c>
      <c r="AR43" s="17"/>
      <c r="AS43" s="61" t="str">
        <f t="shared" si="312"/>
        <v/>
      </c>
      <c r="AT43" s="17"/>
      <c r="AU43" s="61" t="str">
        <f t="shared" si="313"/>
        <v/>
      </c>
      <c r="AV43" s="17"/>
      <c r="AW43" s="61" t="str">
        <f t="shared" si="314"/>
        <v/>
      </c>
      <c r="AX43" s="17"/>
      <c r="AY43" s="61" t="str">
        <f t="shared" si="315"/>
        <v/>
      </c>
      <c r="AZ43" s="17"/>
      <c r="BA43" s="61" t="str">
        <f t="shared" si="316"/>
        <v/>
      </c>
      <c r="BB43" s="17"/>
      <c r="BC43" s="61" t="str">
        <f t="shared" si="317"/>
        <v/>
      </c>
      <c r="BD43" s="17"/>
      <c r="BE43" s="61" t="str">
        <f t="shared" si="318"/>
        <v/>
      </c>
      <c r="BF43" s="17"/>
      <c r="BG43" s="61" t="str">
        <f t="shared" si="319"/>
        <v/>
      </c>
      <c r="BH43" s="17"/>
      <c r="BI43" s="61" t="str">
        <f t="shared" si="320"/>
        <v/>
      </c>
      <c r="BK43" s="18" t="str">
        <f t="shared" ref="BK43:BK44" si="321">A43</f>
        <v xml:space="preserve">     Posterior base + secondary branch</v>
      </c>
      <c r="BL43" s="11">
        <f t="shared" si="1"/>
        <v>14</v>
      </c>
      <c r="BM43" s="4">
        <f t="shared" si="2"/>
        <v>7.1</v>
      </c>
      <c r="BN43" s="40" t="str">
        <f t="shared" si="3"/>
        <v>–</v>
      </c>
      <c r="BO43" s="6">
        <f t="shared" si="4"/>
        <v>19.399999999999999</v>
      </c>
      <c r="BP43" s="51">
        <f t="shared" si="5"/>
        <v>27.519379844961239</v>
      </c>
      <c r="BQ43" s="7" t="str">
        <f t="shared" si="6"/>
        <v>–</v>
      </c>
      <c r="BR43" s="52">
        <f t="shared" si="7"/>
        <v>41.043083900226755</v>
      </c>
      <c r="BS43" s="46">
        <f t="shared" si="8"/>
        <v>13.499999999999998</v>
      </c>
      <c r="BT43" s="8">
        <f t="shared" si="9"/>
        <v>36.194577539274988</v>
      </c>
      <c r="BU43" s="5">
        <f t="shared" si="10"/>
        <v>4.0377068891979917</v>
      </c>
      <c r="BV43" s="9">
        <f t="shared" si="11"/>
        <v>3.4571738155847007</v>
      </c>
      <c r="BW43" s="5">
        <f t="shared" si="12"/>
        <v>18.100000000000001</v>
      </c>
      <c r="BX43" s="7">
        <f t="shared" si="13"/>
        <v>41.043083900226755</v>
      </c>
    </row>
    <row r="44" spans="1:76" ht="14.4" thickBot="1" x14ac:dyDescent="0.35">
      <c r="A44" s="27" t="s">
        <v>74</v>
      </c>
      <c r="B44" s="107">
        <f>IF(AND((B43&gt;0),(B42&gt;0)),(B43/B42),"")</f>
        <v>0.6581818181818182</v>
      </c>
      <c r="C44" s="106" t="s">
        <v>5</v>
      </c>
      <c r="D44" s="71">
        <f>IF(AND((D43&gt;0),(D42&gt;0)),(D43/D42),"")</f>
        <v>0.6097560975609756</v>
      </c>
      <c r="E44" s="61" t="s">
        <v>5</v>
      </c>
      <c r="F44" s="71">
        <f>IF(AND((F43&gt;0),(F42&gt;0)),(F43/F42),"")</f>
        <v>0.68067226890756294</v>
      </c>
      <c r="G44" s="61" t="s">
        <v>5</v>
      </c>
      <c r="H44" s="71">
        <f>IF(AND((H43&gt;0),(H42&gt;0)),(H43/H42),"")</f>
        <v>0.70621468926553677</v>
      </c>
      <c r="I44" s="61" t="s">
        <v>5</v>
      </c>
      <c r="J44" s="71">
        <f>IF(AND((J43&gt;0),(J42&gt;0)),(J43/J42),"")</f>
        <v>0.69849246231155782</v>
      </c>
      <c r="K44" s="61" t="s">
        <v>5</v>
      </c>
      <c r="L44" s="71">
        <f>IF(AND((L43&gt;0),(L42&gt;0)),(L43/L42),"")</f>
        <v>0.72580645161290325</v>
      </c>
      <c r="M44" s="61" t="s">
        <v>5</v>
      </c>
      <c r="N44" s="71" t="str">
        <f>IF(AND((N43&gt;0),(N42&gt;0)),(N43/N42),"")</f>
        <v/>
      </c>
      <c r="O44" s="61" t="s">
        <v>5</v>
      </c>
      <c r="P44" s="71">
        <f>IF(AND((P43&gt;0),(P42&gt;0)),(P43/P42),"")</f>
        <v>0.5</v>
      </c>
      <c r="Q44" s="61" t="s">
        <v>5</v>
      </c>
      <c r="R44" s="71">
        <f>IF(AND((R43&gt;0),(R42&gt;0)),(R43/R42),"")</f>
        <v>0.68939393939393945</v>
      </c>
      <c r="S44" s="61" t="s">
        <v>5</v>
      </c>
      <c r="T44" s="71">
        <f>IF(AND((T43&gt;0),(T42&gt;0)),(T43/T42),"")</f>
        <v>0.6890243902439025</v>
      </c>
      <c r="U44" s="61" t="s">
        <v>5</v>
      </c>
      <c r="V44" s="71">
        <f>IF(AND((V43&gt;0),(V42&gt;0)),(V43/V42),"")</f>
        <v>0.62903225806451601</v>
      </c>
      <c r="W44" s="61" t="s">
        <v>5</v>
      </c>
      <c r="X44" s="71" t="str">
        <f>IF(AND((X43&gt;0),(X42&gt;0)),(X43/X42),"")</f>
        <v/>
      </c>
      <c r="Y44" s="61" t="s">
        <v>5</v>
      </c>
      <c r="Z44" s="71">
        <f>IF(AND((Z43&gt;0),(Z42&gt;0)),(Z43/Z42),"")</f>
        <v>0.63076923076923075</v>
      </c>
      <c r="AA44" s="61" t="s">
        <v>5</v>
      </c>
      <c r="AB44" s="71">
        <f>IF(AND((AB43&gt;0),(AB42&gt;0)),(AB43/AB42),"")</f>
        <v>0.65240641711229941</v>
      </c>
      <c r="AC44" s="61" t="s">
        <v>5</v>
      </c>
      <c r="AD44" s="71">
        <f>IF(AND((AD43&gt;0),(AD42&gt;0)),(AD43/AD42),"")</f>
        <v>0.752</v>
      </c>
      <c r="AE44" s="61" t="s">
        <v>5</v>
      </c>
      <c r="AF44" s="71" t="str">
        <f>IF(AND((AF43&gt;0),(AF42&gt;0)),(AF43/AF42),"")</f>
        <v/>
      </c>
      <c r="AG44" s="61" t="s">
        <v>5</v>
      </c>
      <c r="AH44" s="71" t="str">
        <f>IF(AND((AH43&gt;0),(AH42&gt;0)),(AH43/AH42),"")</f>
        <v/>
      </c>
      <c r="AI44" s="61" t="s">
        <v>5</v>
      </c>
      <c r="AJ44" s="71" t="str">
        <f>IF(AND((AJ43&gt;0),(AJ42&gt;0)),(AJ43/AJ42),"")</f>
        <v/>
      </c>
      <c r="AK44" s="61" t="s">
        <v>5</v>
      </c>
      <c r="AL44" s="71" t="str">
        <f>IF(AND((AL43&gt;0),(AL42&gt;0)),(AL43/AL42),"")</f>
        <v/>
      </c>
      <c r="AM44" s="61" t="s">
        <v>5</v>
      </c>
      <c r="AN44" s="71" t="str">
        <f>IF(AND((AN43&gt;0),(AN42&gt;0)),(AN43/AN42),"")</f>
        <v/>
      </c>
      <c r="AO44" s="61" t="s">
        <v>5</v>
      </c>
      <c r="AP44" s="71" t="str">
        <f>IF(AND((AP43&gt;0),(AP42&gt;0)),(AP43/AP42),"")</f>
        <v/>
      </c>
      <c r="AQ44" s="61" t="s">
        <v>5</v>
      </c>
      <c r="AR44" s="71" t="str">
        <f>IF(AND((AR43&gt;0),(AR42&gt;0)),(AR43/AR42),"")</f>
        <v/>
      </c>
      <c r="AS44" s="61" t="s">
        <v>5</v>
      </c>
      <c r="AT44" s="71" t="str">
        <f>IF(AND((AT43&gt;0),(AT42&gt;0)),(AT43/AT42),"")</f>
        <v/>
      </c>
      <c r="AU44" s="61" t="s">
        <v>5</v>
      </c>
      <c r="AV44" s="71" t="str">
        <f>IF(AND((AV43&gt;0),(AV42&gt;0)),(AV43/AV42),"")</f>
        <v/>
      </c>
      <c r="AW44" s="61" t="s">
        <v>5</v>
      </c>
      <c r="AX44" s="71" t="str">
        <f>IF(AND((AX43&gt;0),(AX42&gt;0)),(AX43/AX42),"")</f>
        <v/>
      </c>
      <c r="AY44" s="61" t="s">
        <v>5</v>
      </c>
      <c r="AZ44" s="71" t="str">
        <f>IF(AND((AZ43&gt;0),(AZ42&gt;0)),(AZ43/AZ42),"")</f>
        <v/>
      </c>
      <c r="BA44" s="61" t="s">
        <v>5</v>
      </c>
      <c r="BB44" s="71" t="str">
        <f>IF(AND((BB43&gt;0),(BB42&gt;0)),(BB43/BB42),"")</f>
        <v/>
      </c>
      <c r="BC44" s="61" t="s">
        <v>5</v>
      </c>
      <c r="BD44" s="71" t="str">
        <f>IF(AND((BD43&gt;0),(BD42&gt;0)),(BD43/BD42),"")</f>
        <v/>
      </c>
      <c r="BE44" s="61" t="s">
        <v>5</v>
      </c>
      <c r="BF44" s="71" t="str">
        <f>IF(AND((BF43&gt;0),(BF42&gt;0)),(BF43/BF42),"")</f>
        <v/>
      </c>
      <c r="BG44" s="61" t="s">
        <v>5</v>
      </c>
      <c r="BH44" s="71" t="str">
        <f>IF(AND((BH43&gt;0),(BH42&gt;0)),(BH43/BH42),"")</f>
        <v/>
      </c>
      <c r="BI44" s="61" t="s">
        <v>5</v>
      </c>
      <c r="BK44" s="20" t="str">
        <f t="shared" si="321"/>
        <v xml:space="preserve">     Posterior branches length ratio</v>
      </c>
      <c r="BL44" s="21">
        <f t="shared" si="1"/>
        <v>13</v>
      </c>
      <c r="BM44" s="141">
        <f t="shared" si="2"/>
        <v>0.5</v>
      </c>
      <c r="BN44" s="142" t="str">
        <f t="shared" si="3"/>
        <v>–</v>
      </c>
      <c r="BO44" s="143">
        <f t="shared" si="4"/>
        <v>0.752</v>
      </c>
      <c r="BP44" s="144" t="str">
        <f t="shared" si="5"/>
        <v/>
      </c>
      <c r="BQ44" s="145" t="s">
        <v>5</v>
      </c>
      <c r="BR44" s="146" t="str">
        <f t="shared" si="7"/>
        <v/>
      </c>
      <c r="BS44" s="147">
        <f t="shared" si="8"/>
        <v>0.66321154026340345</v>
      </c>
      <c r="BT44" s="148" t="s">
        <v>5</v>
      </c>
      <c r="BU44" s="142">
        <f t="shared" si="10"/>
        <v>6.3515413407684296E-2</v>
      </c>
      <c r="BV44" s="149" t="s">
        <v>5</v>
      </c>
      <c r="BW44" s="142">
        <f t="shared" si="12"/>
        <v>0.6581818181818182</v>
      </c>
      <c r="BX44" s="145" t="s">
        <v>5</v>
      </c>
    </row>
    <row r="45" spans="1:76" x14ac:dyDescent="0.3">
      <c r="A45" s="90"/>
      <c r="B45" s="109"/>
      <c r="C45" s="110"/>
      <c r="D45" s="91"/>
      <c r="E45" s="92"/>
      <c r="F45" s="91"/>
      <c r="G45" s="92"/>
      <c r="H45" s="91"/>
      <c r="I45" s="92"/>
      <c r="J45" s="91"/>
      <c r="K45" s="92"/>
      <c r="L45" s="91"/>
      <c r="M45" s="92"/>
      <c r="N45" s="91"/>
      <c r="O45" s="92"/>
      <c r="P45" s="91"/>
      <c r="Q45" s="92"/>
      <c r="R45" s="91"/>
      <c r="S45" s="92"/>
      <c r="T45" s="91"/>
      <c r="U45" s="92"/>
      <c r="V45" s="91"/>
      <c r="W45" s="92"/>
      <c r="X45" s="91"/>
      <c r="Y45" s="92"/>
      <c r="Z45" s="91"/>
      <c r="AA45" s="92"/>
      <c r="AB45" s="91"/>
      <c r="AC45" s="92"/>
      <c r="AD45" s="91"/>
      <c r="AE45" s="92"/>
      <c r="AF45" s="91"/>
      <c r="AG45" s="92"/>
      <c r="AH45" s="91"/>
      <c r="AI45" s="92"/>
      <c r="AJ45" s="91"/>
      <c r="AK45" s="92"/>
      <c r="AL45" s="91"/>
      <c r="AM45" s="92"/>
      <c r="AN45" s="91"/>
      <c r="AO45" s="92"/>
      <c r="AP45" s="91"/>
      <c r="AQ45" s="92"/>
      <c r="AR45" s="91"/>
      <c r="AS45" s="92"/>
      <c r="AT45" s="91"/>
      <c r="AU45" s="92"/>
      <c r="AV45" s="91"/>
      <c r="AW45" s="92"/>
      <c r="AX45" s="91"/>
      <c r="AY45" s="92"/>
      <c r="AZ45" s="91"/>
      <c r="BA45" s="92"/>
      <c r="BB45" s="91"/>
      <c r="BC45" s="92"/>
      <c r="BD45" s="91"/>
      <c r="BE45" s="92"/>
      <c r="BF45" s="91"/>
      <c r="BG45" s="92"/>
      <c r="BH45" s="91"/>
      <c r="BI45" s="92"/>
      <c r="BK45" s="22"/>
      <c r="BL45" s="10"/>
      <c r="BM45" s="4"/>
      <c r="BN45" s="40"/>
      <c r="BO45" s="6"/>
      <c r="BP45" s="51"/>
      <c r="BQ45" s="7"/>
      <c r="BR45" s="80"/>
      <c r="BS45" s="5"/>
      <c r="BT45" s="7"/>
      <c r="BU45" s="5"/>
      <c r="BV45" s="7"/>
      <c r="BW45" s="5"/>
      <c r="BX45" s="7"/>
    </row>
    <row r="46" spans="1:76" x14ac:dyDescent="0.3">
      <c r="A46" s="81" t="s">
        <v>77</v>
      </c>
      <c r="B46" s="121"/>
      <c r="C46" s="121"/>
      <c r="D46" s="119"/>
      <c r="E46" s="119"/>
      <c r="F46" s="119"/>
      <c r="G46" s="119"/>
      <c r="H46" s="119"/>
      <c r="I46" s="119"/>
      <c r="J46" s="119"/>
      <c r="K46" s="119"/>
      <c r="L46" s="119"/>
      <c r="M46" s="119"/>
      <c r="N46" s="119"/>
      <c r="O46" s="119"/>
      <c r="P46" s="119"/>
      <c r="Q46" s="119"/>
      <c r="R46" s="119"/>
      <c r="S46" s="119"/>
      <c r="T46" s="119"/>
      <c r="U46" s="119"/>
      <c r="V46" s="119"/>
      <c r="W46" s="119"/>
      <c r="X46" s="119"/>
      <c r="Y46" s="119"/>
      <c r="Z46" s="119"/>
      <c r="AA46" s="119"/>
      <c r="AB46" s="119"/>
      <c r="AC46" s="119"/>
      <c r="AD46" s="119"/>
      <c r="AE46" s="119"/>
      <c r="AF46" s="119"/>
      <c r="AG46" s="119"/>
      <c r="AH46" s="119"/>
      <c r="AI46" s="119"/>
      <c r="AJ46" s="119"/>
      <c r="AK46" s="119"/>
      <c r="AL46" s="119"/>
      <c r="AM46" s="119"/>
      <c r="AN46" s="119"/>
      <c r="AO46" s="119"/>
      <c r="AP46" s="119"/>
      <c r="AQ46" s="119"/>
      <c r="AR46" s="119"/>
      <c r="AS46" s="119"/>
      <c r="AT46" s="119"/>
      <c r="AU46" s="119"/>
      <c r="AV46" s="119"/>
      <c r="AW46" s="119"/>
      <c r="AX46" s="119"/>
      <c r="AY46" s="119"/>
      <c r="AZ46" s="119"/>
      <c r="BA46" s="119"/>
      <c r="BB46" s="119"/>
      <c r="BC46" s="119"/>
      <c r="BD46" s="119"/>
      <c r="BE46" s="119"/>
      <c r="BF46" s="119"/>
      <c r="BG46" s="119"/>
      <c r="BH46" s="119"/>
      <c r="BI46" s="119"/>
      <c r="BL46" s="82">
        <f>COUNT(B46:BI46)</f>
        <v>0</v>
      </c>
      <c r="BM46" s="5"/>
      <c r="BN46" s="5"/>
      <c r="BO46" s="5"/>
      <c r="BP46" s="7"/>
      <c r="BQ46" s="7"/>
      <c r="BR46" s="7"/>
      <c r="BS46" s="120" t="str">
        <f>IF(COUNT(B46:BI46)&gt;0,AVERAGE(B46:BI46),"?")</f>
        <v>?</v>
      </c>
      <c r="BT46" s="120"/>
      <c r="BU46" s="5"/>
      <c r="BV46" s="7"/>
      <c r="BW46" s="5"/>
      <c r="BX46" s="7"/>
    </row>
    <row r="47" spans="1:76" x14ac:dyDescent="0.3">
      <c r="A47" s="81" t="s">
        <v>79</v>
      </c>
      <c r="B47" s="121"/>
      <c r="C47" s="121"/>
      <c r="D47" s="119"/>
      <c r="E47" s="119"/>
      <c r="F47" s="119"/>
      <c r="G47" s="119"/>
      <c r="H47" s="119"/>
      <c r="I47" s="119"/>
      <c r="J47" s="119"/>
      <c r="K47" s="119"/>
      <c r="L47" s="119"/>
      <c r="M47" s="119"/>
      <c r="N47" s="119"/>
      <c r="O47" s="119"/>
      <c r="P47" s="119"/>
      <c r="Q47" s="119"/>
      <c r="R47" s="119"/>
      <c r="S47" s="119"/>
      <c r="T47" s="119"/>
      <c r="U47" s="119"/>
      <c r="V47" s="119"/>
      <c r="W47" s="119"/>
      <c r="X47" s="119"/>
      <c r="Y47" s="119"/>
      <c r="Z47" s="119"/>
      <c r="AA47" s="119"/>
      <c r="AB47" s="119"/>
      <c r="AC47" s="119"/>
      <c r="AD47" s="119"/>
      <c r="AE47" s="119"/>
      <c r="AF47" s="119"/>
      <c r="AG47" s="119"/>
      <c r="AH47" s="119"/>
      <c r="AI47" s="119"/>
      <c r="AJ47" s="119"/>
      <c r="AK47" s="119"/>
      <c r="AL47" s="119"/>
      <c r="AM47" s="119"/>
      <c r="AN47" s="119"/>
      <c r="AO47" s="119"/>
      <c r="AP47" s="119"/>
      <c r="AQ47" s="119"/>
      <c r="AR47" s="119"/>
      <c r="AS47" s="119"/>
      <c r="AT47" s="119"/>
      <c r="AU47" s="119"/>
      <c r="AV47" s="119"/>
      <c r="AW47" s="119"/>
      <c r="AX47" s="119"/>
      <c r="AY47" s="119"/>
      <c r="AZ47" s="119"/>
      <c r="BA47" s="119"/>
      <c r="BB47" s="119"/>
      <c r="BC47" s="119"/>
      <c r="BD47" s="119"/>
      <c r="BE47" s="119"/>
      <c r="BF47" s="119"/>
      <c r="BG47" s="119"/>
      <c r="BH47" s="119"/>
      <c r="BI47" s="119"/>
      <c r="BL47" s="82">
        <f t="shared" ref="BL47:BL49" si="322">COUNT(B47:BI47)</f>
        <v>0</v>
      </c>
      <c r="BM47" s="5"/>
      <c r="BN47" s="5"/>
      <c r="BO47" s="5"/>
      <c r="BP47" s="7"/>
      <c r="BQ47" s="7"/>
      <c r="BR47" s="7"/>
      <c r="BS47" s="120" t="str">
        <f t="shared" ref="BS47:BS49" si="323">IF(COUNT(B47:BI47)&gt;0,AVERAGE(B47:BI47),"?")</f>
        <v>?</v>
      </c>
      <c r="BT47" s="120"/>
      <c r="BU47" s="5"/>
      <c r="BV47" s="7"/>
      <c r="BW47" s="5"/>
      <c r="BX47" s="7"/>
    </row>
    <row r="48" spans="1:76" x14ac:dyDescent="0.3">
      <c r="A48" s="81" t="s">
        <v>80</v>
      </c>
      <c r="B48" s="121"/>
      <c r="C48" s="121"/>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c r="BF48" s="119"/>
      <c r="BG48" s="119"/>
      <c r="BH48" s="119"/>
      <c r="BI48" s="119"/>
      <c r="BL48" s="82">
        <f t="shared" si="322"/>
        <v>0</v>
      </c>
      <c r="BM48" s="5"/>
      <c r="BN48" s="5"/>
      <c r="BO48" s="5"/>
      <c r="BP48" s="7"/>
      <c r="BQ48" s="7"/>
      <c r="BR48" s="7"/>
      <c r="BS48" s="120" t="str">
        <f t="shared" si="323"/>
        <v>?</v>
      </c>
      <c r="BT48" s="120"/>
      <c r="BU48" s="5"/>
      <c r="BV48" s="7"/>
      <c r="BW48" s="5"/>
      <c r="BX48" s="7"/>
    </row>
    <row r="49" spans="1:76" x14ac:dyDescent="0.3">
      <c r="A49" s="81" t="s">
        <v>81</v>
      </c>
      <c r="B49" s="121"/>
      <c r="C49" s="121"/>
      <c r="D49" s="119"/>
      <c r="E49" s="119"/>
      <c r="F49" s="119"/>
      <c r="G49" s="119"/>
      <c r="H49" s="119"/>
      <c r="I49" s="119"/>
      <c r="J49" s="119"/>
      <c r="K49" s="119"/>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S49" s="119"/>
      <c r="AT49" s="119"/>
      <c r="AU49" s="119"/>
      <c r="AV49" s="119"/>
      <c r="AW49" s="119"/>
      <c r="AX49" s="119"/>
      <c r="AY49" s="119"/>
      <c r="AZ49" s="119"/>
      <c r="BA49" s="119"/>
      <c r="BB49" s="119"/>
      <c r="BC49" s="119"/>
      <c r="BD49" s="119"/>
      <c r="BE49" s="119"/>
      <c r="BF49" s="119"/>
      <c r="BG49" s="119"/>
      <c r="BH49" s="119"/>
      <c r="BI49" s="119"/>
      <c r="BL49" s="82">
        <f t="shared" si="322"/>
        <v>0</v>
      </c>
      <c r="BM49" s="5"/>
      <c r="BN49" s="5"/>
      <c r="BO49" s="5"/>
      <c r="BP49" s="7"/>
      <c r="BQ49" s="7"/>
      <c r="BR49" s="7"/>
      <c r="BS49" s="120" t="str">
        <f t="shared" si="323"/>
        <v>?</v>
      </c>
      <c r="BT49" s="120"/>
      <c r="BU49" s="5"/>
      <c r="BV49" s="7"/>
      <c r="BW49" s="5"/>
      <c r="BX49" s="7"/>
    </row>
    <row r="50" spans="1:76" x14ac:dyDescent="0.3">
      <c r="B50" s="116" t="s">
        <v>107</v>
      </c>
      <c r="D50" s="12" t="s">
        <v>95</v>
      </c>
      <c r="F50" s="12" t="s">
        <v>96</v>
      </c>
      <c r="H50" s="12" t="s">
        <v>97</v>
      </c>
      <c r="J50" s="12" t="s">
        <v>98</v>
      </c>
      <c r="L50" s="12" t="s">
        <v>105</v>
      </c>
      <c r="N50" s="12" t="s">
        <v>100</v>
      </c>
      <c r="P50" s="12" t="s">
        <v>101</v>
      </c>
      <c r="R50" s="12" t="s">
        <v>102</v>
      </c>
      <c r="T50" s="12" t="s">
        <v>103</v>
      </c>
      <c r="V50" s="12" t="s">
        <v>104</v>
      </c>
      <c r="X50" s="12" t="s">
        <v>99</v>
      </c>
      <c r="Z50" s="12" t="s">
        <v>106</v>
      </c>
      <c r="AB50" s="12" t="s">
        <v>97</v>
      </c>
      <c r="AD50" s="12" t="s">
        <v>97</v>
      </c>
      <c r="BL50" s="10"/>
      <c r="BM50" s="5"/>
      <c r="BN50" s="5"/>
      <c r="BO50" s="5"/>
      <c r="BP50" s="7"/>
      <c r="BQ50" s="7"/>
      <c r="BR50" s="7"/>
      <c r="BS50" s="5"/>
      <c r="BT50" s="7"/>
      <c r="BU50" s="5"/>
      <c r="BV50" s="7"/>
      <c r="BW50" s="5"/>
      <c r="BX50" s="7"/>
    </row>
    <row r="51" spans="1:76" x14ac:dyDescent="0.3">
      <c r="B51" s="19"/>
      <c r="C51" s="115"/>
      <c r="D51" s="19"/>
      <c r="E51" s="115"/>
      <c r="F51" s="19"/>
      <c r="G51" s="115"/>
      <c r="H51" s="19"/>
      <c r="I51" s="115"/>
      <c r="J51" s="19"/>
      <c r="K51" s="115"/>
      <c r="L51" s="19"/>
      <c r="M51" s="115"/>
      <c r="N51" s="19"/>
      <c r="O51" s="115"/>
      <c r="P51" s="19"/>
      <c r="Q51" s="115"/>
      <c r="R51" s="19"/>
      <c r="S51" s="115"/>
      <c r="T51" s="19"/>
      <c r="U51" s="115"/>
      <c r="V51" s="19"/>
      <c r="W51" s="115"/>
      <c r="X51" s="19"/>
      <c r="Y51" s="115"/>
      <c r="Z51" s="19"/>
      <c r="AA51" s="115"/>
      <c r="AB51" s="19"/>
      <c r="AC51" s="115"/>
      <c r="AD51" s="19"/>
      <c r="AE51" s="115"/>
      <c r="BL51" s="10"/>
      <c r="BM51" s="5"/>
      <c r="BN51" s="5"/>
      <c r="BO51" s="5"/>
      <c r="BP51" s="7"/>
      <c r="BQ51" s="7"/>
      <c r="BR51" s="7"/>
      <c r="BS51" s="5"/>
      <c r="BT51" s="7"/>
      <c r="BU51" s="5"/>
      <c r="BV51" s="7"/>
      <c r="BW51" s="5"/>
      <c r="BX51" s="7"/>
    </row>
    <row r="52" spans="1:76" x14ac:dyDescent="0.3">
      <c r="B52" s="19"/>
      <c r="C52" s="115"/>
      <c r="D52" s="19"/>
      <c r="E52" s="115"/>
      <c r="F52" s="19"/>
      <c r="G52" s="115"/>
      <c r="H52" s="19"/>
      <c r="I52" s="115"/>
      <c r="J52" s="19"/>
      <c r="K52" s="115"/>
      <c r="L52" s="19"/>
      <c r="M52" s="115"/>
      <c r="N52" s="19"/>
      <c r="O52" s="115"/>
      <c r="P52" s="19"/>
      <c r="Q52" s="115"/>
      <c r="R52" s="19"/>
      <c r="S52" s="115"/>
      <c r="T52" s="19"/>
      <c r="U52" s="115"/>
      <c r="V52" s="19"/>
      <c r="W52" s="115"/>
      <c r="X52" s="19"/>
      <c r="Y52" s="115"/>
      <c r="Z52" s="19"/>
      <c r="AA52" s="115"/>
      <c r="AB52" s="19"/>
      <c r="AC52" s="115"/>
      <c r="AD52" s="19"/>
      <c r="AE52" s="115"/>
      <c r="AF52" s="114"/>
      <c r="BL52" s="10"/>
      <c r="BM52" s="5"/>
      <c r="BN52" s="5"/>
      <c r="BO52" s="5"/>
      <c r="BP52" s="7"/>
      <c r="BQ52" s="7"/>
      <c r="BR52" s="7"/>
      <c r="BS52" s="5"/>
      <c r="BT52" s="7"/>
      <c r="BU52" s="5"/>
      <c r="BV52" s="7"/>
      <c r="BW52" s="5"/>
      <c r="BX52" s="7"/>
    </row>
    <row r="53" spans="1:76" x14ac:dyDescent="0.3">
      <c r="B53" s="19"/>
      <c r="C53" s="115"/>
      <c r="D53" s="19"/>
      <c r="E53" s="115"/>
      <c r="F53" s="19"/>
      <c r="G53" s="115"/>
      <c r="H53" s="19"/>
      <c r="I53" s="115"/>
      <c r="J53" s="19"/>
      <c r="K53" s="115"/>
      <c r="L53" s="19"/>
      <c r="M53" s="115"/>
      <c r="N53" s="19"/>
      <c r="O53" s="115"/>
      <c r="P53" s="19"/>
      <c r="Q53" s="115"/>
      <c r="R53" s="19"/>
      <c r="S53" s="115"/>
      <c r="T53" s="19"/>
      <c r="U53" s="115"/>
      <c r="V53" s="19"/>
      <c r="W53" s="115"/>
      <c r="X53" s="19"/>
      <c r="Y53" s="115"/>
      <c r="Z53" s="19"/>
      <c r="AA53" s="115"/>
      <c r="AB53" s="19"/>
      <c r="AC53" s="115"/>
      <c r="AD53" s="19"/>
      <c r="AE53" s="115"/>
      <c r="AF53" s="114"/>
      <c r="BL53" s="10"/>
      <c r="BM53" s="5"/>
      <c r="BN53" s="5"/>
      <c r="BO53" s="5"/>
      <c r="BP53" s="7"/>
      <c r="BQ53" s="7"/>
      <c r="BR53" s="7"/>
      <c r="BS53" s="5"/>
      <c r="BT53" s="7"/>
      <c r="BU53" s="5"/>
      <c r="BV53" s="7"/>
      <c r="BW53" s="5"/>
      <c r="BX53" s="7"/>
    </row>
    <row r="54" spans="1:76" x14ac:dyDescent="0.3">
      <c r="B54" s="19"/>
      <c r="C54" s="115"/>
      <c r="D54" s="19"/>
      <c r="E54" s="115"/>
      <c r="F54" s="19"/>
      <c r="G54" s="115"/>
      <c r="H54" s="19"/>
      <c r="I54" s="115"/>
      <c r="J54" s="19"/>
      <c r="K54" s="115"/>
      <c r="L54" s="19"/>
      <c r="M54" s="115"/>
      <c r="N54" s="19"/>
      <c r="O54" s="115"/>
      <c r="P54" s="19"/>
      <c r="Q54" s="115"/>
      <c r="R54" s="19"/>
      <c r="S54" s="115"/>
      <c r="T54" s="19"/>
      <c r="U54" s="115"/>
      <c r="V54" s="19"/>
      <c r="W54" s="115"/>
      <c r="X54" s="19"/>
      <c r="Y54" s="115"/>
      <c r="Z54" s="19"/>
      <c r="AA54" s="115"/>
      <c r="AB54" s="19"/>
      <c r="AC54" s="115"/>
      <c r="AD54" s="19"/>
      <c r="AE54" s="115"/>
      <c r="AF54" s="114"/>
      <c r="BL54" s="10"/>
      <c r="BM54" s="5"/>
      <c r="BN54" s="5"/>
      <c r="BO54" s="5"/>
      <c r="BP54" s="7"/>
      <c r="BQ54" s="7"/>
      <c r="BR54" s="7"/>
      <c r="BS54" s="5"/>
      <c r="BT54" s="7"/>
      <c r="BU54" s="5"/>
      <c r="BV54" s="7"/>
      <c r="BW54" s="5"/>
      <c r="BX54" s="7"/>
    </row>
    <row r="55" spans="1:76" x14ac:dyDescent="0.3">
      <c r="B55" s="19"/>
      <c r="C55" s="115"/>
      <c r="D55" s="19"/>
      <c r="E55" s="115"/>
      <c r="F55" s="19"/>
      <c r="G55" s="115"/>
      <c r="H55" s="19"/>
      <c r="I55" s="115"/>
      <c r="J55" s="19"/>
      <c r="K55" s="115"/>
      <c r="L55" s="19"/>
      <c r="M55" s="115"/>
      <c r="N55" s="19"/>
      <c r="O55" s="115"/>
      <c r="P55" s="19"/>
      <c r="Q55" s="115"/>
      <c r="R55" s="19"/>
      <c r="S55" s="115"/>
      <c r="T55" s="19"/>
      <c r="U55" s="115"/>
      <c r="V55" s="19"/>
      <c r="W55" s="115"/>
      <c r="X55" s="19"/>
      <c r="Y55" s="115"/>
      <c r="Z55" s="19"/>
      <c r="AA55" s="115"/>
      <c r="AB55" s="19"/>
      <c r="AC55" s="115"/>
      <c r="AD55" s="19"/>
      <c r="AE55" s="115"/>
      <c r="AF55" s="115"/>
      <c r="BL55" s="10"/>
      <c r="BM55" s="5"/>
      <c r="BN55" s="5"/>
      <c r="BO55" s="5"/>
      <c r="BP55" s="7"/>
      <c r="BQ55" s="7"/>
      <c r="BR55" s="7"/>
      <c r="BS55" s="5"/>
      <c r="BT55" s="7"/>
      <c r="BU55" s="5"/>
      <c r="BV55" s="7"/>
      <c r="BW55" s="5"/>
      <c r="BX55" s="7"/>
    </row>
    <row r="56" spans="1:76" x14ac:dyDescent="0.3">
      <c r="B56" s="19"/>
      <c r="C56" s="115"/>
      <c r="D56" s="19"/>
      <c r="E56" s="115"/>
      <c r="F56" s="19"/>
      <c r="G56" s="115"/>
      <c r="H56" s="19"/>
      <c r="I56" s="115"/>
      <c r="J56" s="19"/>
      <c r="K56" s="115"/>
      <c r="L56" s="19"/>
      <c r="M56" s="115"/>
      <c r="N56" s="19"/>
      <c r="O56" s="115"/>
      <c r="P56" s="19"/>
      <c r="Q56" s="115"/>
      <c r="R56" s="19"/>
      <c r="S56" s="115"/>
      <c r="T56" s="19"/>
      <c r="U56" s="115"/>
      <c r="V56" s="19"/>
      <c r="W56" s="115"/>
      <c r="X56" s="19"/>
      <c r="Y56" s="115"/>
      <c r="Z56" s="19"/>
      <c r="AA56" s="115"/>
      <c r="AB56" s="19"/>
      <c r="AC56" s="115"/>
      <c r="AD56" s="19"/>
      <c r="AE56" s="115"/>
      <c r="AF56" s="115"/>
      <c r="BL56" s="10"/>
      <c r="BM56" s="5"/>
      <c r="BN56" s="5"/>
      <c r="BO56" s="5"/>
      <c r="BP56" s="7"/>
      <c r="BQ56" s="7"/>
      <c r="BR56" s="7"/>
      <c r="BS56" s="5"/>
      <c r="BT56" s="7"/>
      <c r="BU56" s="5"/>
      <c r="BV56" s="7"/>
      <c r="BW56" s="5"/>
      <c r="BX56" s="7"/>
    </row>
    <row r="57" spans="1:76" x14ac:dyDescent="0.3">
      <c r="B57" s="19"/>
      <c r="C57" s="115"/>
      <c r="D57" s="19"/>
      <c r="E57" s="115"/>
      <c r="F57" s="19"/>
      <c r="G57" s="115"/>
      <c r="H57" s="19"/>
      <c r="I57" s="115"/>
      <c r="J57" s="19"/>
      <c r="K57" s="115"/>
      <c r="L57" s="19"/>
      <c r="M57" s="115"/>
      <c r="N57" s="19"/>
      <c r="O57" s="115"/>
      <c r="P57" s="19"/>
      <c r="Q57" s="115"/>
      <c r="R57" s="19"/>
      <c r="S57" s="115"/>
      <c r="T57" s="19"/>
      <c r="U57" s="115"/>
      <c r="V57" s="19"/>
      <c r="W57" s="115"/>
      <c r="X57" s="19"/>
      <c r="Y57" s="115"/>
      <c r="Z57" s="19"/>
      <c r="AA57" s="115"/>
      <c r="AB57" s="19"/>
      <c r="AC57" s="115"/>
      <c r="AD57" s="19"/>
      <c r="AE57" s="115"/>
      <c r="AF57" s="115"/>
      <c r="BL57" s="10"/>
      <c r="BM57" s="5"/>
      <c r="BN57" s="5"/>
      <c r="BO57" s="5"/>
      <c r="BP57" s="7"/>
      <c r="BQ57" s="7"/>
      <c r="BR57" s="7"/>
      <c r="BS57" s="5"/>
      <c r="BT57" s="7"/>
      <c r="BU57" s="5"/>
      <c r="BV57" s="7"/>
      <c r="BW57" s="5"/>
      <c r="BX57" s="7"/>
    </row>
    <row r="58" spans="1:76" x14ac:dyDescent="0.3">
      <c r="B58" s="19"/>
      <c r="C58" s="115"/>
      <c r="D58" s="19"/>
      <c r="E58" s="115"/>
      <c r="F58" s="19"/>
      <c r="G58" s="115"/>
      <c r="H58" s="19"/>
      <c r="I58" s="115"/>
      <c r="J58" s="19"/>
      <c r="K58" s="115"/>
      <c r="L58" s="19"/>
      <c r="M58" s="115"/>
      <c r="N58" s="19"/>
      <c r="O58" s="115"/>
      <c r="P58" s="19"/>
      <c r="Q58" s="115"/>
      <c r="R58" s="19"/>
      <c r="S58" s="115"/>
      <c r="T58" s="19"/>
      <c r="U58" s="115"/>
      <c r="V58" s="19"/>
      <c r="W58" s="115"/>
      <c r="X58" s="19"/>
      <c r="Y58" s="115"/>
      <c r="Z58" s="19"/>
      <c r="AA58" s="115"/>
      <c r="AB58" s="19"/>
      <c r="AC58" s="115"/>
      <c r="AD58" s="19"/>
      <c r="AE58" s="115"/>
      <c r="AF58" s="115"/>
      <c r="BL58" s="10"/>
      <c r="BM58" s="5"/>
      <c r="BN58" s="5"/>
      <c r="BO58" s="5"/>
      <c r="BP58" s="7"/>
      <c r="BQ58" s="7"/>
      <c r="BR58" s="7"/>
      <c r="BS58" s="5"/>
      <c r="BT58" s="7"/>
      <c r="BU58" s="5"/>
      <c r="BV58" s="7"/>
      <c r="BW58" s="5"/>
      <c r="BX58" s="7"/>
    </row>
    <row r="59" spans="1:76" x14ac:dyDescent="0.3">
      <c r="B59" s="19"/>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c r="AA59" s="115"/>
      <c r="AB59" s="115"/>
      <c r="AC59" s="115"/>
      <c r="AD59" s="115"/>
      <c r="AE59" s="115"/>
      <c r="AF59" s="115"/>
      <c r="BL59" s="10"/>
      <c r="BM59" s="5"/>
      <c r="BN59" s="5"/>
      <c r="BO59" s="5"/>
      <c r="BP59" s="7"/>
      <c r="BQ59" s="7"/>
      <c r="BR59" s="7"/>
      <c r="BS59" s="5"/>
      <c r="BT59" s="7"/>
      <c r="BU59" s="5"/>
      <c r="BV59" s="7"/>
      <c r="BW59" s="5"/>
      <c r="BX59" s="7"/>
    </row>
    <row r="60" spans="1:76" x14ac:dyDescent="0.3">
      <c r="B60" s="19"/>
      <c r="C60" s="115"/>
      <c r="D60" s="19"/>
      <c r="E60" s="115"/>
      <c r="F60" s="19"/>
      <c r="G60" s="115"/>
      <c r="H60" s="19"/>
      <c r="I60" s="115"/>
      <c r="J60" s="19"/>
      <c r="K60" s="115"/>
      <c r="L60" s="19"/>
      <c r="M60" s="115"/>
      <c r="N60" s="19"/>
      <c r="O60" s="115"/>
      <c r="P60" s="19"/>
      <c r="Q60" s="115"/>
      <c r="R60" s="19"/>
      <c r="S60" s="115"/>
      <c r="T60" s="19"/>
      <c r="U60" s="115"/>
      <c r="V60" s="19"/>
      <c r="W60" s="115"/>
      <c r="X60" s="19"/>
      <c r="Y60" s="115"/>
      <c r="Z60" s="19"/>
      <c r="AA60" s="115"/>
      <c r="AB60" s="19"/>
      <c r="AC60" s="115"/>
      <c r="AD60" s="19"/>
      <c r="AE60" s="115"/>
      <c r="AF60" s="115"/>
      <c r="BL60" s="10"/>
      <c r="BM60" s="5"/>
      <c r="BN60" s="5"/>
      <c r="BO60" s="5"/>
      <c r="BP60" s="7"/>
      <c r="BQ60" s="7"/>
      <c r="BR60" s="7"/>
      <c r="BS60" s="5"/>
      <c r="BT60" s="7"/>
      <c r="BU60" s="5"/>
      <c r="BV60" s="7"/>
      <c r="BW60" s="5"/>
      <c r="BX60" s="7"/>
    </row>
    <row r="61" spans="1:76" x14ac:dyDescent="0.3">
      <c r="B61" s="19"/>
      <c r="C61" s="115"/>
      <c r="D61" s="19"/>
      <c r="E61" s="115"/>
      <c r="F61" s="19"/>
      <c r="G61" s="115"/>
      <c r="H61" s="19"/>
      <c r="I61" s="115"/>
      <c r="J61" s="19"/>
      <c r="K61" s="115"/>
      <c r="L61" s="19"/>
      <c r="M61" s="115"/>
      <c r="N61" s="19"/>
      <c r="O61" s="115"/>
      <c r="P61" s="19"/>
      <c r="Q61" s="115"/>
      <c r="R61" s="19"/>
      <c r="S61" s="115"/>
      <c r="T61" s="19"/>
      <c r="U61" s="115"/>
      <c r="V61" s="19"/>
      <c r="W61" s="115"/>
      <c r="X61" s="19"/>
      <c r="Y61" s="115"/>
      <c r="Z61" s="19"/>
      <c r="AA61" s="115"/>
      <c r="AB61" s="19"/>
      <c r="AC61" s="115"/>
      <c r="AD61" s="19"/>
      <c r="AE61" s="115"/>
      <c r="AF61" s="115"/>
      <c r="BL61" s="10"/>
      <c r="BM61" s="5"/>
      <c r="BN61" s="5"/>
      <c r="BO61" s="5"/>
      <c r="BP61" s="7"/>
      <c r="BQ61" s="7"/>
      <c r="BR61" s="7"/>
      <c r="BS61" s="5"/>
      <c r="BT61" s="7"/>
      <c r="BU61" s="5"/>
      <c r="BV61" s="7"/>
      <c r="BW61" s="5"/>
      <c r="BX61" s="7"/>
    </row>
    <row r="62" spans="1:76" x14ac:dyDescent="0.3">
      <c r="B62" s="19"/>
      <c r="C62" s="115"/>
      <c r="D62" s="19"/>
      <c r="E62" s="115"/>
      <c r="F62" s="19"/>
      <c r="G62" s="115"/>
      <c r="H62" s="19"/>
      <c r="I62" s="115"/>
      <c r="J62" s="19"/>
      <c r="K62" s="115"/>
      <c r="L62" s="19"/>
      <c r="M62" s="115"/>
      <c r="N62" s="19"/>
      <c r="O62" s="115"/>
      <c r="P62" s="19"/>
      <c r="Q62" s="115"/>
      <c r="R62" s="19"/>
      <c r="S62" s="115"/>
      <c r="T62" s="19"/>
      <c r="U62" s="115"/>
      <c r="V62" s="19"/>
      <c r="W62" s="115"/>
      <c r="X62" s="19"/>
      <c r="Y62" s="115"/>
      <c r="Z62" s="19"/>
      <c r="AA62" s="115"/>
      <c r="AB62" s="19"/>
      <c r="AC62" s="115"/>
      <c r="AD62" s="19"/>
      <c r="AE62" s="115"/>
      <c r="AF62" s="115"/>
      <c r="BL62" s="10"/>
      <c r="BM62" s="5"/>
      <c r="BN62" s="5"/>
      <c r="BO62" s="5"/>
      <c r="BP62" s="7"/>
      <c r="BQ62" s="7"/>
      <c r="BR62" s="7"/>
      <c r="BS62" s="5"/>
      <c r="BT62" s="7"/>
      <c r="BU62" s="5"/>
      <c r="BV62" s="7"/>
      <c r="BW62" s="5"/>
      <c r="BX62" s="7"/>
    </row>
    <row r="63" spans="1:76" x14ac:dyDescent="0.3">
      <c r="B63" s="19"/>
      <c r="C63" s="115"/>
      <c r="D63" s="19"/>
      <c r="E63" s="115"/>
      <c r="F63" s="19"/>
      <c r="G63" s="115"/>
      <c r="H63" s="19"/>
      <c r="I63" s="115"/>
      <c r="J63" s="19"/>
      <c r="K63" s="115"/>
      <c r="L63" s="19"/>
      <c r="M63" s="115"/>
      <c r="N63" s="19"/>
      <c r="O63" s="115"/>
      <c r="P63" s="19"/>
      <c r="Q63" s="115"/>
      <c r="R63" s="19"/>
      <c r="S63" s="115"/>
      <c r="T63" s="19"/>
      <c r="U63" s="115"/>
      <c r="V63" s="19"/>
      <c r="W63" s="115"/>
      <c r="X63" s="19"/>
      <c r="Y63" s="115"/>
      <c r="Z63" s="19"/>
      <c r="AA63" s="115"/>
      <c r="AB63" s="19"/>
      <c r="AC63" s="115"/>
      <c r="AD63" s="19"/>
      <c r="AE63" s="115"/>
      <c r="AF63" s="115"/>
      <c r="BL63" s="10"/>
      <c r="BM63" s="5"/>
      <c r="BN63" s="5"/>
      <c r="BO63" s="5"/>
      <c r="BP63" s="7"/>
      <c r="BQ63" s="7"/>
      <c r="BR63" s="7"/>
      <c r="BS63" s="5"/>
      <c r="BT63" s="7"/>
      <c r="BU63" s="5"/>
      <c r="BV63" s="7"/>
      <c r="BW63" s="5"/>
      <c r="BX63" s="7"/>
    </row>
    <row r="64" spans="1:76" x14ac:dyDescent="0.3">
      <c r="B64" s="19"/>
      <c r="C64" s="115"/>
      <c r="D64" s="19"/>
      <c r="E64" s="115"/>
      <c r="F64" s="19"/>
      <c r="G64" s="115"/>
      <c r="H64" s="19"/>
      <c r="I64" s="115"/>
      <c r="J64" s="19"/>
      <c r="K64" s="115"/>
      <c r="L64" s="19"/>
      <c r="M64" s="115"/>
      <c r="N64" s="19"/>
      <c r="O64" s="115"/>
      <c r="P64" s="19"/>
      <c r="Q64" s="115"/>
      <c r="R64" s="19"/>
      <c r="S64" s="115"/>
      <c r="T64" s="19"/>
      <c r="U64" s="115"/>
      <c r="V64" s="19"/>
      <c r="W64" s="115"/>
      <c r="X64" s="19"/>
      <c r="Y64" s="115"/>
      <c r="Z64" s="19"/>
      <c r="AA64" s="115"/>
      <c r="AB64" s="19"/>
      <c r="AC64" s="115"/>
      <c r="AD64" s="19"/>
      <c r="AE64" s="115"/>
      <c r="AF64" s="115"/>
      <c r="BL64" s="10"/>
      <c r="BM64" s="5"/>
      <c r="BN64" s="5"/>
      <c r="BO64" s="5"/>
      <c r="BP64" s="7"/>
      <c r="BQ64" s="7"/>
      <c r="BR64" s="7"/>
      <c r="BS64" s="5"/>
      <c r="BT64" s="7"/>
      <c r="BU64" s="5"/>
      <c r="BV64" s="7"/>
      <c r="BW64" s="5"/>
      <c r="BX64" s="7"/>
    </row>
    <row r="65" spans="2:74" x14ac:dyDescent="0.3">
      <c r="B65" s="19"/>
      <c r="C65" s="115"/>
      <c r="D65" s="19"/>
      <c r="E65" s="115"/>
      <c r="F65" s="19"/>
      <c r="G65" s="115"/>
      <c r="H65" s="19"/>
      <c r="I65" s="115"/>
      <c r="J65" s="19"/>
      <c r="K65" s="115"/>
      <c r="L65" s="19"/>
      <c r="M65" s="115"/>
      <c r="N65" s="19"/>
      <c r="O65" s="115"/>
      <c r="P65" s="19"/>
      <c r="Q65" s="115"/>
      <c r="R65" s="19"/>
      <c r="S65" s="115"/>
      <c r="T65" s="19"/>
      <c r="U65" s="115"/>
      <c r="V65" s="19"/>
      <c r="W65" s="115"/>
      <c r="X65" s="19"/>
      <c r="Y65" s="115"/>
      <c r="Z65" s="19"/>
      <c r="AA65" s="115"/>
      <c r="AB65" s="19"/>
      <c r="AC65" s="115"/>
      <c r="AD65" s="19"/>
      <c r="AE65" s="115"/>
      <c r="AF65" s="115"/>
      <c r="BS65" s="5"/>
    </row>
    <row r="66" spans="2:74" x14ac:dyDescent="0.3">
      <c r="B66" s="19"/>
      <c r="C66" s="115"/>
      <c r="D66" s="19"/>
      <c r="E66" s="115"/>
      <c r="F66" s="19"/>
      <c r="G66" s="115"/>
      <c r="H66" s="19"/>
      <c r="I66" s="115"/>
      <c r="J66" s="19"/>
      <c r="K66" s="115"/>
      <c r="L66" s="19"/>
      <c r="M66" s="115"/>
      <c r="N66" s="19"/>
      <c r="O66" s="115"/>
      <c r="P66" s="19"/>
      <c r="Q66" s="115"/>
      <c r="R66" s="19"/>
      <c r="S66" s="115"/>
      <c r="T66" s="19"/>
      <c r="U66" s="115"/>
      <c r="V66" s="19"/>
      <c r="W66" s="115"/>
      <c r="X66" s="19"/>
      <c r="Y66" s="115"/>
      <c r="Z66" s="19"/>
      <c r="AA66" s="115"/>
      <c r="AB66" s="19"/>
      <c r="AC66" s="115"/>
      <c r="AD66" s="19"/>
      <c r="AE66" s="115"/>
      <c r="BS66" s="5"/>
    </row>
    <row r="67" spans="2:74" x14ac:dyDescent="0.3">
      <c r="B67" s="19"/>
      <c r="C67" s="115"/>
      <c r="D67" s="19"/>
      <c r="E67" s="115"/>
      <c r="F67" s="19"/>
      <c r="G67" s="115"/>
      <c r="H67" s="19"/>
      <c r="I67" s="115"/>
      <c r="J67" s="19"/>
      <c r="K67" s="115"/>
      <c r="L67" s="19"/>
      <c r="M67" s="115"/>
      <c r="N67" s="19"/>
      <c r="O67" s="115"/>
      <c r="P67" s="19"/>
      <c r="Q67" s="115"/>
      <c r="R67" s="19"/>
      <c r="S67" s="115"/>
      <c r="T67" s="19"/>
      <c r="U67" s="115"/>
      <c r="V67" s="19"/>
      <c r="W67" s="115"/>
      <c r="X67" s="19"/>
      <c r="Y67" s="115"/>
      <c r="Z67" s="19"/>
      <c r="AA67" s="115"/>
      <c r="AB67" s="19"/>
      <c r="AC67" s="115"/>
      <c r="AD67" s="19"/>
      <c r="AE67" s="115"/>
      <c r="BS67" s="5"/>
    </row>
    <row r="68" spans="2:74" x14ac:dyDescent="0.3">
      <c r="B68" s="19"/>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c r="AD68" s="115"/>
      <c r="AE68" s="115"/>
      <c r="BS68" s="5"/>
    </row>
    <row r="69" spans="2:74" x14ac:dyDescent="0.3">
      <c r="B69" s="19"/>
      <c r="C69" s="115"/>
      <c r="D69" s="19"/>
      <c r="E69" s="115"/>
      <c r="F69" s="19"/>
      <c r="G69" s="115"/>
      <c r="H69" s="19"/>
      <c r="I69" s="115"/>
      <c r="J69" s="19"/>
      <c r="K69" s="115"/>
      <c r="L69" s="19"/>
      <c r="M69" s="115"/>
      <c r="N69" s="19"/>
      <c r="O69" s="115"/>
      <c r="P69" s="19"/>
      <c r="Q69" s="115"/>
      <c r="R69" s="19"/>
      <c r="S69" s="115"/>
      <c r="T69" s="19"/>
      <c r="U69" s="115"/>
      <c r="V69" s="19"/>
      <c r="W69" s="115"/>
      <c r="X69" s="19"/>
      <c r="Y69" s="115"/>
      <c r="Z69" s="19"/>
      <c r="AA69" s="115"/>
      <c r="AB69" s="19"/>
      <c r="AC69" s="115"/>
      <c r="AD69" s="19"/>
      <c r="AE69" s="115"/>
    </row>
    <row r="70" spans="2:74" x14ac:dyDescent="0.3">
      <c r="B70" s="19"/>
      <c r="C70" s="115"/>
      <c r="D70" s="19"/>
      <c r="E70" s="115"/>
      <c r="F70" s="19"/>
      <c r="G70" s="115"/>
      <c r="H70" s="19"/>
      <c r="I70" s="115"/>
      <c r="J70" s="19"/>
      <c r="K70" s="115"/>
      <c r="L70" s="19"/>
      <c r="M70" s="115"/>
      <c r="N70" s="19"/>
      <c r="O70" s="115"/>
      <c r="P70" s="19"/>
      <c r="Q70" s="115"/>
      <c r="R70" s="19"/>
      <c r="S70" s="115"/>
      <c r="T70" s="19"/>
      <c r="U70" s="115"/>
      <c r="V70" s="19"/>
      <c r="W70" s="115"/>
      <c r="X70" s="19"/>
      <c r="Y70" s="115"/>
      <c r="Z70" s="19"/>
      <c r="AA70" s="115"/>
      <c r="AB70" s="19"/>
      <c r="AC70" s="115"/>
      <c r="AD70" s="19"/>
      <c r="AE70" s="115"/>
    </row>
    <row r="71" spans="2:74" x14ac:dyDescent="0.3">
      <c r="B71" s="19"/>
      <c r="C71" s="115"/>
      <c r="D71" s="19"/>
      <c r="E71" s="115"/>
      <c r="F71" s="19"/>
      <c r="G71" s="115"/>
      <c r="H71" s="19"/>
      <c r="I71" s="115"/>
      <c r="J71" s="19"/>
      <c r="K71" s="115"/>
      <c r="L71" s="19"/>
      <c r="M71" s="115"/>
      <c r="N71" s="19"/>
      <c r="O71" s="115"/>
      <c r="P71" s="19"/>
      <c r="Q71" s="115"/>
      <c r="R71" s="19"/>
      <c r="S71" s="115"/>
      <c r="T71" s="19"/>
      <c r="U71" s="115"/>
      <c r="V71" s="19"/>
      <c r="W71" s="115"/>
      <c r="X71" s="19"/>
      <c r="Y71" s="115"/>
      <c r="Z71" s="19"/>
      <c r="AA71" s="115"/>
      <c r="AB71" s="19"/>
      <c r="AC71" s="115"/>
      <c r="AD71" s="19"/>
      <c r="AE71" s="115"/>
    </row>
    <row r="72" spans="2:74" x14ac:dyDescent="0.3">
      <c r="B72" s="19"/>
      <c r="C72" s="115"/>
      <c r="D72" s="19"/>
      <c r="E72" s="115"/>
      <c r="F72" s="19"/>
      <c r="G72" s="115"/>
      <c r="H72" s="19"/>
      <c r="I72" s="115"/>
      <c r="J72" s="19"/>
      <c r="K72" s="115"/>
      <c r="L72" s="19"/>
      <c r="M72" s="115"/>
      <c r="N72" s="19"/>
      <c r="O72" s="115"/>
      <c r="P72" s="19"/>
      <c r="Q72" s="115"/>
      <c r="R72" s="19"/>
      <c r="S72" s="115"/>
      <c r="T72" s="19"/>
      <c r="U72" s="115"/>
      <c r="V72" s="19"/>
      <c r="W72" s="115"/>
      <c r="X72" s="19"/>
      <c r="Y72" s="115"/>
      <c r="Z72" s="19"/>
      <c r="AA72" s="115"/>
      <c r="AB72" s="19"/>
      <c r="AC72" s="115"/>
      <c r="AD72" s="19"/>
      <c r="AE72" s="115"/>
    </row>
    <row r="73" spans="2:74" x14ac:dyDescent="0.3">
      <c r="B73" s="19"/>
      <c r="C73" s="115"/>
      <c r="D73" s="19"/>
      <c r="E73" s="115"/>
      <c r="F73" s="19"/>
      <c r="G73" s="115"/>
      <c r="H73" s="19"/>
      <c r="I73" s="115"/>
      <c r="J73" s="19"/>
      <c r="K73" s="115"/>
      <c r="L73" s="19"/>
      <c r="M73" s="115"/>
      <c r="N73" s="19"/>
      <c r="O73" s="115"/>
      <c r="P73" s="19"/>
      <c r="Q73" s="115"/>
      <c r="R73" s="19"/>
      <c r="S73" s="115"/>
      <c r="T73" s="19"/>
      <c r="U73" s="115"/>
      <c r="V73" s="19"/>
      <c r="W73" s="115"/>
      <c r="X73" s="19"/>
      <c r="Y73" s="115"/>
      <c r="Z73" s="19"/>
      <c r="AA73" s="115"/>
      <c r="AB73" s="19"/>
      <c r="AC73" s="115"/>
      <c r="AD73" s="19"/>
      <c r="AE73" s="115"/>
    </row>
    <row r="74" spans="2:74" x14ac:dyDescent="0.3">
      <c r="B74" s="19"/>
      <c r="C74" s="115"/>
      <c r="D74" s="19"/>
      <c r="E74" s="115"/>
      <c r="F74" s="19"/>
      <c r="G74" s="115"/>
      <c r="H74" s="19"/>
      <c r="I74" s="115"/>
      <c r="J74" s="19"/>
      <c r="K74" s="115"/>
      <c r="L74" s="19"/>
      <c r="M74" s="115"/>
      <c r="N74" s="19"/>
      <c r="O74" s="115"/>
      <c r="P74" s="19"/>
      <c r="Q74" s="115"/>
      <c r="R74" s="19"/>
      <c r="S74" s="115"/>
      <c r="T74" s="19"/>
      <c r="U74" s="115"/>
      <c r="V74" s="19"/>
      <c r="W74" s="115"/>
      <c r="X74" s="19"/>
      <c r="Y74" s="115"/>
      <c r="Z74" s="19"/>
      <c r="AA74" s="115"/>
      <c r="AB74" s="19"/>
      <c r="AC74" s="115"/>
      <c r="AD74" s="19"/>
      <c r="AE74" s="115"/>
    </row>
    <row r="75" spans="2:74" x14ac:dyDescent="0.3">
      <c r="B75" s="19"/>
      <c r="C75" s="115"/>
      <c r="D75" s="19"/>
      <c r="E75" s="115"/>
      <c r="F75" s="19"/>
      <c r="G75" s="115"/>
      <c r="H75" s="19"/>
      <c r="I75" s="115"/>
      <c r="J75" s="19"/>
      <c r="K75" s="115"/>
      <c r="L75" s="19"/>
      <c r="M75" s="115"/>
      <c r="N75" s="19"/>
      <c r="O75" s="115"/>
      <c r="P75" s="19"/>
      <c r="Q75" s="115"/>
      <c r="R75" s="19"/>
      <c r="S75" s="115"/>
      <c r="T75" s="19"/>
      <c r="U75" s="115"/>
      <c r="V75" s="19"/>
      <c r="W75" s="115"/>
      <c r="X75" s="19"/>
      <c r="Y75" s="115"/>
      <c r="Z75" s="19"/>
      <c r="AA75" s="115"/>
      <c r="AB75" s="19"/>
      <c r="AC75" s="115"/>
      <c r="AD75" s="19"/>
      <c r="AE75" s="115"/>
    </row>
    <row r="76" spans="2:74" x14ac:dyDescent="0.3">
      <c r="B76" s="19"/>
      <c r="C76" s="115"/>
      <c r="D76" s="19"/>
      <c r="E76" s="115"/>
      <c r="F76" s="19"/>
      <c r="G76" s="115"/>
      <c r="H76" s="19"/>
      <c r="I76" s="115"/>
      <c r="J76" s="19"/>
      <c r="K76" s="115"/>
      <c r="L76" s="19"/>
      <c r="M76" s="115"/>
      <c r="N76" s="19"/>
      <c r="O76" s="115"/>
      <c r="P76" s="19"/>
      <c r="Q76" s="115"/>
      <c r="R76" s="19"/>
      <c r="S76" s="115"/>
      <c r="T76" s="19"/>
      <c r="U76" s="115"/>
      <c r="V76" s="19"/>
      <c r="W76" s="115"/>
      <c r="X76" s="19"/>
      <c r="Y76" s="115"/>
      <c r="Z76" s="19"/>
      <c r="AA76" s="115"/>
      <c r="AB76" s="19"/>
      <c r="AC76" s="115"/>
      <c r="AD76" s="19"/>
      <c r="AE76" s="115"/>
      <c r="BQ76" s="12"/>
      <c r="BT76" s="12"/>
      <c r="BV76" s="12"/>
    </row>
    <row r="77" spans="2:74" x14ac:dyDescent="0.3">
      <c r="B77" s="19"/>
      <c r="C77" s="115"/>
      <c r="D77" s="115"/>
      <c r="E77" s="115"/>
      <c r="F77" s="115"/>
      <c r="G77" s="115"/>
      <c r="H77" s="115"/>
      <c r="I77" s="115"/>
      <c r="J77" s="115"/>
      <c r="K77" s="115"/>
      <c r="L77" s="115"/>
      <c r="M77" s="115"/>
      <c r="N77" s="115"/>
      <c r="O77" s="115"/>
      <c r="P77" s="115"/>
      <c r="Q77" s="115"/>
      <c r="R77" s="115"/>
      <c r="S77" s="115"/>
      <c r="T77" s="115"/>
      <c r="U77" s="115"/>
      <c r="V77" s="115"/>
      <c r="W77" s="115"/>
      <c r="X77" s="115"/>
      <c r="Y77" s="115"/>
      <c r="Z77" s="115"/>
      <c r="AA77" s="115"/>
      <c r="AB77" s="115"/>
      <c r="AC77" s="115"/>
      <c r="AD77" s="115"/>
      <c r="AE77" s="115"/>
      <c r="BQ77" s="12"/>
      <c r="BT77" s="12"/>
      <c r="BV77" s="12"/>
    </row>
    <row r="78" spans="2:74" x14ac:dyDescent="0.3">
      <c r="B78" s="19"/>
      <c r="C78" s="115"/>
      <c r="D78" s="19"/>
      <c r="E78" s="115"/>
      <c r="F78" s="19"/>
      <c r="G78" s="115"/>
      <c r="H78" s="19"/>
      <c r="I78" s="115"/>
      <c r="J78" s="19"/>
      <c r="K78" s="115"/>
      <c r="L78" s="19"/>
      <c r="M78" s="115"/>
      <c r="N78" s="19"/>
      <c r="O78" s="115"/>
      <c r="P78" s="19"/>
      <c r="Q78" s="115"/>
      <c r="R78" s="19"/>
      <c r="S78" s="115"/>
      <c r="T78" s="19"/>
      <c r="U78" s="115"/>
      <c r="V78" s="19"/>
      <c r="W78" s="115"/>
      <c r="X78" s="19"/>
      <c r="Y78" s="115"/>
      <c r="Z78" s="19"/>
      <c r="AA78" s="115"/>
      <c r="AB78" s="19"/>
      <c r="AC78" s="115"/>
      <c r="AD78" s="19"/>
      <c r="AE78" s="115"/>
      <c r="BQ78" s="12"/>
      <c r="BT78" s="12"/>
      <c r="BV78" s="12"/>
    </row>
    <row r="79" spans="2:74" x14ac:dyDescent="0.3">
      <c r="B79" s="19"/>
      <c r="C79" s="115"/>
      <c r="D79" s="19"/>
      <c r="E79" s="115"/>
      <c r="F79" s="19"/>
      <c r="G79" s="115"/>
      <c r="H79" s="19"/>
      <c r="I79" s="115"/>
      <c r="J79" s="19"/>
      <c r="K79" s="115"/>
      <c r="L79" s="19"/>
      <c r="M79" s="115"/>
      <c r="N79" s="19"/>
      <c r="O79" s="115"/>
      <c r="P79" s="19"/>
      <c r="Q79" s="115"/>
      <c r="R79" s="19"/>
      <c r="S79" s="115"/>
      <c r="T79" s="19"/>
      <c r="U79" s="115"/>
      <c r="V79" s="19"/>
      <c r="W79" s="115"/>
      <c r="X79" s="19"/>
      <c r="Y79" s="115"/>
      <c r="Z79" s="19"/>
      <c r="AA79" s="115"/>
      <c r="AB79" s="19"/>
      <c r="AC79" s="115"/>
      <c r="AD79" s="19"/>
      <c r="AE79" s="115"/>
      <c r="BQ79" s="12"/>
      <c r="BT79" s="12"/>
      <c r="BV79" s="12"/>
    </row>
    <row r="80" spans="2:74" x14ac:dyDescent="0.3">
      <c r="B80" s="19"/>
      <c r="C80" s="115"/>
      <c r="D80" s="19"/>
      <c r="E80" s="115"/>
      <c r="F80" s="19"/>
      <c r="G80" s="115"/>
      <c r="H80" s="19"/>
      <c r="I80" s="115"/>
      <c r="J80" s="19"/>
      <c r="K80" s="115"/>
      <c r="L80" s="19"/>
      <c r="M80" s="115"/>
      <c r="N80" s="19"/>
      <c r="O80" s="115"/>
      <c r="P80" s="19"/>
      <c r="Q80" s="115"/>
      <c r="R80" s="19"/>
      <c r="S80" s="115"/>
      <c r="T80" s="19"/>
      <c r="U80" s="115"/>
      <c r="V80" s="19"/>
      <c r="W80" s="115"/>
      <c r="X80" s="19"/>
      <c r="Y80" s="115"/>
      <c r="Z80" s="19"/>
      <c r="AA80" s="115"/>
      <c r="AB80" s="19"/>
      <c r="AC80" s="115"/>
      <c r="AD80" s="19"/>
      <c r="AE80" s="115"/>
      <c r="BQ80" s="12"/>
      <c r="BT80" s="12"/>
      <c r="BV80" s="12"/>
    </row>
    <row r="81" spans="2:74" x14ac:dyDescent="0.3">
      <c r="B81" s="19"/>
      <c r="C81" s="115"/>
      <c r="D81" s="19"/>
      <c r="E81" s="115"/>
      <c r="F81" s="19"/>
      <c r="G81" s="115"/>
      <c r="H81" s="19"/>
      <c r="I81" s="115"/>
      <c r="J81" s="19"/>
      <c r="K81" s="115"/>
      <c r="L81" s="19"/>
      <c r="M81" s="115"/>
      <c r="N81" s="19"/>
      <c r="O81" s="115"/>
      <c r="P81" s="19"/>
      <c r="Q81" s="115"/>
      <c r="R81" s="19"/>
      <c r="S81" s="115"/>
      <c r="T81" s="19"/>
      <c r="U81" s="115"/>
      <c r="V81" s="19"/>
      <c r="W81" s="115"/>
      <c r="X81" s="19"/>
      <c r="Y81" s="115"/>
      <c r="Z81" s="19"/>
      <c r="AA81" s="115"/>
      <c r="AB81" s="19"/>
      <c r="AC81" s="115"/>
      <c r="AD81" s="19"/>
      <c r="AE81" s="115"/>
      <c r="BQ81" s="12"/>
      <c r="BT81" s="12"/>
      <c r="BV81" s="12"/>
    </row>
    <row r="82" spans="2:74" x14ac:dyDescent="0.3">
      <c r="B82" s="19"/>
      <c r="C82" s="115"/>
      <c r="D82" s="19"/>
      <c r="E82" s="115"/>
      <c r="F82" s="19"/>
      <c r="G82" s="115"/>
      <c r="H82" s="19"/>
      <c r="I82" s="115"/>
      <c r="J82" s="19"/>
      <c r="K82" s="115"/>
      <c r="L82" s="19"/>
      <c r="M82" s="115"/>
      <c r="N82" s="19"/>
      <c r="O82" s="115"/>
      <c r="P82" s="19"/>
      <c r="Q82" s="115"/>
      <c r="R82" s="19"/>
      <c r="S82" s="115"/>
      <c r="T82" s="19"/>
      <c r="U82" s="115"/>
      <c r="V82" s="19"/>
      <c r="W82" s="115"/>
      <c r="X82" s="19"/>
      <c r="Y82" s="115"/>
      <c r="Z82" s="19"/>
      <c r="AA82" s="115"/>
      <c r="AB82" s="19"/>
      <c r="AC82" s="115"/>
      <c r="AD82" s="19"/>
      <c r="AE82" s="115"/>
      <c r="BQ82" s="12"/>
      <c r="BT82" s="12"/>
      <c r="BV82" s="12"/>
    </row>
    <row r="83" spans="2:74" x14ac:dyDescent="0.3">
      <c r="B83" s="19"/>
      <c r="C83" s="115"/>
      <c r="D83" s="19"/>
      <c r="E83" s="115"/>
      <c r="F83" s="19"/>
      <c r="G83" s="115"/>
      <c r="H83" s="19"/>
      <c r="I83" s="115"/>
      <c r="J83" s="19"/>
      <c r="K83" s="115"/>
      <c r="L83" s="19"/>
      <c r="M83" s="115"/>
      <c r="N83" s="19"/>
      <c r="O83" s="115"/>
      <c r="P83" s="19"/>
      <c r="Q83" s="115"/>
      <c r="R83" s="19"/>
      <c r="S83" s="115"/>
      <c r="T83" s="19"/>
      <c r="U83" s="115"/>
      <c r="V83" s="19"/>
      <c r="W83" s="115"/>
      <c r="X83" s="19"/>
      <c r="Y83" s="115"/>
      <c r="Z83" s="19"/>
      <c r="AA83" s="115"/>
      <c r="AB83" s="19"/>
      <c r="AC83" s="115"/>
      <c r="AD83" s="19"/>
      <c r="AE83" s="115"/>
      <c r="BQ83" s="12"/>
      <c r="BT83" s="12"/>
      <c r="BV83" s="12"/>
    </row>
    <row r="84" spans="2:74" x14ac:dyDescent="0.3">
      <c r="B84" s="19"/>
      <c r="C84" s="115"/>
      <c r="D84" s="19"/>
      <c r="E84" s="115"/>
      <c r="F84" s="19"/>
      <c r="G84" s="115"/>
      <c r="H84" s="19"/>
      <c r="I84" s="115"/>
      <c r="J84" s="19"/>
      <c r="K84" s="115"/>
      <c r="L84" s="19"/>
      <c r="M84" s="115"/>
      <c r="N84" s="19"/>
      <c r="O84" s="115"/>
      <c r="P84" s="19"/>
      <c r="Q84" s="115"/>
      <c r="R84" s="19"/>
      <c r="S84" s="115"/>
      <c r="T84" s="19"/>
      <c r="U84" s="115"/>
      <c r="V84" s="19"/>
      <c r="W84" s="115"/>
      <c r="X84" s="19"/>
      <c r="Y84" s="115"/>
      <c r="Z84" s="19"/>
      <c r="AA84" s="115"/>
      <c r="AB84" s="19"/>
      <c r="AC84" s="115"/>
      <c r="AD84" s="19"/>
      <c r="AE84" s="115"/>
      <c r="BQ84" s="12"/>
      <c r="BT84" s="12"/>
      <c r="BV84" s="12"/>
    </row>
  </sheetData>
  <mergeCells count="162">
    <mergeCell ref="BS46:BT46"/>
    <mergeCell ref="BU1:BV1"/>
    <mergeCell ref="BW1:BX1"/>
    <mergeCell ref="BM2:BO2"/>
    <mergeCell ref="BP2:BR2"/>
    <mergeCell ref="BM1:BR1"/>
    <mergeCell ref="BS1:BT1"/>
    <mergeCell ref="AB1:AC1"/>
    <mergeCell ref="AD1:AE1"/>
    <mergeCell ref="BK1:BK2"/>
    <mergeCell ref="BL1:BL2"/>
    <mergeCell ref="AF1:AG1"/>
    <mergeCell ref="AH1:AI1"/>
    <mergeCell ref="AJ1:AK1"/>
    <mergeCell ref="AL1:AM1"/>
    <mergeCell ref="AN1:AO1"/>
    <mergeCell ref="AP1:AQ1"/>
    <mergeCell ref="AR1:AS1"/>
    <mergeCell ref="AT1:AU1"/>
    <mergeCell ref="AV1:AW1"/>
    <mergeCell ref="AX1:AY1"/>
    <mergeCell ref="AZ1:BA1"/>
    <mergeCell ref="BB1:BC1"/>
    <mergeCell ref="BD1:BE1"/>
    <mergeCell ref="R1:S1"/>
    <mergeCell ref="X1:Y1"/>
    <mergeCell ref="J1:K1"/>
    <mergeCell ref="L1:M1"/>
    <mergeCell ref="N1:O1"/>
    <mergeCell ref="P1:Q1"/>
    <mergeCell ref="T1:U1"/>
    <mergeCell ref="V1:W1"/>
    <mergeCell ref="Z1:AA1"/>
    <mergeCell ref="B46:C46"/>
    <mergeCell ref="D46:E46"/>
    <mergeCell ref="F46:G46"/>
    <mergeCell ref="H46:I46"/>
    <mergeCell ref="J46:K46"/>
    <mergeCell ref="B1:C1"/>
    <mergeCell ref="D1:E1"/>
    <mergeCell ref="F1:G1"/>
    <mergeCell ref="H1:I1"/>
    <mergeCell ref="BF1:BG1"/>
    <mergeCell ref="BH1:BI1"/>
    <mergeCell ref="AF46:AG46"/>
    <mergeCell ref="AH46:AI46"/>
    <mergeCell ref="AJ46:AK46"/>
    <mergeCell ref="AL46:AM46"/>
    <mergeCell ref="AN46:AO46"/>
    <mergeCell ref="AP46:AQ46"/>
    <mergeCell ref="AR46:AS46"/>
    <mergeCell ref="AT46:AU46"/>
    <mergeCell ref="AV46:AW46"/>
    <mergeCell ref="AX46:AY46"/>
    <mergeCell ref="AZ46:BA46"/>
    <mergeCell ref="BB46:BC46"/>
    <mergeCell ref="BH46:BI46"/>
    <mergeCell ref="B47:C47"/>
    <mergeCell ref="D47:E47"/>
    <mergeCell ref="F47:G47"/>
    <mergeCell ref="H47:I47"/>
    <mergeCell ref="J47:K47"/>
    <mergeCell ref="L47:M47"/>
    <mergeCell ref="N47:O47"/>
    <mergeCell ref="P47:Q47"/>
    <mergeCell ref="R47:S47"/>
    <mergeCell ref="T47:U47"/>
    <mergeCell ref="V47:W47"/>
    <mergeCell ref="X47:Y47"/>
    <mergeCell ref="Z47:AA47"/>
    <mergeCell ref="L46:M46"/>
    <mergeCell ref="Z46:AA46"/>
    <mergeCell ref="AB46:AC46"/>
    <mergeCell ref="AD46:AE46"/>
    <mergeCell ref="N46:O46"/>
    <mergeCell ref="P46:Q46"/>
    <mergeCell ref="R46:S46"/>
    <mergeCell ref="T46:U46"/>
    <mergeCell ref="V46:W46"/>
    <mergeCell ref="X46:Y46"/>
    <mergeCell ref="AR47:AS47"/>
    <mergeCell ref="AT47:AU47"/>
    <mergeCell ref="AB47:AC47"/>
    <mergeCell ref="AD47:AE47"/>
    <mergeCell ref="AF47:AG47"/>
    <mergeCell ref="AH47:AI47"/>
    <mergeCell ref="AJ47:AK47"/>
    <mergeCell ref="BD46:BE46"/>
    <mergeCell ref="BF46:BG46"/>
    <mergeCell ref="BF47:BG47"/>
    <mergeCell ref="BH47:BI47"/>
    <mergeCell ref="BS47:BT47"/>
    <mergeCell ref="B48:C48"/>
    <mergeCell ref="D48:E48"/>
    <mergeCell ref="F48:G48"/>
    <mergeCell ref="H48:I48"/>
    <mergeCell ref="J48:K48"/>
    <mergeCell ref="L48:M48"/>
    <mergeCell ref="N48:O48"/>
    <mergeCell ref="P48:Q48"/>
    <mergeCell ref="R48:S48"/>
    <mergeCell ref="T48:U48"/>
    <mergeCell ref="V48:W48"/>
    <mergeCell ref="X48:Y48"/>
    <mergeCell ref="Z48:AA48"/>
    <mergeCell ref="AV47:AW47"/>
    <mergeCell ref="AX47:AY47"/>
    <mergeCell ref="AZ47:BA47"/>
    <mergeCell ref="BB47:BC47"/>
    <mergeCell ref="BD47:BE47"/>
    <mergeCell ref="AL47:AM47"/>
    <mergeCell ref="AN47:AO47"/>
    <mergeCell ref="AP47:AQ47"/>
    <mergeCell ref="BB48:BC48"/>
    <mergeCell ref="BD48:BE48"/>
    <mergeCell ref="AL48:AM48"/>
    <mergeCell ref="AN48:AO48"/>
    <mergeCell ref="AP48:AQ48"/>
    <mergeCell ref="AR48:AS48"/>
    <mergeCell ref="AT48:AU48"/>
    <mergeCell ref="AB48:AC48"/>
    <mergeCell ref="AD48:AE48"/>
    <mergeCell ref="AF48:AG48"/>
    <mergeCell ref="AH48:AI48"/>
    <mergeCell ref="AJ48:AK48"/>
    <mergeCell ref="AB49:AC49"/>
    <mergeCell ref="AD49:AE49"/>
    <mergeCell ref="AF49:AG49"/>
    <mergeCell ref="AH49:AI49"/>
    <mergeCell ref="AJ49:AK49"/>
    <mergeCell ref="BF48:BG48"/>
    <mergeCell ref="BH48:BI48"/>
    <mergeCell ref="BS48:BT48"/>
    <mergeCell ref="B49:C49"/>
    <mergeCell ref="D49:E49"/>
    <mergeCell ref="F49:G49"/>
    <mergeCell ref="H49:I49"/>
    <mergeCell ref="J49:K49"/>
    <mergeCell ref="L49:M49"/>
    <mergeCell ref="N49:O49"/>
    <mergeCell ref="P49:Q49"/>
    <mergeCell ref="R49:S49"/>
    <mergeCell ref="T49:U49"/>
    <mergeCell ref="V49:W49"/>
    <mergeCell ref="X49:Y49"/>
    <mergeCell ref="Z49:AA49"/>
    <mergeCell ref="AV48:AW48"/>
    <mergeCell ref="AX48:AY48"/>
    <mergeCell ref="AZ48:BA48"/>
    <mergeCell ref="BF49:BG49"/>
    <mergeCell ref="BH49:BI49"/>
    <mergeCell ref="BS49:BT49"/>
    <mergeCell ref="AV49:AW49"/>
    <mergeCell ref="AX49:AY49"/>
    <mergeCell ref="AZ49:BA49"/>
    <mergeCell ref="BB49:BC49"/>
    <mergeCell ref="BD49:BE49"/>
    <mergeCell ref="AL49:AM49"/>
    <mergeCell ref="AN49:AO49"/>
    <mergeCell ref="AP49:AQ49"/>
    <mergeCell ref="AR49:AS49"/>
    <mergeCell ref="AT49:AU49"/>
  </mergeCells>
  <phoneticPr fontId="1"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N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09375" defaultRowHeight="13.2" x14ac:dyDescent="0.25"/>
  <cols>
    <col min="1" max="1" width="19.44140625" style="50" bestFit="1" customWidth="1"/>
    <col min="2" max="2" width="16.88671875" style="76" customWidth="1"/>
    <col min="3" max="3" width="9.109375" style="49"/>
    <col min="4" max="4" width="9.109375" style="48" customWidth="1"/>
    <col min="5" max="39" width="9.109375" style="48"/>
    <col min="40" max="40" width="9.109375" style="48" customWidth="1"/>
    <col min="41" max="16384" width="9.109375" style="48"/>
  </cols>
  <sheetData>
    <row r="1" spans="1:40" ht="82.8" x14ac:dyDescent="0.25">
      <c r="A1" s="54" t="s">
        <v>52</v>
      </c>
      <c r="B1" s="77" t="s">
        <v>53</v>
      </c>
      <c r="C1" s="55" t="s">
        <v>42</v>
      </c>
      <c r="D1" s="72" t="s">
        <v>11</v>
      </c>
      <c r="E1" s="72" t="s">
        <v>12</v>
      </c>
      <c r="F1" s="72" t="s">
        <v>13</v>
      </c>
      <c r="G1" s="73" t="s">
        <v>35</v>
      </c>
      <c r="H1" s="73" t="s">
        <v>36</v>
      </c>
      <c r="I1" s="73" t="s">
        <v>82</v>
      </c>
      <c r="J1" s="73" t="s">
        <v>38</v>
      </c>
      <c r="K1" s="73" t="s">
        <v>39</v>
      </c>
      <c r="L1" s="73" t="s">
        <v>40</v>
      </c>
      <c r="M1" s="73" t="s">
        <v>41</v>
      </c>
      <c r="N1" s="73" t="s">
        <v>54</v>
      </c>
      <c r="O1" s="73" t="s">
        <v>55</v>
      </c>
      <c r="P1" s="73" t="s">
        <v>83</v>
      </c>
      <c r="Q1" s="73" t="s">
        <v>56</v>
      </c>
      <c r="R1" s="73" t="s">
        <v>57</v>
      </c>
      <c r="S1" s="73" t="s">
        <v>58</v>
      </c>
      <c r="T1" s="73" t="s">
        <v>86</v>
      </c>
      <c r="U1" s="73" t="s">
        <v>59</v>
      </c>
      <c r="V1" s="73" t="s">
        <v>60</v>
      </c>
      <c r="W1" s="73" t="s">
        <v>85</v>
      </c>
      <c r="X1" s="73" t="s">
        <v>61</v>
      </c>
      <c r="Y1" s="73" t="s">
        <v>62</v>
      </c>
      <c r="Z1" s="73" t="s">
        <v>63</v>
      </c>
      <c r="AA1" s="73" t="s">
        <v>87</v>
      </c>
      <c r="AB1" s="73" t="s">
        <v>64</v>
      </c>
      <c r="AC1" s="73" t="s">
        <v>65</v>
      </c>
      <c r="AD1" s="73" t="s">
        <v>84</v>
      </c>
      <c r="AE1" s="73" t="s">
        <v>66</v>
      </c>
      <c r="AF1" s="73" t="s">
        <v>67</v>
      </c>
      <c r="AG1" s="73" t="s">
        <v>68</v>
      </c>
      <c r="AH1" s="73" t="s">
        <v>88</v>
      </c>
      <c r="AI1" s="73" t="s">
        <v>69</v>
      </c>
      <c r="AJ1" s="73" t="s">
        <v>70</v>
      </c>
      <c r="AK1" s="73" t="s">
        <v>89</v>
      </c>
      <c r="AL1" s="73" t="s">
        <v>71</v>
      </c>
      <c r="AM1" s="73" t="s">
        <v>72</v>
      </c>
      <c r="AN1" s="73" t="s">
        <v>90</v>
      </c>
    </row>
    <row r="2" spans="1:40" x14ac:dyDescent="0.25">
      <c r="A2" s="112" t="str">
        <f>'general info'!D2</f>
        <v>Milnesium variefidum</v>
      </c>
      <c r="B2" s="113" t="str">
        <f>'general info'!D3</f>
        <v>GB.001</v>
      </c>
      <c r="C2" s="56" t="str">
        <f>females!B1</f>
        <v>1 (HOL)</v>
      </c>
      <c r="D2" s="57">
        <f>IF(females!B3&gt;0,females!B3,"")</f>
        <v>686</v>
      </c>
      <c r="E2" s="57" t="str">
        <f>IF(females!B4&gt;0,females!B4,"")</f>
        <v/>
      </c>
      <c r="F2" s="58">
        <f>IF(females!B5&gt;0,females!B5,"")</f>
        <v>7.7</v>
      </c>
      <c r="G2" s="58">
        <f>IF(females!B7&gt;0,females!B7,"")</f>
        <v>44.1</v>
      </c>
      <c r="H2" s="58">
        <f>IF(females!B8&gt;0,females!B8,"")</f>
        <v>31.2</v>
      </c>
      <c r="I2" s="58">
        <f>IF(females!B9&gt;0,females!B9,"")</f>
        <v>15.3</v>
      </c>
      <c r="J2" s="58">
        <f>IF(females!B10&gt;0,females!B10,"")</f>
        <v>12.6</v>
      </c>
      <c r="K2" s="58">
        <f>IF(females!B11&gt;0,females!B11,"")</f>
        <v>13.5</v>
      </c>
      <c r="L2" s="60">
        <f>IF(females!B12&gt;0,females!B12,"")</f>
        <v>0.2857142857142857</v>
      </c>
      <c r="M2" s="60">
        <f>IF(females!B13&gt;0,females!B13,"")</f>
        <v>0.88235294117647056</v>
      </c>
      <c r="N2" s="58">
        <f>IF(females!B15&gt;0,females!B15,"")</f>
        <v>19.7</v>
      </c>
      <c r="O2" s="58">
        <f>IF(females!B16&gt;0,females!B16,"")</f>
        <v>15.8</v>
      </c>
      <c r="P2" s="58" t="str">
        <f>IF(females!B17&gt;0,females!B17,"")</f>
        <v/>
      </c>
      <c r="Q2" s="58">
        <f>IF(females!B18&gt;0,females!B18,"")</f>
        <v>19.100000000000001</v>
      </c>
      <c r="R2" s="58">
        <f>IF(females!B19&gt;0,females!B19,"")</f>
        <v>15.6</v>
      </c>
      <c r="S2" s="58">
        <f>IF(females!B20&gt;0,females!B20,"")</f>
        <v>4.4000000000000004</v>
      </c>
      <c r="T2" s="58" t="str">
        <f>IF(females!B21&gt;0,females!B21,"")</f>
        <v/>
      </c>
      <c r="U2" s="58">
        <f>IF(females!B23&gt;0,females!B23,"")</f>
        <v>20.3</v>
      </c>
      <c r="V2" s="58">
        <f>IF(females!B24&gt;0,females!B24,"")</f>
        <v>16.899999999999999</v>
      </c>
      <c r="W2" s="58">
        <f>IF(females!B25&gt;0,females!B25,"")</f>
        <v>0.83251231527093583</v>
      </c>
      <c r="X2" s="58">
        <f>IF(females!B26&gt;0,females!B26,"")</f>
        <v>20.100000000000001</v>
      </c>
      <c r="Y2" s="58">
        <f>IF(females!B27&gt;0,females!B27,"")</f>
        <v>15.9</v>
      </c>
      <c r="Z2" s="58">
        <f>IF(females!B28&gt;0,females!B28,"")</f>
        <v>3.8</v>
      </c>
      <c r="AA2" s="58">
        <f>IF(females!B29&gt;0,females!B29,"")</f>
        <v>0.66942148760330578</v>
      </c>
      <c r="AB2" s="58">
        <f>IF(females!B31&gt;0,females!B31,"")</f>
        <v>21</v>
      </c>
      <c r="AC2" s="58">
        <f>IF(females!B32&gt;0,females!B32,"")</f>
        <v>17.2</v>
      </c>
      <c r="AD2" s="58">
        <f>IF(females!B33&gt;0,females!B33,"")</f>
        <v>0.63157894736842102</v>
      </c>
      <c r="AE2" s="58">
        <f>IF(females!B34&gt;0,females!B34,"")</f>
        <v>20.8</v>
      </c>
      <c r="AF2" s="58">
        <f>IF(females!B35&gt;0,females!B35,"")</f>
        <v>16.399999999999999</v>
      </c>
      <c r="AG2" s="58">
        <f>IF(females!B36&gt;0,females!B36,"")</f>
        <v>3.8</v>
      </c>
      <c r="AH2" s="58">
        <f>IF(females!B37&gt;0,females!B37,"")</f>
        <v>0.79245283018867929</v>
      </c>
      <c r="AI2" s="58">
        <f>IF(females!B39&gt;0,females!B39,"")</f>
        <v>26.9</v>
      </c>
      <c r="AJ2" s="58">
        <f>IF(females!B40&gt;0,females!B40,"")</f>
        <v>18.600000000000001</v>
      </c>
      <c r="AK2" s="58">
        <f>IF(females!B41&gt;0,females!B41,"")</f>
        <v>0.68085106382978722</v>
      </c>
      <c r="AL2" s="58">
        <f>IF(females!B42&gt;0,females!B42,"")</f>
        <v>27.5</v>
      </c>
      <c r="AM2" s="58">
        <f>IF(females!B43&gt;0,females!B43,"")</f>
        <v>18.100000000000001</v>
      </c>
      <c r="AN2" s="93">
        <f>IF(females!B44&gt;0,females!B44,"")</f>
        <v>0.6581818181818182</v>
      </c>
    </row>
    <row r="3" spans="1:40" x14ac:dyDescent="0.25">
      <c r="A3" s="54" t="str">
        <f>A$2</f>
        <v>Milnesium variefidum</v>
      </c>
      <c r="B3" s="75" t="str">
        <f>B$2</f>
        <v>GB.001</v>
      </c>
      <c r="C3" s="56">
        <f>females!D1</f>
        <v>2</v>
      </c>
      <c r="D3" s="57">
        <f>IF(females!D3&gt;0,females!D3,"")</f>
        <v>421.7</v>
      </c>
      <c r="E3" s="57" t="str">
        <f>IF(females!D4&gt;0,females!D4,"")</f>
        <v/>
      </c>
      <c r="F3" s="59">
        <f>IF(females!D5&gt;0,females!D5,"")</f>
        <v>4.4000000000000004</v>
      </c>
      <c r="G3" s="58">
        <f>IF(females!D7&gt;0,females!D7,"")</f>
        <v>33.9</v>
      </c>
      <c r="H3" s="58">
        <f>IF(females!D8&gt;0,females!D8,"")</f>
        <v>23.8</v>
      </c>
      <c r="I3" s="58" t="str">
        <f>IF(females!D9&gt;0,females!D9,"")</f>
        <v/>
      </c>
      <c r="J3" s="58">
        <f>IF(females!D10&gt;0,females!D10,"")</f>
        <v>8.8000000000000007</v>
      </c>
      <c r="K3" s="58">
        <f>IF(females!D11&gt;0,females!D11,"")</f>
        <v>9.4</v>
      </c>
      <c r="L3" s="60">
        <f>IF(females!D12&gt;0,females!D12,"")</f>
        <v>0.2595870206489676</v>
      </c>
      <c r="M3" s="60" t="str">
        <f>IF(females!D13&gt;0,females!D13,"")</f>
        <v/>
      </c>
      <c r="N3" s="58">
        <f>IF(females!D15&gt;0,females!D15,"")</f>
        <v>14.1</v>
      </c>
      <c r="O3" s="58">
        <f>IF(females!D16&gt;0,females!D16,"")</f>
        <v>11.2</v>
      </c>
      <c r="P3" s="58" t="str">
        <f>IF(females!D17&gt;0,females!D17,"")</f>
        <v/>
      </c>
      <c r="Q3" s="58">
        <f>IF(females!D18&gt;0,females!D18,"")</f>
        <v>13.9</v>
      </c>
      <c r="R3" s="58">
        <f>IF(females!D19&gt;0,females!D19,"")</f>
        <v>10.6</v>
      </c>
      <c r="S3" s="58">
        <f>IF(females!D20&gt;0,females!D20,"")</f>
        <v>3</v>
      </c>
      <c r="T3" s="58">
        <f>IF(females!D21&gt;0,females!D21,"")</f>
        <v>0.76258992805755388</v>
      </c>
      <c r="U3" s="58">
        <f>IF(females!D23&gt;0,females!D23,"")</f>
        <v>14.5</v>
      </c>
      <c r="V3" s="58">
        <f>IF(females!D24&gt;0,females!D24,"")</f>
        <v>11</v>
      </c>
      <c r="W3" s="58">
        <f>IF(females!D25&gt;0,females!D25,"")</f>
        <v>0.75862068965517238</v>
      </c>
      <c r="X3" s="58">
        <f>IF(females!D26&gt;0,females!D26,"")</f>
        <v>14.1</v>
      </c>
      <c r="Y3" s="58">
        <f>IF(females!D27&gt;0,females!D27,"")</f>
        <v>10.199999999999999</v>
      </c>
      <c r="Z3" s="58">
        <f>IF(females!D28&gt;0,females!D28,"")</f>
        <v>2.9</v>
      </c>
      <c r="AA3" s="58">
        <f>IF(females!D29&gt;0,females!D29,"")</f>
        <v>0.68939393939393945</v>
      </c>
      <c r="AB3" s="58">
        <f>IF(females!D31&gt;0,females!D31,"")</f>
        <v>16.100000000000001</v>
      </c>
      <c r="AC3" s="58">
        <f>IF(females!D32&gt;0,females!D32,"")</f>
        <v>11.8</v>
      </c>
      <c r="AD3" s="58">
        <f>IF(females!D33&gt;0,females!D33,"")</f>
        <v>0.72033898305084743</v>
      </c>
      <c r="AE3" s="58">
        <f>IF(females!D34&gt;0,females!D34,"")</f>
        <v>14.8</v>
      </c>
      <c r="AF3" s="58">
        <f>IF(females!D35&gt;0,females!D35,"")</f>
        <v>10.8</v>
      </c>
      <c r="AG3" s="58">
        <f>IF(females!D36&gt;0,females!D36,"")</f>
        <v>3.8</v>
      </c>
      <c r="AH3" s="58">
        <f>IF(females!D37&gt;0,females!D37,"")</f>
        <v>0.79816513761467878</v>
      </c>
      <c r="AI3" s="58">
        <f>IF(females!D39&gt;0,females!D39,"")</f>
        <v>18.7</v>
      </c>
      <c r="AJ3" s="58">
        <f>IF(females!D40&gt;0,females!D40,"")</f>
        <v>12</v>
      </c>
      <c r="AK3" s="58">
        <f>IF(females!D41&gt;0,females!D41,"")</f>
        <v>0.68309859154929575</v>
      </c>
      <c r="AL3" s="58">
        <f>IF(females!D42&gt;0,females!D42,"")</f>
        <v>20.5</v>
      </c>
      <c r="AM3" s="58">
        <f>IF(females!D43&gt;0,females!D43,"")</f>
        <v>12.5</v>
      </c>
      <c r="AN3" s="93">
        <f>IF(females!D44&gt;0,females!D44,"")</f>
        <v>0.6097560975609756</v>
      </c>
    </row>
    <row r="4" spans="1:40" x14ac:dyDescent="0.25">
      <c r="A4" s="54" t="str">
        <f t="shared" ref="A4:B19" si="0">A$2</f>
        <v>Milnesium variefidum</v>
      </c>
      <c r="B4" s="75" t="str">
        <f t="shared" si="0"/>
        <v>GB.001</v>
      </c>
      <c r="C4" s="56">
        <f>females!F1</f>
        <v>3</v>
      </c>
      <c r="D4" s="57">
        <f>IF(females!F3&gt;0,females!F3,"")</f>
        <v>533</v>
      </c>
      <c r="E4" s="57">
        <f>IF(females!F4&gt;0,females!F4,"")</f>
        <v>4.9000000000000004</v>
      </c>
      <c r="F4" s="58" t="str">
        <f>IF(females!F5&gt;0,females!F5,"")</f>
        <v/>
      </c>
      <c r="G4" s="58">
        <f>IF(females!F7&gt;0,females!F7,"")</f>
        <v>40.200000000000003</v>
      </c>
      <c r="H4" s="58">
        <f>IF(females!F8&gt;0,females!F8,"")</f>
        <v>29.8</v>
      </c>
      <c r="I4" s="58">
        <f>IF(females!F9&gt;0,females!F9,"")</f>
        <v>16</v>
      </c>
      <c r="J4" s="58">
        <f>IF(females!F10&gt;0,females!F10,"")</f>
        <v>13.6</v>
      </c>
      <c r="K4" s="58">
        <f>IF(females!F11&gt;0,females!F11,"")</f>
        <v>15.3</v>
      </c>
      <c r="L4" s="60">
        <f>IF(females!F12&gt;0,females!F12,"")</f>
        <v>0.33830845771144274</v>
      </c>
      <c r="M4" s="60">
        <f>IF(females!F13&gt;0,females!F13,"")</f>
        <v>0.95625000000000004</v>
      </c>
      <c r="N4" s="58">
        <f>IF(females!F15&gt;0,females!F15,"")</f>
        <v>16.399999999999999</v>
      </c>
      <c r="O4" s="58">
        <f>IF(females!F16&gt;0,females!F16,"")</f>
        <v>13.4</v>
      </c>
      <c r="P4" s="58">
        <f>IF(females!F17&gt;0,females!F17,"")</f>
        <v>0.81707317073170738</v>
      </c>
      <c r="Q4" s="58">
        <f>IF(females!F18&gt;0,females!F18,"")</f>
        <v>15.3</v>
      </c>
      <c r="R4" s="58">
        <f>IF(females!F19&gt;0,females!F19,"")</f>
        <v>13.7</v>
      </c>
      <c r="S4" s="58">
        <f>IF(females!F20&gt;0,females!F20,"")</f>
        <v>3.5</v>
      </c>
      <c r="T4" s="58">
        <f>IF(females!F21&gt;0,females!F21,"")</f>
        <v>0.89542483660130712</v>
      </c>
      <c r="U4" s="58">
        <f>IF(females!F23&gt;0,females!F23,"")</f>
        <v>17.600000000000001</v>
      </c>
      <c r="V4" s="58">
        <f>IF(females!F24&gt;0,females!F24,"")</f>
        <v>13.7</v>
      </c>
      <c r="W4" s="58">
        <f>IF(females!F25&gt;0,females!F25,"")</f>
        <v>0.77840909090909083</v>
      </c>
      <c r="X4" s="58">
        <f>IF(females!F26&gt;0,females!F26,"")</f>
        <v>16.399999999999999</v>
      </c>
      <c r="Y4" s="58">
        <f>IF(females!F27&gt;0,females!F27,"")</f>
        <v>13</v>
      </c>
      <c r="Z4" s="58">
        <f>IF(females!F28&gt;0,females!F28,"")</f>
        <v>2.6</v>
      </c>
      <c r="AA4" s="58">
        <f>IF(females!F29&gt;0,females!F29,"")</f>
        <v>0.69354838709677413</v>
      </c>
      <c r="AB4" s="58">
        <f>IF(females!F31&gt;0,females!F31,"")</f>
        <v>18.3</v>
      </c>
      <c r="AC4" s="58" t="str">
        <f>IF(females!F32&gt;0,females!F32,"")</f>
        <v/>
      </c>
      <c r="AD4" s="58">
        <f>IF(females!F33&gt;0,females!F33,"")</f>
        <v>0.75609756097560976</v>
      </c>
      <c r="AE4" s="58">
        <f>IF(females!F34&gt;0,females!F34,"")</f>
        <v>15.4</v>
      </c>
      <c r="AF4" s="58">
        <f>IF(females!F35&gt;0,females!F35,"")</f>
        <v>13.4</v>
      </c>
      <c r="AG4" s="58">
        <f>IF(females!F36&gt;0,females!F36,"")</f>
        <v>3</v>
      </c>
      <c r="AH4" s="58">
        <f>IF(females!F37&gt;0,females!F37,"")</f>
        <v>0.75</v>
      </c>
      <c r="AI4" s="58">
        <f>IF(females!F39&gt;0,females!F39,"")</f>
        <v>21.6</v>
      </c>
      <c r="AJ4" s="58">
        <f>IF(females!F40&gt;0,females!F40,"")</f>
        <v>15.1</v>
      </c>
      <c r="AK4" s="58">
        <f>IF(females!F41&gt;0,females!F41,"")</f>
        <v>0.72307692307692306</v>
      </c>
      <c r="AL4" s="58">
        <f>IF(females!F42&gt;0,females!F42,"")</f>
        <v>23.8</v>
      </c>
      <c r="AM4" s="58">
        <f>IF(females!F43&gt;0,females!F43,"")</f>
        <v>16.2</v>
      </c>
      <c r="AN4" s="93">
        <f>IF(females!F44&gt;0,females!F44,"")</f>
        <v>0.68067226890756294</v>
      </c>
    </row>
    <row r="5" spans="1:40" x14ac:dyDescent="0.25">
      <c r="A5" s="54" t="str">
        <f t="shared" si="0"/>
        <v>Milnesium variefidum</v>
      </c>
      <c r="B5" s="75" t="str">
        <f t="shared" si="0"/>
        <v>GB.001</v>
      </c>
      <c r="C5" s="56">
        <f>females!H1</f>
        <v>4</v>
      </c>
      <c r="D5" s="57">
        <f>IF(females!H3&gt;0,females!H3,"")</f>
        <v>448</v>
      </c>
      <c r="E5" s="57">
        <f>IF(females!H4&gt;0,females!H4,"")</f>
        <v>4</v>
      </c>
      <c r="F5" s="58">
        <f>IF(females!H5&gt;0,females!H5,"")</f>
        <v>5.5</v>
      </c>
      <c r="G5" s="58">
        <f>IF(females!H7&gt;0,females!H7,"")</f>
        <v>33.799999999999997</v>
      </c>
      <c r="H5" s="58">
        <f>IF(females!H8&gt;0,females!H8,"")</f>
        <v>24.4</v>
      </c>
      <c r="I5" s="58" t="str">
        <f>IF(females!H9&gt;0,females!H9,"")</f>
        <v/>
      </c>
      <c r="J5" s="58">
        <f>IF(females!H10&gt;0,females!H10,"")</f>
        <v>8.1999999999999993</v>
      </c>
      <c r="K5" s="58">
        <f>IF(females!H11&gt;0,females!H11,"")</f>
        <v>8.4</v>
      </c>
      <c r="L5" s="60">
        <f>IF(females!H12&gt;0,females!H12,"")</f>
        <v>0.24260355029585798</v>
      </c>
      <c r="M5" s="60" t="str">
        <f>IF(females!H13&gt;0,females!H13,"")</f>
        <v/>
      </c>
      <c r="N5" s="58">
        <f>IF(females!H15&gt;0,females!H15,"")</f>
        <v>13.4</v>
      </c>
      <c r="O5" s="58">
        <f>IF(females!H16&gt;0,females!H16,"")</f>
        <v>11.2</v>
      </c>
      <c r="P5" s="58">
        <f>IF(females!H17&gt;0,females!H17,"")</f>
        <v>0.83582089552238803</v>
      </c>
      <c r="Q5" s="58">
        <f>IF(females!H18&gt;0,females!H18,"")</f>
        <v>13.3</v>
      </c>
      <c r="R5" s="58">
        <f>IF(females!H19&gt;0,females!H19,"")</f>
        <v>11.1</v>
      </c>
      <c r="S5" s="58" t="str">
        <f>IF(females!H20&gt;0,females!H20,"")</f>
        <v/>
      </c>
      <c r="T5" s="58">
        <f>IF(females!H21&gt;0,females!H21,"")</f>
        <v>0.83458646616541343</v>
      </c>
      <c r="U5" s="58">
        <f>IF(females!H23&gt;0,females!H23,"")</f>
        <v>14.4</v>
      </c>
      <c r="V5" s="58">
        <f>IF(females!H24&gt;0,females!H24,"")</f>
        <v>11.3</v>
      </c>
      <c r="W5" s="58">
        <f>IF(females!H25&gt;0,females!H25,"")</f>
        <v>0.78472222222222221</v>
      </c>
      <c r="X5" s="58">
        <f>IF(females!H26&gt;0,females!H26,"")</f>
        <v>13.2</v>
      </c>
      <c r="Y5" s="58">
        <f>IF(females!H27&gt;0,females!H27,"")</f>
        <v>10.9</v>
      </c>
      <c r="Z5" s="58">
        <f>IF(females!H28&gt;0,females!H28,"")</f>
        <v>4.7</v>
      </c>
      <c r="AA5" s="58">
        <f>IF(females!H29&gt;0,females!H29,"")</f>
        <v>0.65454545454545454</v>
      </c>
      <c r="AB5" s="58">
        <f>IF(females!H31&gt;0,females!H31,"")</f>
        <v>14.9</v>
      </c>
      <c r="AC5" s="58">
        <f>IF(females!H32&gt;0,females!H32,"")</f>
        <v>11.2</v>
      </c>
      <c r="AD5" s="58">
        <f>IF(females!H33&gt;0,females!H33,"")</f>
        <v>0.670807453416149</v>
      </c>
      <c r="AE5" s="58">
        <f>IF(females!H34&gt;0,females!H34,"")</f>
        <v>13.6</v>
      </c>
      <c r="AF5" s="58">
        <f>IF(females!H35&gt;0,females!H35,"")</f>
        <v>11</v>
      </c>
      <c r="AG5" s="58">
        <f>IF(females!H36&gt;0,females!H36,"")</f>
        <v>5.6</v>
      </c>
      <c r="AH5" s="58">
        <f>IF(females!H37&gt;0,females!H37,"")</f>
        <v>0.65644171779141092</v>
      </c>
      <c r="AI5" s="58">
        <f>IF(females!H39&gt;0,females!H39,"")</f>
        <v>17.899999999999999</v>
      </c>
      <c r="AJ5" s="58">
        <f>IF(females!H40&gt;0,females!H40,"")</f>
        <v>11.9</v>
      </c>
      <c r="AK5" s="58">
        <f>IF(females!H41&gt;0,females!H41,"")</f>
        <v>0.61621621621621625</v>
      </c>
      <c r="AL5" s="58">
        <f>IF(females!H42&gt;0,females!H42,"")</f>
        <v>17.7</v>
      </c>
      <c r="AM5" s="58">
        <f>IF(females!H43&gt;0,females!H43,"")</f>
        <v>12.5</v>
      </c>
      <c r="AN5" s="93">
        <f>IF(females!H44&gt;0,females!H44,"")</f>
        <v>0.70621468926553677</v>
      </c>
    </row>
    <row r="6" spans="1:40" x14ac:dyDescent="0.25">
      <c r="A6" s="54" t="str">
        <f t="shared" si="0"/>
        <v>Milnesium variefidum</v>
      </c>
      <c r="B6" s="75" t="str">
        <f t="shared" si="0"/>
        <v>GB.001</v>
      </c>
      <c r="C6" s="56">
        <f>females!J1</f>
        <v>5</v>
      </c>
      <c r="D6" s="57">
        <f>IF(females!J3&gt;0,females!J3,"")</f>
        <v>430.2</v>
      </c>
      <c r="E6" s="57" t="str">
        <f>IF(females!J4&gt;0,females!J4,"")</f>
        <v/>
      </c>
      <c r="F6" s="58">
        <f>IF(females!J5&gt;0,females!J5,"")</f>
        <v>6.6</v>
      </c>
      <c r="G6" s="58">
        <f>IF(females!J7&gt;0,females!J7,"")</f>
        <v>42.6</v>
      </c>
      <c r="H6" s="58">
        <f>IF(females!J8&gt;0,females!J8,"")</f>
        <v>30.3</v>
      </c>
      <c r="I6" s="58">
        <f>IF(females!J9&gt;0,females!J9,"")</f>
        <v>14.7</v>
      </c>
      <c r="J6" s="58">
        <f>IF(females!J10&gt;0,females!J10,"")</f>
        <v>9.4</v>
      </c>
      <c r="K6" s="58">
        <f>IF(females!J11&gt;0,females!J11,"")</f>
        <v>10.9</v>
      </c>
      <c r="L6" s="60">
        <f>IF(females!J12&gt;0,females!J12,"")</f>
        <v>0.22065727699530516</v>
      </c>
      <c r="M6" s="60">
        <f>IF(females!J13&gt;0,females!J13,"")</f>
        <v>0.74149659863945583</v>
      </c>
      <c r="N6" s="58">
        <f>IF(females!J15&gt;0,females!J15,"")</f>
        <v>15.6</v>
      </c>
      <c r="O6" s="58">
        <f>IF(females!J16&gt;0,females!J16,"")</f>
        <v>11.8</v>
      </c>
      <c r="P6" s="58">
        <f>IF(females!J17&gt;0,females!J17,"")</f>
        <v>0.7564102564102565</v>
      </c>
      <c r="Q6" s="58">
        <f>IF(females!J18&gt;0,females!J18,"")</f>
        <v>15</v>
      </c>
      <c r="R6" s="58">
        <f>IF(females!J19&gt;0,females!J19,"")</f>
        <v>12</v>
      </c>
      <c r="S6" s="58">
        <f>IF(females!J20&gt;0,females!J20,"")</f>
        <v>3.6</v>
      </c>
      <c r="T6" s="58">
        <f>IF(females!J21&gt;0,females!J21,"")</f>
        <v>0.8</v>
      </c>
      <c r="U6" s="58">
        <f>IF(females!J23&gt;0,females!J23,"")</f>
        <v>16.2</v>
      </c>
      <c r="V6" s="58">
        <f>IF(females!J24&gt;0,females!J24,"")</f>
        <v>13.4</v>
      </c>
      <c r="W6" s="58">
        <f>IF(females!J25&gt;0,females!J25,"")</f>
        <v>0.8271604938271605</v>
      </c>
      <c r="X6" s="58">
        <f>IF(females!J26&gt;0,females!J26,"")</f>
        <v>16.399999999999999</v>
      </c>
      <c r="Y6" s="58">
        <f>IF(females!J27&gt;0,females!J27,"")</f>
        <v>11.4</v>
      </c>
      <c r="Z6" s="58">
        <f>IF(females!J28&gt;0,females!J28,"")</f>
        <v>4</v>
      </c>
      <c r="AA6" s="58">
        <f>IF(females!J29&gt;0,females!J29,"")</f>
        <v>0.65088757396449715</v>
      </c>
      <c r="AB6" s="58">
        <f>IF(females!J31&gt;0,females!J31,"")</f>
        <v>16.7</v>
      </c>
      <c r="AC6" s="58">
        <f>IF(females!J32&gt;0,females!J32,"")</f>
        <v>13.1</v>
      </c>
      <c r="AD6" s="58">
        <f>IF(females!J33&gt;0,females!J33,"")</f>
        <v>0.69767441860465118</v>
      </c>
      <c r="AE6" s="58">
        <f>IF(females!J34&gt;0,females!J34,"")</f>
        <v>17</v>
      </c>
      <c r="AF6" s="58">
        <f>IF(females!J35&gt;0,females!J35,"")</f>
        <v>12.1</v>
      </c>
      <c r="AG6" s="58">
        <f>IF(females!J36&gt;0,females!J36,"")</f>
        <v>4.2</v>
      </c>
      <c r="AH6" s="58">
        <f>IF(females!J37&gt;0,females!J37,"")</f>
        <v>0.63583815028901736</v>
      </c>
      <c r="AI6" s="58">
        <f>IF(females!J39&gt;0,females!J39,"")</f>
        <v>19.899999999999999</v>
      </c>
      <c r="AJ6" s="58">
        <f>IF(females!J40&gt;0,females!J40,"")</f>
        <v>13.1</v>
      </c>
      <c r="AK6" s="58">
        <f>IF(females!J41&gt;0,females!J41,"")</f>
        <v>0.65945945945945939</v>
      </c>
      <c r="AL6" s="58">
        <f>IF(females!J42&gt;0,females!J42,"")</f>
        <v>19.899999999999999</v>
      </c>
      <c r="AM6" s="58">
        <f>IF(females!J43&gt;0,females!J43,"")</f>
        <v>13.9</v>
      </c>
      <c r="AN6" s="93">
        <f>IF(females!J44&gt;0,females!J44,"")</f>
        <v>0.69849246231155782</v>
      </c>
    </row>
    <row r="7" spans="1:40" x14ac:dyDescent="0.25">
      <c r="A7" s="54" t="str">
        <f t="shared" si="0"/>
        <v>Milnesium variefidum</v>
      </c>
      <c r="B7" s="75" t="str">
        <f t="shared" si="0"/>
        <v>GB.001</v>
      </c>
      <c r="C7" s="56">
        <f>females!L1</f>
        <v>6</v>
      </c>
      <c r="D7" s="57">
        <f>IF(females!L3&gt;0,females!L3,"")</f>
        <v>616</v>
      </c>
      <c r="E7" s="57" t="str">
        <f>IF(females!L4&gt;0,females!L4,"")</f>
        <v/>
      </c>
      <c r="F7" s="58">
        <f>IF(females!L5&gt;0,females!L5,"")</f>
        <v>9.1</v>
      </c>
      <c r="G7" s="58">
        <f>IF(females!L7&gt;0,females!L7,"")</f>
        <v>47</v>
      </c>
      <c r="H7" s="58">
        <f>IF(females!L8&gt;0,females!L8,"")</f>
        <v>33.4</v>
      </c>
      <c r="I7" s="58">
        <f>IF(females!L9&gt;0,females!L9,"")</f>
        <v>17.3</v>
      </c>
      <c r="J7" s="58">
        <f>IF(females!L10&gt;0,females!L10,"")</f>
        <v>13.5</v>
      </c>
      <c r="K7" s="58">
        <f>IF(females!L11&gt;0,females!L11,"")</f>
        <v>15.1</v>
      </c>
      <c r="L7" s="60">
        <f>IF(females!L12&gt;0,females!L12,"")</f>
        <v>0.28723404255319152</v>
      </c>
      <c r="M7" s="60">
        <f>IF(females!L13&gt;0,females!L13,"")</f>
        <v>0.87283236994219648</v>
      </c>
      <c r="N7" s="58">
        <f>IF(females!L15&gt;0,females!L15,"")</f>
        <v>19.899999999999999</v>
      </c>
      <c r="O7" s="58">
        <f>IF(females!L16&gt;0,females!L16,"")</f>
        <v>16.100000000000001</v>
      </c>
      <c r="P7" s="58">
        <f>IF(females!L17&gt;0,females!L17,"")</f>
        <v>0.80904522613065344</v>
      </c>
      <c r="Q7" s="58">
        <f>IF(females!L18&gt;0,females!L18,"")</f>
        <v>18.600000000000001</v>
      </c>
      <c r="R7" s="58">
        <f>IF(females!L19&gt;0,females!L19,"")</f>
        <v>15</v>
      </c>
      <c r="S7" s="58" t="str">
        <f>IF(females!L20&gt;0,females!L20,"")</f>
        <v/>
      </c>
      <c r="T7" s="58">
        <f>IF(females!L21&gt;0,females!L21,"")</f>
        <v>0.80645161290322576</v>
      </c>
      <c r="U7" s="58">
        <f>IF(females!L23&gt;0,females!L23,"")</f>
        <v>20.6</v>
      </c>
      <c r="V7" s="58">
        <f>IF(females!L24&gt;0,females!L24,"")</f>
        <v>16.7</v>
      </c>
      <c r="W7" s="58">
        <f>IF(females!L25&gt;0,females!L25,"")</f>
        <v>0.8106796116504853</v>
      </c>
      <c r="X7" s="58">
        <f>IF(females!L26&gt;0,females!L26,"")</f>
        <v>19.8</v>
      </c>
      <c r="Y7" s="58">
        <f>IF(females!L27&gt;0,females!L27,"")</f>
        <v>16</v>
      </c>
      <c r="Z7" s="58" t="str">
        <f>IF(females!L28&gt;0,females!L28,"")</f>
        <v/>
      </c>
      <c r="AA7" s="58">
        <f>IF(females!L29&gt;0,females!L29,"")</f>
        <v>0.69756097560975616</v>
      </c>
      <c r="AB7" s="58">
        <f>IF(females!L31&gt;0,females!L31,"")</f>
        <v>20.8</v>
      </c>
      <c r="AC7" s="58">
        <f>IF(females!L32&gt;0,females!L32,"")</f>
        <v>16.2</v>
      </c>
      <c r="AD7" s="58">
        <f>IF(females!L33&gt;0,females!L33,"")</f>
        <v>0.63084112149532712</v>
      </c>
      <c r="AE7" s="58">
        <f>IF(females!L34&gt;0,females!L34,"")</f>
        <v>20.7</v>
      </c>
      <c r="AF7" s="58">
        <f>IF(females!L35&gt;0,females!L35,"")</f>
        <v>15.5</v>
      </c>
      <c r="AG7" s="58">
        <f>IF(females!L36&gt;0,females!L36,"")</f>
        <v>3.8</v>
      </c>
      <c r="AH7" s="58">
        <f>IF(females!L37&gt;0,females!L37,"")</f>
        <v>0.69339622641509435</v>
      </c>
      <c r="AI7" s="58">
        <f>IF(females!L39&gt;0,females!L39,"")</f>
        <v>25.5</v>
      </c>
      <c r="AJ7" s="58">
        <f>IF(females!L40&gt;0,females!L40,"")</f>
        <v>18.399999999999999</v>
      </c>
      <c r="AK7" s="58">
        <f>IF(females!L41&gt;0,females!L41,"")</f>
        <v>0.66666666666666674</v>
      </c>
      <c r="AL7" s="58">
        <f>IF(females!L42&gt;0,females!L42,"")</f>
        <v>24.8</v>
      </c>
      <c r="AM7" s="58">
        <f>IF(females!L43&gt;0,females!L43,"")</f>
        <v>18</v>
      </c>
      <c r="AN7" s="93">
        <f>IF(females!L44&gt;0,females!L44,"")</f>
        <v>0.72580645161290325</v>
      </c>
    </row>
    <row r="8" spans="1:40" x14ac:dyDescent="0.25">
      <c r="A8" s="54" t="str">
        <f t="shared" si="0"/>
        <v>Milnesium variefidum</v>
      </c>
      <c r="B8" s="75" t="str">
        <f t="shared" si="0"/>
        <v>GB.001</v>
      </c>
      <c r="C8" s="56">
        <f>females!N1</f>
        <v>7</v>
      </c>
      <c r="D8" s="57">
        <f>IF(females!N3&gt;0,females!N3,"")</f>
        <v>760</v>
      </c>
      <c r="E8" s="57" t="str">
        <f>IF(females!N4&gt;0,females!N4,"")</f>
        <v/>
      </c>
      <c r="F8" s="58">
        <f>IF(females!N5&gt;0,females!N5,"")</f>
        <v>8.4</v>
      </c>
      <c r="G8" s="58">
        <f>IF(females!N7&gt;0,females!N7,"")</f>
        <v>49.9</v>
      </c>
      <c r="H8" s="58">
        <f>IF(females!N8&gt;0,females!N8,"")</f>
        <v>34.6</v>
      </c>
      <c r="I8" s="58">
        <f>IF(females!N9&gt;0,females!N9,"")</f>
        <v>20.8</v>
      </c>
      <c r="J8" s="58">
        <f>IF(females!N10&gt;0,females!N10,"")</f>
        <v>12.7</v>
      </c>
      <c r="K8" s="58">
        <f>IF(females!N11&gt;0,females!N11,"")</f>
        <v>12.9</v>
      </c>
      <c r="L8" s="60">
        <f>IF(females!N12&gt;0,females!N12,"")</f>
        <v>0.25450901803607212</v>
      </c>
      <c r="M8" s="60">
        <f>IF(females!N13&gt;0,females!N13,"")</f>
        <v>0.62019230769230771</v>
      </c>
      <c r="N8" s="58">
        <f>IF(females!N15&gt;0,females!N15,"")</f>
        <v>20.8</v>
      </c>
      <c r="O8" s="58">
        <f>IF(females!N16&gt;0,females!N16,"")</f>
        <v>16.100000000000001</v>
      </c>
      <c r="P8" s="58">
        <f>IF(females!N17&gt;0,females!N17,"")</f>
        <v>0.77403846153846156</v>
      </c>
      <c r="Q8" s="58">
        <f>IF(females!N18&gt;0,females!N18,"")</f>
        <v>20.5</v>
      </c>
      <c r="R8" s="58">
        <f>IF(females!N19&gt;0,females!N19,"")</f>
        <v>16.2</v>
      </c>
      <c r="S8" s="58">
        <f>IF(females!N20&gt;0,females!N20,"")</f>
        <v>2.8</v>
      </c>
      <c r="T8" s="58">
        <f>IF(females!N21&gt;0,females!N21,"")</f>
        <v>0.79024390243902431</v>
      </c>
      <c r="U8" s="58">
        <f>IF(females!N23&gt;0,females!N23,"")</f>
        <v>25.4</v>
      </c>
      <c r="V8" s="58">
        <f>IF(females!N24&gt;0,females!N24,"")</f>
        <v>19.8</v>
      </c>
      <c r="W8" s="58">
        <f>IF(females!N25&gt;0,females!N25,"")</f>
        <v>0.77952755905511817</v>
      </c>
      <c r="X8" s="58">
        <f>IF(females!N26&gt;0,females!N26,"")</f>
        <v>22.5</v>
      </c>
      <c r="Y8" s="58">
        <f>IF(females!N27&gt;0,females!N27,"")</f>
        <v>19</v>
      </c>
      <c r="Z8" s="58">
        <f>IF(females!N28&gt;0,females!N28,"")</f>
        <v>5.6</v>
      </c>
      <c r="AA8" s="58">
        <f>IF(females!N29&gt;0,females!N29,"")</f>
        <v>0.71698113207547165</v>
      </c>
      <c r="AB8" s="58">
        <f>IF(females!N31&gt;0,females!N31,"")</f>
        <v>25.1</v>
      </c>
      <c r="AC8" s="58">
        <f>IF(females!N32&gt;0,females!N32,"")</f>
        <v>19.100000000000001</v>
      </c>
      <c r="AD8" s="58">
        <f>IF(females!N33&gt;0,females!N33,"")</f>
        <v>0.66666666666666663</v>
      </c>
      <c r="AE8" s="58">
        <f>IF(females!N34&gt;0,females!N34,"")</f>
        <v>21.1</v>
      </c>
      <c r="AF8" s="58">
        <f>IF(females!N35&gt;0,females!N35,"")</f>
        <v>17.3</v>
      </c>
      <c r="AG8" s="58">
        <f>IF(females!N36&gt;0,females!N36,"")</f>
        <v>5.2</v>
      </c>
      <c r="AH8" s="58">
        <f>IF(females!N37&gt;0,females!N37,"")</f>
        <v>0.69724770642201828</v>
      </c>
      <c r="AI8" s="58">
        <f>IF(females!N39&gt;0,females!N39,"")</f>
        <v>25.3</v>
      </c>
      <c r="AJ8" s="58">
        <f>IF(females!N40&gt;0,females!N40,"")</f>
        <v>17.5</v>
      </c>
      <c r="AK8" s="58">
        <f>IF(females!N41&gt;0,females!N41,"")</f>
        <v>0.6015325670498084</v>
      </c>
      <c r="AL8" s="58" t="str">
        <f>IF(females!N42&gt;0,females!N42,"")</f>
        <v/>
      </c>
      <c r="AM8" s="58">
        <f>IF(females!N43&gt;0,females!N43,"")</f>
        <v>19.399999999999999</v>
      </c>
      <c r="AN8" s="93" t="str">
        <f>IF(females!N44&gt;0,females!N44,"")</f>
        <v/>
      </c>
    </row>
    <row r="9" spans="1:40" x14ac:dyDescent="0.25">
      <c r="A9" s="54" t="str">
        <f t="shared" si="0"/>
        <v>Milnesium variefidum</v>
      </c>
      <c r="B9" s="75" t="str">
        <f t="shared" si="0"/>
        <v>GB.001</v>
      </c>
      <c r="C9" s="56">
        <f>females!P1</f>
        <v>8</v>
      </c>
      <c r="D9" s="57">
        <f>IF(females!P3&gt;0,females!P3,"")</f>
        <v>348</v>
      </c>
      <c r="E9" s="57">
        <f>IF(females!P4&gt;0,females!P4,"")</f>
        <v>3.3</v>
      </c>
      <c r="F9" s="58">
        <f>IF(females!P5&gt;0,females!P5,"")</f>
        <v>3.4</v>
      </c>
      <c r="G9" s="58">
        <f>IF(females!P7&gt;0,females!P7,"")</f>
        <v>25.8</v>
      </c>
      <c r="H9" s="58">
        <f>IF(females!P8&gt;0,females!P8,"")</f>
        <v>17.399999999999999</v>
      </c>
      <c r="I9" s="58">
        <f>IF(females!P9&gt;0,females!P9,"")</f>
        <v>7.3</v>
      </c>
      <c r="J9" s="58">
        <f>IF(females!P10&gt;0,females!P10,"")</f>
        <v>5.9</v>
      </c>
      <c r="K9" s="58">
        <f>IF(females!P11&gt;0,females!P11,"")</f>
        <v>6.2</v>
      </c>
      <c r="L9" s="60">
        <f>IF(females!P12&gt;0,females!P12,"")</f>
        <v>0.22868217054263568</v>
      </c>
      <c r="M9" s="60">
        <f>IF(females!P13&gt;0,females!P13,"")</f>
        <v>0.84931506849315075</v>
      </c>
      <c r="N9" s="58">
        <f>IF(females!P15&gt;0,females!P15,"")</f>
        <v>10.8</v>
      </c>
      <c r="O9" s="58">
        <f>IF(females!P16&gt;0,females!P16,"")</f>
        <v>8.1999999999999993</v>
      </c>
      <c r="P9" s="58">
        <f>IF(females!P17&gt;0,females!P17,"")</f>
        <v>0.75925925925925919</v>
      </c>
      <c r="Q9" s="58">
        <f>IF(females!P18&gt;0,females!P18,"")</f>
        <v>10.6</v>
      </c>
      <c r="R9" s="58">
        <f>IF(females!P19&gt;0,females!P19,"")</f>
        <v>8.5</v>
      </c>
      <c r="S9" s="58" t="str">
        <f>IF(females!P20&gt;0,females!P20,"")</f>
        <v/>
      </c>
      <c r="T9" s="58">
        <f>IF(females!P21&gt;0,females!P21,"")</f>
        <v>0.80188679245283023</v>
      </c>
      <c r="U9" s="58">
        <f>IF(females!P23&gt;0,females!P23,"")</f>
        <v>11.8</v>
      </c>
      <c r="V9" s="58">
        <f>IF(females!P24&gt;0,females!P24,"")</f>
        <v>8.6999999999999993</v>
      </c>
      <c r="W9" s="58">
        <f>IF(females!P25&gt;0,females!P25,"")</f>
        <v>0.73728813559322026</v>
      </c>
      <c r="X9" s="58">
        <f>IF(females!P26&gt;0,females!P26,"")</f>
        <v>10.199999999999999</v>
      </c>
      <c r="Y9" s="58">
        <f>IF(females!P27&gt;0,females!P27,"")</f>
        <v>8.1999999999999993</v>
      </c>
      <c r="Z9" s="58" t="str">
        <f>IF(females!P28&gt;0,females!P28,"")</f>
        <v/>
      </c>
      <c r="AA9" s="58">
        <f>IF(females!P29&gt;0,females!P29,"")</f>
        <v>0.79342723004694826</v>
      </c>
      <c r="AB9" s="58">
        <f>IF(females!P31&gt;0,females!P31,"")</f>
        <v>11.6</v>
      </c>
      <c r="AC9" s="58">
        <f>IF(females!P32&gt;0,females!P32,"")</f>
        <v>8</v>
      </c>
      <c r="AD9" s="58">
        <f>IF(females!P33&gt;0,females!P33,"")</f>
        <v>0.68534482758620696</v>
      </c>
      <c r="AE9" s="58">
        <f>IF(females!P34&gt;0,females!P34,"")</f>
        <v>10.5</v>
      </c>
      <c r="AF9" s="58">
        <f>IF(females!P35&gt;0,females!P35,"")</f>
        <v>8.8000000000000007</v>
      </c>
      <c r="AG9" s="58" t="str">
        <f>IF(females!P36&gt;0,females!P36,"")</f>
        <v/>
      </c>
      <c r="AH9" s="58" t="str">
        <f>IF(females!P37&gt;0,females!P37,"")</f>
        <v/>
      </c>
      <c r="AI9" s="58">
        <f>IF(females!P39&gt;0,females!P39,"")</f>
        <v>13.2</v>
      </c>
      <c r="AJ9" s="58">
        <f>IF(females!P40&gt;0,females!P40,"")</f>
        <v>7.9</v>
      </c>
      <c r="AK9" s="58">
        <f>IF(females!P41&gt;0,females!P41,"")</f>
        <v>0.70740740740740748</v>
      </c>
      <c r="AL9" s="58">
        <f>IF(females!P42&gt;0,females!P42,"")</f>
        <v>14.2</v>
      </c>
      <c r="AM9" s="58">
        <f>IF(females!P43&gt;0,females!P43,"")</f>
        <v>7.1</v>
      </c>
      <c r="AN9" s="93">
        <f>IF(females!P44&gt;0,females!P44,"")</f>
        <v>0.5</v>
      </c>
    </row>
    <row r="10" spans="1:40" x14ac:dyDescent="0.25">
      <c r="A10" s="54" t="str">
        <f t="shared" si="0"/>
        <v>Milnesium variefidum</v>
      </c>
      <c r="B10" s="75" t="str">
        <f t="shared" si="0"/>
        <v>GB.001</v>
      </c>
      <c r="C10" s="56">
        <f>females!R1</f>
        <v>9</v>
      </c>
      <c r="D10" s="57">
        <f>IF(females!R3&gt;0,females!R3,"")</f>
        <v>268</v>
      </c>
      <c r="E10" s="57" t="str">
        <f>IF(females!R4&gt;0,females!R4,"")</f>
        <v/>
      </c>
      <c r="F10" s="58">
        <f>IF(females!R5&gt;0,females!R5,"")</f>
        <v>3.6</v>
      </c>
      <c r="G10" s="58">
        <f>IF(females!R7&gt;0,females!R7,"")</f>
        <v>25.9</v>
      </c>
      <c r="H10" s="58">
        <f>IF(females!R8&gt;0,females!R8,"")</f>
        <v>17.7</v>
      </c>
      <c r="I10" s="58">
        <f>IF(females!R9&gt;0,females!R9,"")</f>
        <v>7.4</v>
      </c>
      <c r="J10" s="58">
        <f>IF(females!R10&gt;0,females!R10,"")</f>
        <v>6.9</v>
      </c>
      <c r="K10" s="58">
        <f>IF(females!R11&gt;0,females!R11,"")</f>
        <v>7.3</v>
      </c>
      <c r="L10" s="60">
        <f>IF(females!R12&gt;0,females!R12,"")</f>
        <v>0.26640926640926643</v>
      </c>
      <c r="M10" s="60">
        <f>IF(females!R13&gt;0,females!R13,"")</f>
        <v>0.9864864864864864</v>
      </c>
      <c r="N10" s="58">
        <f>IF(females!R15&gt;0,females!R15,"")</f>
        <v>10.4</v>
      </c>
      <c r="O10" s="58">
        <f>IF(females!R16&gt;0,females!R16,"")</f>
        <v>7.8</v>
      </c>
      <c r="P10" s="58">
        <f>IF(females!R17&gt;0,females!R17,"")</f>
        <v>0.75</v>
      </c>
      <c r="Q10" s="58">
        <f>IF(females!R18&gt;0,females!R18,"")</f>
        <v>10.5</v>
      </c>
      <c r="R10" s="58">
        <f>IF(females!R19&gt;0,females!R19,"")</f>
        <v>8</v>
      </c>
      <c r="S10" s="58" t="str">
        <f>IF(females!R20&gt;0,females!R20,"")</f>
        <v/>
      </c>
      <c r="T10" s="58">
        <f>IF(females!R21&gt;0,females!R21,"")</f>
        <v>0.76190476190476186</v>
      </c>
      <c r="U10" s="58">
        <f>IF(females!R23&gt;0,females!R23,"")</f>
        <v>11.8</v>
      </c>
      <c r="V10" s="58">
        <f>IF(females!R24&gt;0,females!R24,"")</f>
        <v>8.5</v>
      </c>
      <c r="W10" s="58">
        <f>IF(females!R25&gt;0,females!R25,"")</f>
        <v>0.72033898305084743</v>
      </c>
      <c r="X10" s="58">
        <f>IF(females!R26&gt;0,females!R26,"")</f>
        <v>10.6</v>
      </c>
      <c r="Y10" s="58">
        <f>IF(females!R27&gt;0,females!R27,"")</f>
        <v>8.1999999999999993</v>
      </c>
      <c r="Z10" s="58" t="str">
        <f>IF(females!R28&gt;0,females!R28,"")</f>
        <v/>
      </c>
      <c r="AA10" s="58">
        <f>IF(females!R29&gt;0,females!R29,"")</f>
        <v>0.76036866359447008</v>
      </c>
      <c r="AB10" s="58">
        <f>IF(females!R31&gt;0,females!R31,"")</f>
        <v>11.6</v>
      </c>
      <c r="AC10" s="58">
        <f>IF(females!R32&gt;0,females!R32,"")</f>
        <v>8.4</v>
      </c>
      <c r="AD10" s="58">
        <f>IF(females!R33&gt;0,females!R33,"")</f>
        <v>0.63348416289592757</v>
      </c>
      <c r="AE10" s="58">
        <f>IF(females!R34&gt;0,females!R34,"")</f>
        <v>12</v>
      </c>
      <c r="AF10" s="58">
        <f>IF(females!R35&gt;0,females!R35,"")</f>
        <v>8.1</v>
      </c>
      <c r="AG10" s="58" t="str">
        <f>IF(females!R36&gt;0,females!R36,"")</f>
        <v/>
      </c>
      <c r="AH10" s="58">
        <f>IF(females!R37&gt;0,females!R37,"")</f>
        <v>0.7351598173515983</v>
      </c>
      <c r="AI10" s="58">
        <f>IF(females!R39&gt;0,females!R39,"")</f>
        <v>12.4</v>
      </c>
      <c r="AJ10" s="58">
        <f>IF(females!R40&gt;0,females!R40,"")</f>
        <v>8.6999999999999993</v>
      </c>
      <c r="AK10" s="58">
        <f>IF(females!R41&gt;0,females!R41,"")</f>
        <v>0.70370370370370372</v>
      </c>
      <c r="AL10" s="58">
        <f>IF(females!R42&gt;0,females!R42,"")</f>
        <v>13.2</v>
      </c>
      <c r="AM10" s="58">
        <f>IF(females!R43&gt;0,females!R43,"")</f>
        <v>9.1</v>
      </c>
      <c r="AN10" s="93">
        <f>IF(females!R44&gt;0,females!R44,"")</f>
        <v>0.68939393939393945</v>
      </c>
    </row>
    <row r="11" spans="1:40" x14ac:dyDescent="0.25">
      <c r="A11" s="54" t="str">
        <f t="shared" si="0"/>
        <v>Milnesium variefidum</v>
      </c>
      <c r="B11" s="75" t="str">
        <f t="shared" si="0"/>
        <v>GB.001</v>
      </c>
      <c r="C11" s="56">
        <f>females!T1</f>
        <v>10</v>
      </c>
      <c r="D11" s="57">
        <f>IF(females!T3&gt;0,females!T3,"")</f>
        <v>366</v>
      </c>
      <c r="E11" s="57" t="str">
        <f>IF(females!T4&gt;0,females!T4,"")</f>
        <v/>
      </c>
      <c r="F11" s="58" t="str">
        <f>IF(females!T5&gt;0,females!T5,"")</f>
        <v/>
      </c>
      <c r="G11" s="58">
        <f>IF(females!T7&gt;0,females!T7,"")</f>
        <v>32.9</v>
      </c>
      <c r="H11" s="58">
        <f>IF(females!T8&gt;0,females!T8,"")</f>
        <v>22.7</v>
      </c>
      <c r="I11" s="58">
        <f>IF(females!T9&gt;0,females!T9,"")</f>
        <v>8.4</v>
      </c>
      <c r="J11" s="58">
        <f>IF(females!T10&gt;0,females!T10,"")</f>
        <v>7.4</v>
      </c>
      <c r="K11" s="58">
        <f>IF(females!T11&gt;0,females!T11,"")</f>
        <v>8.1</v>
      </c>
      <c r="L11" s="60">
        <f>IF(females!T12&gt;0,females!T12,"")</f>
        <v>0.22492401215805474</v>
      </c>
      <c r="M11" s="60">
        <f>IF(females!T13&gt;0,females!T13,"")</f>
        <v>0.96428571428571419</v>
      </c>
      <c r="N11" s="58">
        <f>IF(females!T15&gt;0,females!T15,"")</f>
        <v>11.1</v>
      </c>
      <c r="O11" s="58">
        <f>IF(females!T16&gt;0,females!T16,"")</f>
        <v>9.3000000000000007</v>
      </c>
      <c r="P11" s="58">
        <f>IF(females!T17&gt;0,females!T17,"")</f>
        <v>0.83783783783783794</v>
      </c>
      <c r="Q11" s="58">
        <f>IF(females!T18&gt;0,females!T18,"")</f>
        <v>11.5</v>
      </c>
      <c r="R11" s="58">
        <f>IF(females!T19&gt;0,females!T19,"")</f>
        <v>9.9</v>
      </c>
      <c r="S11" s="58" t="str">
        <f>IF(females!T20&gt;0,females!T20,"")</f>
        <v/>
      </c>
      <c r="T11" s="58">
        <f>IF(females!T21&gt;0,females!T21,"")</f>
        <v>0.86086956521739133</v>
      </c>
      <c r="U11" s="58">
        <f>IF(females!T23&gt;0,females!T23,"")</f>
        <v>12.8</v>
      </c>
      <c r="V11" s="58">
        <f>IF(females!T24&gt;0,females!T24,"")</f>
        <v>10.5</v>
      </c>
      <c r="W11" s="58">
        <f>IF(females!T25&gt;0,females!T25,"")</f>
        <v>0.8203125</v>
      </c>
      <c r="X11" s="58">
        <f>IF(females!T26&gt;0,females!T26,"")</f>
        <v>12.7</v>
      </c>
      <c r="Y11" s="58">
        <f>IF(females!T27&gt;0,females!T27,"")</f>
        <v>10.1</v>
      </c>
      <c r="Z11" s="58">
        <f>IF(females!T28&gt;0,females!T28,"")</f>
        <v>3.5</v>
      </c>
      <c r="AA11" s="58">
        <f>IF(females!T29&gt;0,females!T29,"")</f>
        <v>0.65503875968992242</v>
      </c>
      <c r="AB11" s="58">
        <f>IF(females!T31&gt;0,females!T31,"")</f>
        <v>13.8</v>
      </c>
      <c r="AC11" s="58">
        <f>IF(females!T32&gt;0,females!T32,"")</f>
        <v>10.3</v>
      </c>
      <c r="AD11" s="58">
        <f>IF(females!T33&gt;0,females!T33,"")</f>
        <v>0.703125</v>
      </c>
      <c r="AE11" s="58">
        <f>IF(females!T34&gt;0,females!T34,"")</f>
        <v>12.4</v>
      </c>
      <c r="AF11" s="58">
        <f>IF(females!T35&gt;0,females!T35,"")</f>
        <v>10.1</v>
      </c>
      <c r="AG11" s="58">
        <f>IF(females!T36&gt;0,females!T36,"")</f>
        <v>3.4</v>
      </c>
      <c r="AH11" s="58">
        <f>IF(females!T37&gt;0,females!T37,"")</f>
        <v>0.69565217391304357</v>
      </c>
      <c r="AI11" s="58">
        <f>IF(females!T39&gt;0,females!T39,"")</f>
        <v>15.7</v>
      </c>
      <c r="AJ11" s="58">
        <f>IF(females!T40&gt;0,females!T40,"")</f>
        <v>11.1</v>
      </c>
      <c r="AK11" s="58">
        <f>IF(females!T41&gt;0,females!T41,"")</f>
        <v>0.77241379310344827</v>
      </c>
      <c r="AL11" s="58">
        <f>IF(females!T42&gt;0,females!T42,"")</f>
        <v>16.399999999999999</v>
      </c>
      <c r="AM11" s="58">
        <f>IF(females!T43&gt;0,females!T43,"")</f>
        <v>11.3</v>
      </c>
      <c r="AN11" s="93">
        <f>IF(females!T44&gt;0,females!T44,"")</f>
        <v>0.6890243902439025</v>
      </c>
    </row>
    <row r="12" spans="1:40" x14ac:dyDescent="0.25">
      <c r="A12" s="54" t="str">
        <f t="shared" si="0"/>
        <v>Milnesium variefidum</v>
      </c>
      <c r="B12" s="75" t="str">
        <f t="shared" si="0"/>
        <v>GB.001</v>
      </c>
      <c r="C12" s="56">
        <f>females!V1</f>
        <v>11</v>
      </c>
      <c r="D12" s="57">
        <f>IF(females!V3&gt;0,females!V3,"")</f>
        <v>391.3</v>
      </c>
      <c r="E12" s="57">
        <f>IF(females!V4&gt;0,females!V4,"")</f>
        <v>5.7</v>
      </c>
      <c r="F12" s="58" t="str">
        <f>IF(females!V5&gt;0,females!V5,"")</f>
        <v/>
      </c>
      <c r="G12" s="58">
        <f>IF(females!V7&gt;0,females!V7,"")</f>
        <v>31.5</v>
      </c>
      <c r="H12" s="58">
        <f>IF(females!V8&gt;0,females!V8,"")</f>
        <v>22.5</v>
      </c>
      <c r="I12" s="58">
        <f>IF(females!V9&gt;0,females!V9,"")</f>
        <v>10.6</v>
      </c>
      <c r="J12" s="58">
        <f>IF(females!V10&gt;0,females!V10,"")</f>
        <v>9.1</v>
      </c>
      <c r="K12" s="58">
        <f>IF(females!V11&gt;0,females!V11,"")</f>
        <v>9.5</v>
      </c>
      <c r="L12" s="60">
        <f>IF(females!V12&gt;0,females!V12,"")</f>
        <v>0.28888888888888886</v>
      </c>
      <c r="M12" s="60">
        <f>IF(females!V13&gt;0,females!V13,"")</f>
        <v>0.89622641509433965</v>
      </c>
      <c r="N12" s="58">
        <f>IF(females!V15&gt;0,females!V15,"")</f>
        <v>13.3</v>
      </c>
      <c r="O12" s="58">
        <f>IF(females!V16&gt;0,females!V16,"")</f>
        <v>10.1</v>
      </c>
      <c r="P12" s="58">
        <f>IF(females!V17&gt;0,females!V17,"")</f>
        <v>0.75939849624060141</v>
      </c>
      <c r="Q12" s="58">
        <f>IF(females!V18&gt;0,females!V18,"")</f>
        <v>14.2</v>
      </c>
      <c r="R12" s="58">
        <f>IF(females!V19&gt;0,females!V19,"")</f>
        <v>10.3</v>
      </c>
      <c r="S12" s="58">
        <f>IF(females!V20&gt;0,females!V20,"")</f>
        <v>2</v>
      </c>
      <c r="T12" s="58">
        <f>IF(females!V21&gt;0,females!V21,"")</f>
        <v>0.72535211267605637</v>
      </c>
      <c r="U12" s="58">
        <f>IF(females!V23&gt;0,females!V23,"")</f>
        <v>15</v>
      </c>
      <c r="V12" s="58">
        <f>IF(females!V24&gt;0,females!V24,"")</f>
        <v>11.1</v>
      </c>
      <c r="W12" s="58">
        <f>IF(females!V25&gt;0,females!V25,"")</f>
        <v>0.74</v>
      </c>
      <c r="X12" s="58">
        <f>IF(females!V26&gt;0,females!V26,"")</f>
        <v>13.9</v>
      </c>
      <c r="Y12" s="58">
        <f>IF(females!V27&gt;0,females!V27,"")</f>
        <v>11.2</v>
      </c>
      <c r="Z12" s="58">
        <f>IF(females!V28&gt;0,females!V28,"")</f>
        <v>2.8</v>
      </c>
      <c r="AA12" s="58">
        <f>IF(females!V29&gt;0,females!V29,"")</f>
        <v>0.83419689119170992</v>
      </c>
      <c r="AB12" s="58">
        <f>IF(females!V31&gt;0,females!V31,"")</f>
        <v>15.4</v>
      </c>
      <c r="AC12" s="58">
        <f>IF(females!V32&gt;0,females!V32,"")</f>
        <v>11.4</v>
      </c>
      <c r="AD12" s="58">
        <f>IF(females!V33&gt;0,females!V33,"")</f>
        <v>0.7321428571428571</v>
      </c>
      <c r="AE12" s="58">
        <f>IF(females!V34&gt;0,females!V34,"")</f>
        <v>13.8</v>
      </c>
      <c r="AF12" s="58">
        <f>IF(females!V35&gt;0,females!V35,"")</f>
        <v>10.6</v>
      </c>
      <c r="AG12" s="58">
        <f>IF(females!V36&gt;0,females!V36,"")</f>
        <v>2.2999999999999998</v>
      </c>
      <c r="AH12" s="58">
        <f>IF(females!V37&gt;0,females!V37,"")</f>
        <v>0.80788177339901468</v>
      </c>
      <c r="AI12" s="58">
        <f>IF(females!V39&gt;0,females!V39,"")</f>
        <v>17</v>
      </c>
      <c r="AJ12" s="58">
        <f>IF(females!V40&gt;0,females!V40,"")</f>
        <v>10.8</v>
      </c>
      <c r="AK12" s="58">
        <f>IF(females!V41&gt;0,females!V41,"")</f>
        <v>0.64864864864864868</v>
      </c>
      <c r="AL12" s="58">
        <f>IF(females!V42&gt;0,females!V42,"")</f>
        <v>18.600000000000001</v>
      </c>
      <c r="AM12" s="58">
        <f>IF(females!V43&gt;0,females!V43,"")</f>
        <v>11.7</v>
      </c>
      <c r="AN12" s="93">
        <f>IF(females!V44&gt;0,females!V44,"")</f>
        <v>0.62903225806451601</v>
      </c>
    </row>
    <row r="13" spans="1:40" x14ac:dyDescent="0.25">
      <c r="A13" s="54" t="str">
        <f t="shared" si="0"/>
        <v>Milnesium variefidum</v>
      </c>
      <c r="B13" s="75" t="str">
        <f t="shared" si="0"/>
        <v>GB.001</v>
      </c>
      <c r="C13" s="56">
        <f>females!X1</f>
        <v>12</v>
      </c>
      <c r="D13" s="57">
        <f>IF(females!X3&gt;0,females!X3,"")</f>
        <v>674.9</v>
      </c>
      <c r="E13" s="57" t="str">
        <f>IF(females!X4&gt;0,females!X4,"")</f>
        <v/>
      </c>
      <c r="F13" s="58">
        <f>IF(females!X5&gt;0,females!X5,"")</f>
        <v>6.3</v>
      </c>
      <c r="G13" s="58">
        <f>IF(females!X7&gt;0,females!X7,"")</f>
        <v>47.3</v>
      </c>
      <c r="H13" s="58">
        <f>IF(females!X8&gt;0,females!X8,"")</f>
        <v>35.299999999999997</v>
      </c>
      <c r="I13" s="58">
        <f>IF(females!X9&gt;0,females!X9,"")</f>
        <v>19</v>
      </c>
      <c r="J13" s="58">
        <f>IF(females!X10&gt;0,females!X10,"")</f>
        <v>13.7</v>
      </c>
      <c r="K13" s="58">
        <f>IF(females!X11&gt;0,females!X11,"")</f>
        <v>14.1</v>
      </c>
      <c r="L13" s="60">
        <f>IF(females!X12&gt;0,females!X12,"")</f>
        <v>0.28964059196617337</v>
      </c>
      <c r="M13" s="60">
        <f>IF(females!X13&gt;0,females!X13,"")</f>
        <v>0.74210526315789471</v>
      </c>
      <c r="N13" s="58">
        <f>IF(females!X15&gt;0,females!X15,"")</f>
        <v>18.3</v>
      </c>
      <c r="O13" s="58">
        <f>IF(females!X16&gt;0,females!X16,"")</f>
        <v>14.8</v>
      </c>
      <c r="P13" s="58">
        <f>IF(females!X17&gt;0,females!X17,"")</f>
        <v>0.80874316939890711</v>
      </c>
      <c r="Q13" s="58">
        <f>IF(females!X18&gt;0,females!X18,"")</f>
        <v>15.5</v>
      </c>
      <c r="R13" s="58">
        <f>IF(females!X19&gt;0,females!X19,"")</f>
        <v>14.9</v>
      </c>
      <c r="S13" s="58">
        <f>IF(females!X20&gt;0,females!X20,"")</f>
        <v>4.5</v>
      </c>
      <c r="T13" s="58">
        <f>IF(females!X21&gt;0,females!X21,"")</f>
        <v>0.96129032258064517</v>
      </c>
      <c r="U13" s="58">
        <f>IF(females!X23&gt;0,females!X23,"")</f>
        <v>20.399999999999999</v>
      </c>
      <c r="V13" s="58">
        <f>IF(females!X24&gt;0,females!X24,"")</f>
        <v>16.3</v>
      </c>
      <c r="W13" s="58">
        <f>IF(females!X25&gt;0,females!X25,"")</f>
        <v>0.7990196078431373</v>
      </c>
      <c r="X13" s="58">
        <f>IF(females!X26&gt;0,females!X26,"")</f>
        <v>19.7</v>
      </c>
      <c r="Y13" s="58">
        <f>IF(females!X27&gt;0,females!X27,"")</f>
        <v>16.7</v>
      </c>
      <c r="Z13" s="58" t="str">
        <f>IF(females!X28&gt;0,females!X28,"")</f>
        <v/>
      </c>
      <c r="AA13" s="58">
        <f>IF(females!X29&gt;0,females!X29,"")</f>
        <v>0.66666666666666663</v>
      </c>
      <c r="AB13" s="58">
        <f>IF(females!X31&gt;0,females!X31,"")</f>
        <v>20.8</v>
      </c>
      <c r="AC13" s="58">
        <f>IF(females!X32&gt;0,females!X32,"")</f>
        <v>15.7</v>
      </c>
      <c r="AD13" s="58">
        <f>IF(females!X33&gt;0,females!X33,"")</f>
        <v>0.75000000000000011</v>
      </c>
      <c r="AE13" s="58">
        <f>IF(females!X34&gt;0,females!X34,"")</f>
        <v>19.399999999999999</v>
      </c>
      <c r="AF13" s="58">
        <f>IF(females!X35&gt;0,females!X35,"")</f>
        <v>14.6</v>
      </c>
      <c r="AG13" s="58" t="str">
        <f>IF(females!X36&gt;0,females!X36,"")</f>
        <v/>
      </c>
      <c r="AH13" s="58">
        <f>IF(females!X37&gt;0,females!X37,"")</f>
        <v>0.70807453416149069</v>
      </c>
      <c r="AI13" s="58">
        <f>IF(females!X39&gt;0,females!X39,"")</f>
        <v>27.4</v>
      </c>
      <c r="AJ13" s="58">
        <f>IF(females!X40&gt;0,females!X40,"")</f>
        <v>17.3</v>
      </c>
      <c r="AK13" s="58">
        <f>IF(females!X41&gt;0,females!X41,"")</f>
        <v>0.68852459016393441</v>
      </c>
      <c r="AL13" s="58">
        <f>IF(females!X42&gt;0,females!X42,"")</f>
        <v>17</v>
      </c>
      <c r="AM13" s="58" t="str">
        <f>IF(females!X43&gt;0,females!X43,"")</f>
        <v/>
      </c>
      <c r="AN13" s="93" t="str">
        <f>IF(females!X44&gt;0,females!X44,"")</f>
        <v/>
      </c>
    </row>
    <row r="14" spans="1:40" x14ac:dyDescent="0.25">
      <c r="A14" s="54" t="str">
        <f t="shared" si="0"/>
        <v>Milnesium variefidum</v>
      </c>
      <c r="B14" s="75" t="str">
        <f t="shared" si="0"/>
        <v>GB.001</v>
      </c>
      <c r="C14" s="56">
        <f>females!Z1</f>
        <v>13</v>
      </c>
      <c r="D14" s="57">
        <f>IF(females!Z3&gt;0,females!Z3,"")</f>
        <v>217</v>
      </c>
      <c r="E14" s="57" t="str">
        <f>IF(females!Z4&gt;0,females!Z4,"")</f>
        <v/>
      </c>
      <c r="F14" s="58">
        <f>IF(females!Z5&gt;0,females!Z5,"")</f>
        <v>3.3</v>
      </c>
      <c r="G14" s="58">
        <f>IF(females!Z7&gt;0,females!Z7,"")</f>
        <v>23.9</v>
      </c>
      <c r="H14" s="58">
        <f>IF(females!Z8&gt;0,females!Z8,"")</f>
        <v>16.3</v>
      </c>
      <c r="I14" s="58">
        <f>IF(females!Z9&gt;0,females!Z9,"")</f>
        <v>7</v>
      </c>
      <c r="J14" s="58">
        <f>IF(females!Z10&gt;0,females!Z10,"")</f>
        <v>6.5</v>
      </c>
      <c r="K14" s="58">
        <f>IF(females!Z11&gt;0,females!Z11,"")</f>
        <v>6.2</v>
      </c>
      <c r="L14" s="60">
        <f>IF(females!Z12&gt;0,females!Z12,"")</f>
        <v>0.27196652719665276</v>
      </c>
      <c r="M14" s="60">
        <f>IF(females!Z13&gt;0,females!Z13,"")</f>
        <v>0.88571428571428579</v>
      </c>
      <c r="N14" s="58">
        <f>IF(females!Z15&gt;0,females!Z15,"")</f>
        <v>10.4</v>
      </c>
      <c r="O14" s="58">
        <f>IF(females!Z16&gt;0,females!Z16,"")</f>
        <v>7.6</v>
      </c>
      <c r="P14" s="58">
        <f>IF(females!Z17&gt;0,females!Z17,"")</f>
        <v>0.73076923076923073</v>
      </c>
      <c r="Q14" s="58">
        <f>IF(females!Z18&gt;0,females!Z18,"")</f>
        <v>9.6</v>
      </c>
      <c r="R14" s="58">
        <f>IF(females!Z19&gt;0,females!Z19,"")</f>
        <v>7.6</v>
      </c>
      <c r="S14" s="58" t="str">
        <f>IF(females!Z20&gt;0,females!Z20,"")</f>
        <v/>
      </c>
      <c r="T14" s="58">
        <f>IF(females!Z21&gt;0,females!Z21,"")</f>
        <v>0.79166666666666663</v>
      </c>
      <c r="U14" s="58">
        <f>IF(females!Z23&gt;0,females!Z23,"")</f>
        <v>10.1</v>
      </c>
      <c r="V14" s="58">
        <f>IF(females!Z24&gt;0,females!Z24,"")</f>
        <v>6.6</v>
      </c>
      <c r="W14" s="58">
        <f>IF(females!Z25&gt;0,females!Z25,"")</f>
        <v>0.65346534653465349</v>
      </c>
      <c r="X14" s="58" t="str">
        <f>IF(females!Z26&gt;0,females!Z26,"")</f>
        <v/>
      </c>
      <c r="Y14" s="58">
        <f>IF(females!Z27&gt;0,females!Z27,"")</f>
        <v>6.2</v>
      </c>
      <c r="Z14" s="58" t="str">
        <f>IF(females!Z28&gt;0,females!Z28,"")</f>
        <v/>
      </c>
      <c r="AA14" s="58">
        <f>IF(females!Z29&gt;0,females!Z29,"")</f>
        <v>0.69158878504672905</v>
      </c>
      <c r="AB14" s="58" t="str">
        <f>IF(females!Z31&gt;0,females!Z31,"")</f>
        <v/>
      </c>
      <c r="AC14" s="58">
        <f>IF(females!Z32&gt;0,females!Z32,"")</f>
        <v>6.2</v>
      </c>
      <c r="AD14" s="58">
        <f>IF(females!Z33&gt;0,females!Z33,"")</f>
        <v>0.70742358078602618</v>
      </c>
      <c r="AE14" s="58" t="str">
        <f>IF(females!Z34&gt;0,females!Z34,"")</f>
        <v/>
      </c>
      <c r="AF14" s="58">
        <f>IF(females!Z35&gt;0,females!Z35,"")</f>
        <v>6.1</v>
      </c>
      <c r="AG14" s="58" t="str">
        <f>IF(females!Z36&gt;0,females!Z36,"")</f>
        <v/>
      </c>
      <c r="AH14" s="58">
        <f>IF(females!Z37&gt;0,females!Z37,"")</f>
        <v>0.72477064220183485</v>
      </c>
      <c r="AI14" s="58">
        <f>IF(females!Z39&gt;0,females!Z39,"")</f>
        <v>12.7</v>
      </c>
      <c r="AJ14" s="58">
        <f>IF(females!Z40&gt;0,females!Z40,"")</f>
        <v>8.4</v>
      </c>
      <c r="AK14" s="58">
        <f>IF(females!Z41&gt;0,females!Z41,"")</f>
        <v>0.70124481327800825</v>
      </c>
      <c r="AL14" s="58">
        <f>IF(females!Z42&gt;0,females!Z42,"")</f>
        <v>13</v>
      </c>
      <c r="AM14" s="58">
        <f>IF(females!Z43&gt;0,females!Z43,"")</f>
        <v>8.1999999999999993</v>
      </c>
      <c r="AN14" s="93">
        <f>IF(females!Z44&gt;0,females!Z44,"")</f>
        <v>0.63076923076923075</v>
      </c>
    </row>
    <row r="15" spans="1:40" x14ac:dyDescent="0.25">
      <c r="A15" s="54" t="str">
        <f t="shared" si="0"/>
        <v>Milnesium variefidum</v>
      </c>
      <c r="B15" s="75" t="str">
        <f t="shared" si="0"/>
        <v>GB.001</v>
      </c>
      <c r="C15" s="56">
        <f>females!AB1</f>
        <v>14</v>
      </c>
      <c r="D15" s="57">
        <f>IF(females!AB3&gt;0,females!AB3,"")</f>
        <v>427</v>
      </c>
      <c r="E15" s="57">
        <f>IF(females!AB4&gt;0,females!AB4,"")</f>
        <v>4.7</v>
      </c>
      <c r="F15" s="58">
        <f>IF(females!AB5&gt;0,females!AB5,"")</f>
        <v>4.5</v>
      </c>
      <c r="G15" s="58">
        <f>IF(females!AB7&gt;0,females!AB7,"")</f>
        <v>34.799999999999997</v>
      </c>
      <c r="H15" s="58">
        <f>IF(females!AB8&gt;0,females!AB8,"")</f>
        <v>25.1</v>
      </c>
      <c r="I15" s="58">
        <f>IF(females!AB9&gt;0,females!AB9,"")</f>
        <v>9.8000000000000007</v>
      </c>
      <c r="J15" s="58">
        <f>IF(females!AB10&gt;0,females!AB10,"")</f>
        <v>8.1999999999999993</v>
      </c>
      <c r="K15" s="58">
        <f>IF(females!AB11&gt;0,females!AB11,"")</f>
        <v>8.6</v>
      </c>
      <c r="L15" s="60">
        <f>IF(females!AB12&gt;0,females!AB12,"")</f>
        <v>0.23563218390804597</v>
      </c>
      <c r="M15" s="60">
        <f>IF(females!AB13&gt;0,females!AB13,"")</f>
        <v>0.87755102040816313</v>
      </c>
      <c r="N15" s="58">
        <f>IF(females!AB15&gt;0,females!AB15,"")</f>
        <v>12.1</v>
      </c>
      <c r="O15" s="58">
        <f>IF(females!AB16&gt;0,females!AB16,"")</f>
        <v>10.7</v>
      </c>
      <c r="P15" s="58">
        <f>IF(females!AB17&gt;0,females!AB17,"")</f>
        <v>0.88429752066115697</v>
      </c>
      <c r="Q15" s="58">
        <f>IF(females!AB18&gt;0,females!AB18,"")</f>
        <v>12.4</v>
      </c>
      <c r="R15" s="58">
        <f>IF(females!AB19&gt;0,females!AB19,"")</f>
        <v>10.4</v>
      </c>
      <c r="S15" s="58" t="str">
        <f>IF(females!AB20&gt;0,females!AB20,"")</f>
        <v/>
      </c>
      <c r="T15" s="58">
        <f>IF(females!AB21&gt;0,females!AB21,"")</f>
        <v>0.83870967741935487</v>
      </c>
      <c r="U15" s="58" t="str">
        <f>IF(females!AB23&gt;0,females!AB23,"")</f>
        <v/>
      </c>
      <c r="V15" s="58" t="str">
        <f>IF(females!AB24&gt;0,females!AB24,"")</f>
        <v/>
      </c>
      <c r="W15" s="58" t="str">
        <f>IF(females!AB25&gt;0,females!AB25,"")</f>
        <v/>
      </c>
      <c r="X15" s="58">
        <f>IF(females!AB26&gt;0,females!AB26,"")</f>
        <v>11.8</v>
      </c>
      <c r="Y15" s="58">
        <f>IF(females!AB27&gt;0,females!AB27,"")</f>
        <v>10.3</v>
      </c>
      <c r="Z15" s="58" t="str">
        <f>IF(females!AB28&gt;0,females!AB28,"")</f>
        <v/>
      </c>
      <c r="AA15" s="58">
        <f>IF(females!AB29&gt;0,females!AB29,"")</f>
        <v>0.70386266094420591</v>
      </c>
      <c r="AB15" s="58">
        <f>IF(females!AB31&gt;0,females!AB31,"")</f>
        <v>13.5</v>
      </c>
      <c r="AC15" s="58">
        <f>IF(females!AB32&gt;0,females!AB32,"")</f>
        <v>10.4</v>
      </c>
      <c r="AD15" s="58">
        <f>IF(females!AB33&gt;0,females!AB33,"")</f>
        <v>0.66396761133603233</v>
      </c>
      <c r="AE15" s="58">
        <f>IF(females!AB34&gt;0,females!AB34,"")</f>
        <v>11.9</v>
      </c>
      <c r="AF15" s="58">
        <f>IF(females!AB35&gt;0,females!AB35,"")</f>
        <v>10</v>
      </c>
      <c r="AG15" s="58" t="str">
        <f>IF(females!AB36&gt;0,females!AB36,"")</f>
        <v/>
      </c>
      <c r="AH15" s="58">
        <f>IF(females!AB37&gt;0,females!AB37,"")</f>
        <v>0.78222222222222226</v>
      </c>
      <c r="AI15" s="58">
        <f>IF(females!AB39&gt;0,females!AB39,"")</f>
        <v>16.2</v>
      </c>
      <c r="AJ15" s="58">
        <f>IF(females!AB40&gt;0,females!AB40,"")</f>
        <v>11.1</v>
      </c>
      <c r="AK15" s="58">
        <f>IF(females!AB41&gt;0,females!AB41,"")</f>
        <v>0.71161048689138584</v>
      </c>
      <c r="AL15" s="58">
        <f>IF(females!AB42&gt;0,females!AB42,"")</f>
        <v>18.7</v>
      </c>
      <c r="AM15" s="58">
        <f>IF(females!AB43&gt;0,females!AB43,"")</f>
        <v>12.2</v>
      </c>
      <c r="AN15" s="93">
        <f>IF(females!AB44&gt;0,females!AB44,"")</f>
        <v>0.65240641711229941</v>
      </c>
    </row>
    <row r="16" spans="1:40" x14ac:dyDescent="0.25">
      <c r="A16" s="54" t="str">
        <f t="shared" si="0"/>
        <v>Milnesium variefidum</v>
      </c>
      <c r="B16" s="75" t="str">
        <f t="shared" si="0"/>
        <v>GB.001</v>
      </c>
      <c r="C16" s="56">
        <f>females!AD1</f>
        <v>15</v>
      </c>
      <c r="D16" s="57">
        <f>IF(females!AD3&gt;0,females!AD3,"")</f>
        <v>654</v>
      </c>
      <c r="E16" s="57">
        <f>IF(females!AD4&gt;0,females!AD4,"")</f>
        <v>7.2</v>
      </c>
      <c r="F16" s="58">
        <f>IF(females!AD5&gt;0,females!AD5,"")</f>
        <v>7.1</v>
      </c>
      <c r="G16" s="58">
        <f>IF(females!AD7&gt;0,females!AD7,"")</f>
        <v>49.2</v>
      </c>
      <c r="H16" s="58">
        <f>IF(females!AD8&gt;0,females!AD8,"")</f>
        <v>35.6</v>
      </c>
      <c r="I16" s="58">
        <f>IF(females!AD9&gt;0,females!AD9,"")</f>
        <v>14</v>
      </c>
      <c r="J16" s="58">
        <f>IF(females!AD10&gt;0,females!AD10,"")</f>
        <v>11.5</v>
      </c>
      <c r="K16" s="58">
        <f>IF(females!AD11&gt;0,females!AD11,"")</f>
        <v>11.4</v>
      </c>
      <c r="L16" s="60">
        <f>IF(females!AD12&gt;0,females!AD12,"")</f>
        <v>0.23373983739837398</v>
      </c>
      <c r="M16" s="60">
        <f>IF(females!AD13&gt;0,females!AD13,"")</f>
        <v>0.81428571428571428</v>
      </c>
      <c r="N16" s="58">
        <f>IF(females!AD15&gt;0,females!AD15,"")</f>
        <v>18.8</v>
      </c>
      <c r="O16" s="58">
        <f>IF(females!AD16&gt;0,females!AD16,"")</f>
        <v>15.6</v>
      </c>
      <c r="P16" s="58">
        <f>IF(females!AD17&gt;0,females!AD17,"")</f>
        <v>0.82978723404255317</v>
      </c>
      <c r="Q16" s="58">
        <f>IF(females!AD18&gt;0,females!AD18,"")</f>
        <v>17.399999999999999</v>
      </c>
      <c r="R16" s="58">
        <f>IF(females!AD19&gt;0,females!AD19,"")</f>
        <v>14.3</v>
      </c>
      <c r="S16" s="58" t="str">
        <f>IF(females!AD20&gt;0,females!AD20,"")</f>
        <v/>
      </c>
      <c r="T16" s="58">
        <f>IF(females!AD21&gt;0,females!AD21,"")</f>
        <v>0.82183908045977028</v>
      </c>
      <c r="U16" s="58">
        <f>IF(females!AD23&gt;0,females!AD23,"")</f>
        <v>19.8</v>
      </c>
      <c r="V16" s="58">
        <f>IF(females!AD24&gt;0,females!AD24,"")</f>
        <v>16.2</v>
      </c>
      <c r="W16" s="58">
        <f>IF(females!AD25&gt;0,females!AD25,"")</f>
        <v>0.81818181818181812</v>
      </c>
      <c r="X16" s="58">
        <f>IF(females!AD26&gt;0,females!AD26,"")</f>
        <v>18.5</v>
      </c>
      <c r="Y16" s="58">
        <f>IF(females!AD27&gt;0,females!AD27,"")</f>
        <v>14.6</v>
      </c>
      <c r="Z16" s="58">
        <f>IF(females!AD28&gt;0,females!AD28,"")</f>
        <v>5</v>
      </c>
      <c r="AA16" s="58">
        <f>IF(females!AD29&gt;0,females!AD29,"")</f>
        <v>0.78222222222222226</v>
      </c>
      <c r="AB16" s="58">
        <f>IF(females!AD31&gt;0,females!AD31,"")</f>
        <v>19.600000000000001</v>
      </c>
      <c r="AC16" s="58">
        <f>IF(females!AD32&gt;0,females!AD32,"")</f>
        <v>17.600000000000001</v>
      </c>
      <c r="AD16" s="58">
        <f>IF(females!AD33&gt;0,females!AD33,"")</f>
        <v>0.7615062761506276</v>
      </c>
      <c r="AE16" s="58">
        <f>IF(females!AD34&gt;0,females!AD34,"")</f>
        <v>17</v>
      </c>
      <c r="AF16" s="58">
        <f>IF(females!AD35&gt;0,females!AD35,"")</f>
        <v>16.8</v>
      </c>
      <c r="AG16" s="58">
        <f>IF(females!AD36&gt;0,females!AD36,"")</f>
        <v>4.5</v>
      </c>
      <c r="AH16" s="58">
        <f>IF(females!AD37&gt;0,females!AD37,"")</f>
        <v>0.82949308755760376</v>
      </c>
      <c r="AI16" s="58">
        <f>IF(females!AD39&gt;0,females!AD39,"")</f>
        <v>23.7</v>
      </c>
      <c r="AJ16" s="58">
        <f>IF(females!AD40&gt;0,females!AD40,"")</f>
        <v>18.2</v>
      </c>
      <c r="AK16" s="58">
        <f>IF(females!AD41&gt;0,females!AD41,"")</f>
        <v>0.74475524475524479</v>
      </c>
      <c r="AL16" s="58">
        <f>IF(females!AD42&gt;0,females!AD42,"")</f>
        <v>25</v>
      </c>
      <c r="AM16" s="58">
        <f>IF(females!AD43&gt;0,females!AD43,"")</f>
        <v>18.8</v>
      </c>
      <c r="AN16" s="93">
        <f>IF(females!AD44&gt;0,females!AD44,"")</f>
        <v>0.752</v>
      </c>
    </row>
    <row r="17" spans="1:40" x14ac:dyDescent="0.25">
      <c r="A17" s="54" t="str">
        <f t="shared" si="0"/>
        <v>Milnesium variefidum</v>
      </c>
      <c r="B17" s="75" t="str">
        <f t="shared" si="0"/>
        <v>GB.001</v>
      </c>
      <c r="C17" s="56">
        <f>females!AF1</f>
        <v>16</v>
      </c>
      <c r="D17" s="57" t="str">
        <f>IF(females!AF3&gt;0,females!AF3,"")</f>
        <v/>
      </c>
      <c r="E17" s="57" t="str">
        <f>IF(females!AF4&gt;0,females!AF4,"")</f>
        <v/>
      </c>
      <c r="F17" s="58" t="str">
        <f>IF(females!AF5&gt;0,females!AF5,"")</f>
        <v/>
      </c>
      <c r="G17" s="58" t="str">
        <f>IF(females!AF7&gt;0,females!AF7,"")</f>
        <v/>
      </c>
      <c r="H17" s="58" t="str">
        <f>IF(females!AF8&gt;0,females!AF8,"")</f>
        <v/>
      </c>
      <c r="I17" s="58" t="str">
        <f>IF(females!AF9&gt;0,females!AF9,"")</f>
        <v/>
      </c>
      <c r="J17" s="58" t="str">
        <f>IF(females!AF10&gt;0,females!AF10,"")</f>
        <v/>
      </c>
      <c r="K17" s="58" t="str">
        <f>IF(females!AF11&gt;0,females!AF11,"")</f>
        <v/>
      </c>
      <c r="L17" s="60" t="str">
        <f>IF(females!AF12&gt;0,females!AF12,"")</f>
        <v/>
      </c>
      <c r="M17" s="60" t="str">
        <f>IF(females!AF13&gt;0,females!AF13,"")</f>
        <v/>
      </c>
      <c r="N17" s="58" t="str">
        <f>IF(females!AF15&gt;0,females!AF15,"")</f>
        <v/>
      </c>
      <c r="O17" s="58" t="str">
        <f>IF(females!AF16&gt;0,females!AF16,"")</f>
        <v/>
      </c>
      <c r="P17" s="58" t="str">
        <f>IF(females!AF17&gt;0,females!AF17,"")</f>
        <v/>
      </c>
      <c r="Q17" s="58" t="str">
        <f>IF(females!AF18&gt;0,females!AF18,"")</f>
        <v/>
      </c>
      <c r="R17" s="58" t="str">
        <f>IF(females!AF19&gt;0,females!AF19,"")</f>
        <v/>
      </c>
      <c r="S17" s="58" t="str">
        <f>IF(females!AF20&gt;0,females!AF20,"")</f>
        <v/>
      </c>
      <c r="T17" s="58" t="str">
        <f>IF(females!AF21&gt;0,females!AF21,"")</f>
        <v/>
      </c>
      <c r="U17" s="58" t="str">
        <f>IF(females!AF23&gt;0,females!AF23,"")</f>
        <v/>
      </c>
      <c r="V17" s="58" t="str">
        <f>IF(females!AF24&gt;0,females!AF24,"")</f>
        <v/>
      </c>
      <c r="W17" s="58" t="str">
        <f>IF(females!AF25&gt;0,females!AF25,"")</f>
        <v/>
      </c>
      <c r="X17" s="58" t="str">
        <f>IF(females!AF26&gt;0,females!AF26,"")</f>
        <v/>
      </c>
      <c r="Y17" s="58" t="str">
        <f>IF(females!AF27&gt;0,females!AF27,"")</f>
        <v/>
      </c>
      <c r="Z17" s="58" t="str">
        <f>IF(females!AF28&gt;0,females!AF28,"")</f>
        <v/>
      </c>
      <c r="AA17" s="58" t="str">
        <f>IF(females!AF29&gt;0,females!AF29,"")</f>
        <v/>
      </c>
      <c r="AB17" s="58" t="str">
        <f>IF(females!AF31&gt;0,females!AF31,"")</f>
        <v/>
      </c>
      <c r="AC17" s="58" t="str">
        <f>IF(females!AF32&gt;0,females!AF32,"")</f>
        <v/>
      </c>
      <c r="AD17" s="58" t="str">
        <f>IF(females!AF33&gt;0,females!AF33,"")</f>
        <v/>
      </c>
      <c r="AE17" s="58" t="str">
        <f>IF(females!AF34&gt;0,females!AF34,"")</f>
        <v/>
      </c>
      <c r="AF17" s="58" t="str">
        <f>IF(females!AF35&gt;0,females!AF35,"")</f>
        <v/>
      </c>
      <c r="AG17" s="58" t="str">
        <f>IF(females!AF36&gt;0,females!AF36,"")</f>
        <v/>
      </c>
      <c r="AH17" s="58" t="str">
        <f>IF(females!AF37&gt;0,females!AF37,"")</f>
        <v/>
      </c>
      <c r="AI17" s="58" t="str">
        <f>IF(females!AF39&gt;0,females!AF39,"")</f>
        <v/>
      </c>
      <c r="AJ17" s="58" t="str">
        <f>IF(females!AF40&gt;0,females!AF40,"")</f>
        <v/>
      </c>
      <c r="AK17" s="58" t="str">
        <f>IF(females!AF41&gt;0,females!AF41,"")</f>
        <v/>
      </c>
      <c r="AL17" s="58" t="str">
        <f>IF(females!AF42&gt;0,females!AF42,"")</f>
        <v/>
      </c>
      <c r="AM17" s="58" t="str">
        <f>IF(females!AF43&gt;0,females!AF43,"")</f>
        <v/>
      </c>
      <c r="AN17" s="93" t="str">
        <f>IF(females!AF44&gt;0,females!AF44,"")</f>
        <v/>
      </c>
    </row>
    <row r="18" spans="1:40" x14ac:dyDescent="0.25">
      <c r="A18" s="54" t="str">
        <f t="shared" si="0"/>
        <v>Milnesium variefidum</v>
      </c>
      <c r="B18" s="75" t="str">
        <f t="shared" si="0"/>
        <v>GB.001</v>
      </c>
      <c r="C18" s="56">
        <f>females!AH1</f>
        <v>17</v>
      </c>
      <c r="D18" s="57" t="str">
        <f>IF(females!AH3&gt;0,females!AH3,"")</f>
        <v/>
      </c>
      <c r="E18" s="57" t="str">
        <f>IF(females!AH4&gt;0,females!AH4,"")</f>
        <v/>
      </c>
      <c r="F18" s="58" t="str">
        <f>IF(females!AH5&gt;0,females!AH5,"")</f>
        <v/>
      </c>
      <c r="G18" s="58" t="str">
        <f>IF(females!AH7&gt;0,females!AH7,"")</f>
        <v/>
      </c>
      <c r="H18" s="58" t="str">
        <f>IF(females!AH8&gt;0,females!AH8,"")</f>
        <v/>
      </c>
      <c r="I18" s="58" t="str">
        <f>IF(females!AH9&gt;0,females!AH9,"")</f>
        <v/>
      </c>
      <c r="J18" s="58" t="str">
        <f>IF(females!AH10&gt;0,females!AH10,"")</f>
        <v/>
      </c>
      <c r="K18" s="58" t="str">
        <f>IF(females!AH11&gt;0,females!AH11,"")</f>
        <v/>
      </c>
      <c r="L18" s="60" t="str">
        <f>IF(females!AH12&gt;0,females!AH12,"")</f>
        <v/>
      </c>
      <c r="M18" s="60" t="str">
        <f>IF(females!AH13&gt;0,females!AH13,"")</f>
        <v/>
      </c>
      <c r="N18" s="58" t="str">
        <f>IF(females!AH15&gt;0,females!AH15,"")</f>
        <v/>
      </c>
      <c r="O18" s="58" t="str">
        <f>IF(females!AH16&gt;0,females!AH16,"")</f>
        <v/>
      </c>
      <c r="P18" s="58" t="str">
        <f>IF(females!AH17&gt;0,females!AH17,"")</f>
        <v/>
      </c>
      <c r="Q18" s="58" t="str">
        <f>IF(females!AH18&gt;0,females!AH18,"")</f>
        <v/>
      </c>
      <c r="R18" s="58" t="str">
        <f>IF(females!AH19&gt;0,females!AH19,"")</f>
        <v/>
      </c>
      <c r="S18" s="58" t="str">
        <f>IF(females!AH20&gt;0,females!AH20,"")</f>
        <v/>
      </c>
      <c r="T18" s="58" t="str">
        <f>IF(females!AH21&gt;0,females!AH21,"")</f>
        <v/>
      </c>
      <c r="U18" s="58" t="str">
        <f>IF(females!AH23&gt;0,females!AH23,"")</f>
        <v/>
      </c>
      <c r="V18" s="58" t="str">
        <f>IF(females!AH24&gt;0,females!AH24,"")</f>
        <v/>
      </c>
      <c r="W18" s="58" t="str">
        <f>IF(females!AH25&gt;0,females!AH25,"")</f>
        <v/>
      </c>
      <c r="X18" s="58" t="str">
        <f>IF(females!AH26&gt;0,females!AH26,"")</f>
        <v/>
      </c>
      <c r="Y18" s="58" t="str">
        <f>IF(females!AH27&gt;0,females!AH27,"")</f>
        <v/>
      </c>
      <c r="Z18" s="58" t="str">
        <f>IF(females!AH28&gt;0,females!AH28,"")</f>
        <v/>
      </c>
      <c r="AA18" s="58" t="str">
        <f>IF(females!AH29&gt;0,females!AH29,"")</f>
        <v/>
      </c>
      <c r="AB18" s="58" t="str">
        <f>IF(females!AH31&gt;0,females!AH31,"")</f>
        <v/>
      </c>
      <c r="AC18" s="58" t="str">
        <f>IF(females!AH32&gt;0,females!AH32,"")</f>
        <v/>
      </c>
      <c r="AD18" s="58" t="str">
        <f>IF(females!AH33&gt;0,females!AH33,"")</f>
        <v/>
      </c>
      <c r="AE18" s="58" t="str">
        <f>IF(females!AH34&gt;0,females!AH34,"")</f>
        <v/>
      </c>
      <c r="AF18" s="58" t="str">
        <f>IF(females!AH35&gt;0,females!AH35,"")</f>
        <v/>
      </c>
      <c r="AG18" s="58" t="str">
        <f>IF(females!AH36&gt;0,females!AH36,"")</f>
        <v/>
      </c>
      <c r="AH18" s="58" t="str">
        <f>IF(females!AH37&gt;0,females!AH37,"")</f>
        <v/>
      </c>
      <c r="AI18" s="58" t="str">
        <f>IF(females!AH39&gt;0,females!AH39,"")</f>
        <v/>
      </c>
      <c r="AJ18" s="58" t="str">
        <f>IF(females!AH40&gt;0,females!AH40,"")</f>
        <v/>
      </c>
      <c r="AK18" s="58" t="str">
        <f>IF(females!AH41&gt;0,females!AH41,"")</f>
        <v/>
      </c>
      <c r="AL18" s="58" t="str">
        <f>IF(females!AH42&gt;0,females!AH42,"")</f>
        <v/>
      </c>
      <c r="AM18" s="58" t="str">
        <f>IF(females!AH43&gt;0,females!AH43,"")</f>
        <v/>
      </c>
      <c r="AN18" s="93" t="str">
        <f>IF(females!AH44&gt;0,females!AH44,"")</f>
        <v/>
      </c>
    </row>
    <row r="19" spans="1:40" x14ac:dyDescent="0.25">
      <c r="A19" s="54" t="str">
        <f t="shared" si="0"/>
        <v>Milnesium variefidum</v>
      </c>
      <c r="B19" s="75" t="str">
        <f t="shared" si="0"/>
        <v>GB.001</v>
      </c>
      <c r="C19" s="56">
        <f>females!AJ1</f>
        <v>18</v>
      </c>
      <c r="D19" s="57" t="str">
        <f>IF(females!AJ3&gt;0,females!AJ3,"")</f>
        <v/>
      </c>
      <c r="E19" s="57" t="str">
        <f>IF(females!AJ4&gt;0,females!AJ4,"")</f>
        <v/>
      </c>
      <c r="F19" s="58" t="str">
        <f>IF(females!AJ5&gt;0,females!AJ5,"")</f>
        <v/>
      </c>
      <c r="G19" s="58" t="str">
        <f>IF(females!AJ7&gt;0,females!AJ7,"")</f>
        <v/>
      </c>
      <c r="H19" s="58" t="str">
        <f>IF(females!AJ8&gt;0,females!AJ8,"")</f>
        <v/>
      </c>
      <c r="I19" s="58" t="str">
        <f>IF(females!AJ9&gt;0,females!AJ9,"")</f>
        <v/>
      </c>
      <c r="J19" s="58" t="str">
        <f>IF(females!AJ10&gt;0,females!AJ10,"")</f>
        <v/>
      </c>
      <c r="K19" s="58" t="str">
        <f>IF(females!AJ11&gt;0,females!AJ11,"")</f>
        <v/>
      </c>
      <c r="L19" s="60" t="str">
        <f>IF(females!AJ12&gt;0,females!AJ12,"")</f>
        <v/>
      </c>
      <c r="M19" s="60" t="str">
        <f>IF(females!AJ13&gt;0,females!AJ13,"")</f>
        <v/>
      </c>
      <c r="N19" s="58" t="str">
        <f>IF(females!AJ15&gt;0,females!AJ15,"")</f>
        <v/>
      </c>
      <c r="O19" s="58" t="str">
        <f>IF(females!AJ16&gt;0,females!AJ16,"")</f>
        <v/>
      </c>
      <c r="P19" s="58" t="str">
        <f>IF(females!AJ17&gt;0,females!AJ17,"")</f>
        <v/>
      </c>
      <c r="Q19" s="58" t="str">
        <f>IF(females!AJ18&gt;0,females!AJ18,"")</f>
        <v/>
      </c>
      <c r="R19" s="58" t="str">
        <f>IF(females!AJ19&gt;0,females!AJ19,"")</f>
        <v/>
      </c>
      <c r="S19" s="58" t="str">
        <f>IF(females!AJ20&gt;0,females!AJ20,"")</f>
        <v/>
      </c>
      <c r="T19" s="58" t="str">
        <f>IF(females!AJ21&gt;0,females!AJ21,"")</f>
        <v/>
      </c>
      <c r="U19" s="58" t="str">
        <f>IF(females!AJ23&gt;0,females!AJ23,"")</f>
        <v/>
      </c>
      <c r="V19" s="58" t="str">
        <f>IF(females!AJ24&gt;0,females!AJ24,"")</f>
        <v/>
      </c>
      <c r="W19" s="58" t="str">
        <f>IF(females!AJ25&gt;0,females!AJ25,"")</f>
        <v/>
      </c>
      <c r="X19" s="58" t="str">
        <f>IF(females!AJ26&gt;0,females!AJ26,"")</f>
        <v/>
      </c>
      <c r="Y19" s="58" t="str">
        <f>IF(females!AJ27&gt;0,females!AJ27,"")</f>
        <v/>
      </c>
      <c r="Z19" s="58" t="str">
        <f>IF(females!AJ28&gt;0,females!AJ28,"")</f>
        <v/>
      </c>
      <c r="AA19" s="58" t="str">
        <f>IF(females!AJ29&gt;0,females!AJ29,"")</f>
        <v/>
      </c>
      <c r="AB19" s="58" t="str">
        <f>IF(females!AJ31&gt;0,females!AJ31,"")</f>
        <v/>
      </c>
      <c r="AC19" s="58" t="str">
        <f>IF(females!AJ32&gt;0,females!AJ32,"")</f>
        <v/>
      </c>
      <c r="AD19" s="58" t="str">
        <f>IF(females!AJ33&gt;0,females!AJ33,"")</f>
        <v/>
      </c>
      <c r="AE19" s="58" t="str">
        <f>IF(females!AJ34&gt;0,females!AJ34,"")</f>
        <v/>
      </c>
      <c r="AF19" s="58" t="str">
        <f>IF(females!AJ35&gt;0,females!AJ35,"")</f>
        <v/>
      </c>
      <c r="AG19" s="58" t="str">
        <f>IF(females!AJ36&gt;0,females!AJ36,"")</f>
        <v/>
      </c>
      <c r="AH19" s="58" t="str">
        <f>IF(females!AJ37&gt;0,females!AJ37,"")</f>
        <v/>
      </c>
      <c r="AI19" s="58" t="str">
        <f>IF(females!AJ39&gt;0,females!AJ39,"")</f>
        <v/>
      </c>
      <c r="AJ19" s="58" t="str">
        <f>IF(females!AJ40&gt;0,females!AJ40,"")</f>
        <v/>
      </c>
      <c r="AK19" s="58" t="str">
        <f>IF(females!AJ41&gt;0,females!AJ41,"")</f>
        <v/>
      </c>
      <c r="AL19" s="58" t="str">
        <f>IF(females!AJ42&gt;0,females!AJ42,"")</f>
        <v/>
      </c>
      <c r="AM19" s="58" t="str">
        <f>IF(females!AJ43&gt;0,females!AJ43,"")</f>
        <v/>
      </c>
      <c r="AN19" s="93" t="str">
        <f>IF(females!AJ44&gt;0,females!AJ44,"")</f>
        <v/>
      </c>
    </row>
    <row r="20" spans="1:40" x14ac:dyDescent="0.25">
      <c r="A20" s="54" t="str">
        <f t="shared" ref="A20:B31" si="1">A$2</f>
        <v>Milnesium variefidum</v>
      </c>
      <c r="B20" s="75" t="str">
        <f t="shared" si="1"/>
        <v>GB.001</v>
      </c>
      <c r="C20" s="56">
        <f>females!AL1</f>
        <v>19</v>
      </c>
      <c r="D20" s="57" t="str">
        <f>IF(females!AL3&gt;0,females!AL3,"")</f>
        <v/>
      </c>
      <c r="E20" s="57" t="str">
        <f>IF(females!AL4&gt;0,females!AL4,"")</f>
        <v/>
      </c>
      <c r="F20" s="58" t="str">
        <f>IF(females!AL5&gt;0,females!AL5,"")</f>
        <v/>
      </c>
      <c r="G20" s="58" t="str">
        <f>IF(females!AL7&gt;0,females!AL7,"")</f>
        <v/>
      </c>
      <c r="H20" s="58" t="str">
        <f>IF(females!AL8&gt;0,females!AL8,"")</f>
        <v/>
      </c>
      <c r="I20" s="58" t="str">
        <f>IF(females!AL9&gt;0,females!AL9,"")</f>
        <v/>
      </c>
      <c r="J20" s="58" t="str">
        <f>IF(females!AL10&gt;0,females!AL10,"")</f>
        <v/>
      </c>
      <c r="K20" s="58" t="str">
        <f>IF(females!AL11&gt;0,females!AL11,"")</f>
        <v/>
      </c>
      <c r="L20" s="60" t="str">
        <f>IF(females!AL12&gt;0,females!AL12,"")</f>
        <v/>
      </c>
      <c r="M20" s="60" t="str">
        <f>IF(females!AL13&gt;0,females!AL13,"")</f>
        <v/>
      </c>
      <c r="N20" s="58" t="str">
        <f>IF(females!AL15&gt;0,females!AL15,"")</f>
        <v/>
      </c>
      <c r="O20" s="58" t="str">
        <f>IF(females!AL16&gt;0,females!AL16,"")</f>
        <v/>
      </c>
      <c r="P20" s="58" t="str">
        <f>IF(females!AL17&gt;0,females!AL17,"")</f>
        <v/>
      </c>
      <c r="Q20" s="58" t="str">
        <f>IF(females!AL18&gt;0,females!AL18,"")</f>
        <v/>
      </c>
      <c r="R20" s="58" t="str">
        <f>IF(females!AL19&gt;0,females!AL19,"")</f>
        <v/>
      </c>
      <c r="S20" s="58" t="str">
        <f>IF(females!AL20&gt;0,females!AL20,"")</f>
        <v/>
      </c>
      <c r="T20" s="58" t="str">
        <f>IF(females!AL21&gt;0,females!AL21,"")</f>
        <v/>
      </c>
      <c r="U20" s="58" t="str">
        <f>IF(females!AL23&gt;0,females!AL23,"")</f>
        <v/>
      </c>
      <c r="V20" s="58" t="str">
        <f>IF(females!AL24&gt;0,females!AL24,"")</f>
        <v/>
      </c>
      <c r="W20" s="58" t="str">
        <f>IF(females!AL25&gt;0,females!AL25,"")</f>
        <v/>
      </c>
      <c r="X20" s="58" t="str">
        <f>IF(females!AL26&gt;0,females!AL26,"")</f>
        <v/>
      </c>
      <c r="Y20" s="58" t="str">
        <f>IF(females!AL27&gt;0,females!AL27,"")</f>
        <v/>
      </c>
      <c r="Z20" s="58" t="str">
        <f>IF(females!AL28&gt;0,females!AL28,"")</f>
        <v/>
      </c>
      <c r="AA20" s="58" t="str">
        <f>IF(females!AL29&gt;0,females!AL29,"")</f>
        <v/>
      </c>
      <c r="AB20" s="58" t="str">
        <f>IF(females!AL31&gt;0,females!AL31,"")</f>
        <v/>
      </c>
      <c r="AC20" s="58" t="str">
        <f>IF(females!AL32&gt;0,females!AL32,"")</f>
        <v/>
      </c>
      <c r="AD20" s="58" t="str">
        <f>IF(females!AL33&gt;0,females!AL33,"")</f>
        <v/>
      </c>
      <c r="AE20" s="58" t="str">
        <f>IF(females!AL34&gt;0,females!AL34,"")</f>
        <v/>
      </c>
      <c r="AF20" s="58" t="str">
        <f>IF(females!AL35&gt;0,females!AL35,"")</f>
        <v/>
      </c>
      <c r="AG20" s="58" t="str">
        <f>IF(females!AL36&gt;0,females!AL36,"")</f>
        <v/>
      </c>
      <c r="AH20" s="58" t="str">
        <f>IF(females!AL37&gt;0,females!AL37,"")</f>
        <v/>
      </c>
      <c r="AI20" s="58" t="str">
        <f>IF(females!AL39&gt;0,females!AL39,"")</f>
        <v/>
      </c>
      <c r="AJ20" s="58" t="str">
        <f>IF(females!AL40&gt;0,females!AL40,"")</f>
        <v/>
      </c>
      <c r="AK20" s="58" t="str">
        <f>IF(females!AL41&gt;0,females!AL41,"")</f>
        <v/>
      </c>
      <c r="AL20" s="58" t="str">
        <f>IF(females!AL42&gt;0,females!AL42,"")</f>
        <v/>
      </c>
      <c r="AM20" s="58" t="str">
        <f>IF(females!AL43&gt;0,females!AL43,"")</f>
        <v/>
      </c>
      <c r="AN20" s="93" t="str">
        <f>IF(females!AL44&gt;0,females!AL44,"")</f>
        <v/>
      </c>
    </row>
    <row r="21" spans="1:40" x14ac:dyDescent="0.25">
      <c r="A21" s="54" t="str">
        <f t="shared" si="1"/>
        <v>Milnesium variefidum</v>
      </c>
      <c r="B21" s="75" t="str">
        <f t="shared" si="1"/>
        <v>GB.001</v>
      </c>
      <c r="C21" s="56">
        <f>females!AN1</f>
        <v>20</v>
      </c>
      <c r="D21" s="57" t="str">
        <f>IF(females!AN3&gt;0,females!AN3,"")</f>
        <v/>
      </c>
      <c r="E21" s="57" t="str">
        <f>IF(females!AN4&gt;0,females!AN4,"")</f>
        <v/>
      </c>
      <c r="F21" s="58" t="str">
        <f>IF(females!AN5&gt;0,females!AN5,"")</f>
        <v/>
      </c>
      <c r="G21" s="58" t="str">
        <f>IF(females!AN7&gt;0,females!AN7,"")</f>
        <v/>
      </c>
      <c r="H21" s="58" t="str">
        <f>IF(females!AN8&gt;0,females!AN8,"")</f>
        <v/>
      </c>
      <c r="I21" s="58" t="str">
        <f>IF(females!AN9&gt;0,females!AN9,"")</f>
        <v/>
      </c>
      <c r="J21" s="58" t="str">
        <f>IF(females!AN10&gt;0,females!AN10,"")</f>
        <v/>
      </c>
      <c r="K21" s="58" t="str">
        <f>IF(females!AN11&gt;0,females!AN11,"")</f>
        <v/>
      </c>
      <c r="L21" s="60" t="str">
        <f>IF(females!AN12&gt;0,females!AN12,"")</f>
        <v/>
      </c>
      <c r="M21" s="60" t="str">
        <f>IF(females!AN13&gt;0,females!AN13,"")</f>
        <v/>
      </c>
      <c r="N21" s="58" t="str">
        <f>IF(females!AN15&gt;0,females!AN15,"")</f>
        <v/>
      </c>
      <c r="O21" s="58" t="str">
        <f>IF(females!AN16&gt;0,females!AN16,"")</f>
        <v/>
      </c>
      <c r="P21" s="58" t="str">
        <f>IF(females!AN17&gt;0,females!AN17,"")</f>
        <v/>
      </c>
      <c r="Q21" s="58" t="str">
        <f>IF(females!AN18&gt;0,females!AN18,"")</f>
        <v/>
      </c>
      <c r="R21" s="58" t="str">
        <f>IF(females!AN19&gt;0,females!AN19,"")</f>
        <v/>
      </c>
      <c r="S21" s="58" t="str">
        <f>IF(females!AN20&gt;0,females!AN20,"")</f>
        <v/>
      </c>
      <c r="T21" s="58" t="str">
        <f>IF(females!AN21&gt;0,females!AN21,"")</f>
        <v/>
      </c>
      <c r="U21" s="58" t="str">
        <f>IF(females!AN23&gt;0,females!AN23,"")</f>
        <v/>
      </c>
      <c r="V21" s="58" t="str">
        <f>IF(females!AN24&gt;0,females!AN24,"")</f>
        <v/>
      </c>
      <c r="W21" s="58" t="str">
        <f>IF(females!AN25&gt;0,females!AN25,"")</f>
        <v/>
      </c>
      <c r="X21" s="58" t="str">
        <f>IF(females!AN26&gt;0,females!AN26,"")</f>
        <v/>
      </c>
      <c r="Y21" s="58" t="str">
        <f>IF(females!AN27&gt;0,females!AN27,"")</f>
        <v/>
      </c>
      <c r="Z21" s="58" t="str">
        <f>IF(females!AN28&gt;0,females!AN28,"")</f>
        <v/>
      </c>
      <c r="AA21" s="58" t="str">
        <f>IF(females!AN29&gt;0,females!AN29,"")</f>
        <v/>
      </c>
      <c r="AB21" s="58" t="str">
        <f>IF(females!AN31&gt;0,females!AN31,"")</f>
        <v/>
      </c>
      <c r="AC21" s="58" t="str">
        <f>IF(females!AN32&gt;0,females!AN32,"")</f>
        <v/>
      </c>
      <c r="AD21" s="58" t="str">
        <f>IF(females!AN33&gt;0,females!AN33,"")</f>
        <v/>
      </c>
      <c r="AE21" s="58" t="str">
        <f>IF(females!AN34&gt;0,females!AN34,"")</f>
        <v/>
      </c>
      <c r="AF21" s="58" t="str">
        <f>IF(females!AN35&gt;0,females!AN35,"")</f>
        <v/>
      </c>
      <c r="AG21" s="58" t="str">
        <f>IF(females!AN36&gt;0,females!AN36,"")</f>
        <v/>
      </c>
      <c r="AH21" s="58" t="str">
        <f>IF(females!AN37&gt;0,females!AN37,"")</f>
        <v/>
      </c>
      <c r="AI21" s="58" t="str">
        <f>IF(females!AN39&gt;0,females!AN39,"")</f>
        <v/>
      </c>
      <c r="AJ21" s="58" t="str">
        <f>IF(females!AN40&gt;0,females!AN40,"")</f>
        <v/>
      </c>
      <c r="AK21" s="58" t="str">
        <f>IF(females!AN41&gt;0,females!AN41,"")</f>
        <v/>
      </c>
      <c r="AL21" s="58" t="str">
        <f>IF(females!AN42&gt;0,females!AN42,"")</f>
        <v/>
      </c>
      <c r="AM21" s="58" t="str">
        <f>IF(females!AN43&gt;0,females!AN43,"")</f>
        <v/>
      </c>
      <c r="AN21" s="93" t="str">
        <f>IF(females!AN44&gt;0,females!AN44,"")</f>
        <v/>
      </c>
    </row>
    <row r="22" spans="1:40" x14ac:dyDescent="0.25">
      <c r="A22" s="54" t="str">
        <f t="shared" si="1"/>
        <v>Milnesium variefidum</v>
      </c>
      <c r="B22" s="75" t="str">
        <f t="shared" si="1"/>
        <v>GB.001</v>
      </c>
      <c r="C22" s="56">
        <f>females!AP1</f>
        <v>21</v>
      </c>
      <c r="D22" s="57" t="str">
        <f>IF(females!AP3&gt;0,females!AP3,"")</f>
        <v/>
      </c>
      <c r="E22" s="57" t="str">
        <f>IF(females!AP4&gt;0,females!AP4,"")</f>
        <v/>
      </c>
      <c r="F22" s="58" t="str">
        <f>IF(females!AP5&gt;0,females!AP5,"")</f>
        <v/>
      </c>
      <c r="G22" s="58" t="str">
        <f>IF(females!AP7&gt;0,females!AP7,"")</f>
        <v/>
      </c>
      <c r="H22" s="58" t="str">
        <f>IF(females!AP8&gt;0,females!AP8,"")</f>
        <v/>
      </c>
      <c r="I22" s="58" t="str">
        <f>IF(females!AP9&gt;0,females!AP9,"")</f>
        <v/>
      </c>
      <c r="J22" s="58" t="str">
        <f>IF(females!AP10&gt;0,females!AP10,"")</f>
        <v/>
      </c>
      <c r="K22" s="58" t="str">
        <f>IF(females!AP11&gt;0,females!AP11,"")</f>
        <v/>
      </c>
      <c r="L22" s="60" t="str">
        <f>IF(females!AP12&gt;0,females!AP12,"")</f>
        <v/>
      </c>
      <c r="M22" s="60" t="str">
        <f>IF(females!AP13&gt;0,females!AP13,"")</f>
        <v/>
      </c>
      <c r="N22" s="58" t="str">
        <f>IF(females!AP15&gt;0,females!AP15,"")</f>
        <v/>
      </c>
      <c r="O22" s="58" t="str">
        <f>IF(females!AP16&gt;0,females!AP16,"")</f>
        <v/>
      </c>
      <c r="P22" s="58" t="str">
        <f>IF(females!AP17&gt;0,females!AP17,"")</f>
        <v/>
      </c>
      <c r="Q22" s="58" t="str">
        <f>IF(females!AP18&gt;0,females!AP18,"")</f>
        <v/>
      </c>
      <c r="R22" s="58" t="str">
        <f>IF(females!AP19&gt;0,females!AP19,"")</f>
        <v/>
      </c>
      <c r="S22" s="58" t="str">
        <f>IF(females!AP20&gt;0,females!AP20,"")</f>
        <v/>
      </c>
      <c r="T22" s="58" t="str">
        <f>IF(females!AP21&gt;0,females!AP21,"")</f>
        <v/>
      </c>
      <c r="U22" s="58" t="str">
        <f>IF(females!AP23&gt;0,females!AP23,"")</f>
        <v/>
      </c>
      <c r="V22" s="58" t="str">
        <f>IF(females!AP24&gt;0,females!AP24,"")</f>
        <v/>
      </c>
      <c r="W22" s="58" t="str">
        <f>IF(females!AP25&gt;0,females!AP25,"")</f>
        <v/>
      </c>
      <c r="X22" s="58" t="str">
        <f>IF(females!AP26&gt;0,females!AP26,"")</f>
        <v/>
      </c>
      <c r="Y22" s="58" t="str">
        <f>IF(females!AP27&gt;0,females!AP27,"")</f>
        <v/>
      </c>
      <c r="Z22" s="58" t="str">
        <f>IF(females!AP28&gt;0,females!AP28,"")</f>
        <v/>
      </c>
      <c r="AA22" s="58" t="str">
        <f>IF(females!AP29&gt;0,females!AP29,"")</f>
        <v/>
      </c>
      <c r="AB22" s="58" t="str">
        <f>IF(females!AP31&gt;0,females!AP31,"")</f>
        <v/>
      </c>
      <c r="AC22" s="58" t="str">
        <f>IF(females!AP32&gt;0,females!AP32,"")</f>
        <v/>
      </c>
      <c r="AD22" s="58" t="str">
        <f>IF(females!AP33&gt;0,females!AP33,"")</f>
        <v/>
      </c>
      <c r="AE22" s="58" t="str">
        <f>IF(females!AP34&gt;0,females!AP34,"")</f>
        <v/>
      </c>
      <c r="AF22" s="58" t="str">
        <f>IF(females!AP35&gt;0,females!AP35,"")</f>
        <v/>
      </c>
      <c r="AG22" s="58" t="str">
        <f>IF(females!AP36&gt;0,females!AP36,"")</f>
        <v/>
      </c>
      <c r="AH22" s="58" t="str">
        <f>IF(females!AP37&gt;0,females!AP37,"")</f>
        <v/>
      </c>
      <c r="AI22" s="58" t="str">
        <f>IF(females!AP39&gt;0,females!AP39,"")</f>
        <v/>
      </c>
      <c r="AJ22" s="58" t="str">
        <f>IF(females!AP40&gt;0,females!AP40,"")</f>
        <v/>
      </c>
      <c r="AK22" s="58" t="str">
        <f>IF(females!AP41&gt;0,females!AP41,"")</f>
        <v/>
      </c>
      <c r="AL22" s="58" t="str">
        <f>IF(females!AP42&gt;0,females!AP42,"")</f>
        <v/>
      </c>
      <c r="AM22" s="58" t="str">
        <f>IF(females!AP43&gt;0,females!AP43,"")</f>
        <v/>
      </c>
      <c r="AN22" s="93" t="str">
        <f>IF(females!AP44&gt;0,females!AP44,"")</f>
        <v/>
      </c>
    </row>
    <row r="23" spans="1:40" x14ac:dyDescent="0.25">
      <c r="A23" s="54" t="str">
        <f t="shared" si="1"/>
        <v>Milnesium variefidum</v>
      </c>
      <c r="B23" s="75" t="str">
        <f t="shared" si="1"/>
        <v>GB.001</v>
      </c>
      <c r="C23" s="56">
        <f>females!AR1</f>
        <v>22</v>
      </c>
      <c r="D23" s="57" t="str">
        <f>IF(females!AR3&gt;0,females!AR3,"")</f>
        <v/>
      </c>
      <c r="E23" s="57" t="str">
        <f>IF(females!AR4&gt;0,females!AR4,"")</f>
        <v/>
      </c>
      <c r="F23" s="58" t="str">
        <f>IF(females!AR5&gt;0,females!AR5,"")</f>
        <v/>
      </c>
      <c r="G23" s="58" t="str">
        <f>IF(females!AR7&gt;0,females!AR7,"")</f>
        <v/>
      </c>
      <c r="H23" s="58" t="str">
        <f>IF(females!AR8&gt;0,females!AR8,"")</f>
        <v/>
      </c>
      <c r="I23" s="58" t="str">
        <f>IF(females!AR9&gt;0,females!AR9,"")</f>
        <v/>
      </c>
      <c r="J23" s="58" t="str">
        <f>IF(females!AR10&gt;0,females!AR10,"")</f>
        <v/>
      </c>
      <c r="K23" s="58" t="str">
        <f>IF(females!AR11&gt;0,females!AR11,"")</f>
        <v/>
      </c>
      <c r="L23" s="60" t="str">
        <f>IF(females!AR12&gt;0,females!AR12,"")</f>
        <v/>
      </c>
      <c r="M23" s="60" t="str">
        <f>IF(females!AR13&gt;0,females!AR13,"")</f>
        <v/>
      </c>
      <c r="N23" s="58" t="str">
        <f>IF(females!AR15&gt;0,females!AR15,"")</f>
        <v/>
      </c>
      <c r="O23" s="58" t="str">
        <f>IF(females!AR16&gt;0,females!AR16,"")</f>
        <v/>
      </c>
      <c r="P23" s="58" t="str">
        <f>IF(females!AR17&gt;0,females!AR17,"")</f>
        <v/>
      </c>
      <c r="Q23" s="58" t="str">
        <f>IF(females!AR18&gt;0,females!AR18,"")</f>
        <v/>
      </c>
      <c r="R23" s="58" t="str">
        <f>IF(females!AR19&gt;0,females!AR19,"")</f>
        <v/>
      </c>
      <c r="S23" s="58" t="str">
        <f>IF(females!AR20&gt;0,females!AR20,"")</f>
        <v/>
      </c>
      <c r="T23" s="58" t="str">
        <f>IF(females!AR21&gt;0,females!AR21,"")</f>
        <v/>
      </c>
      <c r="U23" s="58" t="str">
        <f>IF(females!AR23&gt;0,females!AR23,"")</f>
        <v/>
      </c>
      <c r="V23" s="58" t="str">
        <f>IF(females!AR24&gt;0,females!AR24,"")</f>
        <v/>
      </c>
      <c r="W23" s="58" t="str">
        <f>IF(females!AR25&gt;0,females!AR25,"")</f>
        <v/>
      </c>
      <c r="X23" s="58" t="str">
        <f>IF(females!AR26&gt;0,females!AR26,"")</f>
        <v/>
      </c>
      <c r="Y23" s="58" t="str">
        <f>IF(females!AR27&gt;0,females!AR27,"")</f>
        <v/>
      </c>
      <c r="Z23" s="58" t="str">
        <f>IF(females!AR28&gt;0,females!AR28,"")</f>
        <v/>
      </c>
      <c r="AA23" s="58" t="str">
        <f>IF(females!AR29&gt;0,females!AR29,"")</f>
        <v/>
      </c>
      <c r="AB23" s="58" t="str">
        <f>IF(females!AR31&gt;0,females!AR31,"")</f>
        <v/>
      </c>
      <c r="AC23" s="58" t="str">
        <f>IF(females!AR32&gt;0,females!AR32,"")</f>
        <v/>
      </c>
      <c r="AD23" s="58" t="str">
        <f>IF(females!AR33&gt;0,females!AR33,"")</f>
        <v/>
      </c>
      <c r="AE23" s="58" t="str">
        <f>IF(females!AR34&gt;0,females!AR34,"")</f>
        <v/>
      </c>
      <c r="AF23" s="58" t="str">
        <f>IF(females!AR35&gt;0,females!AR35,"")</f>
        <v/>
      </c>
      <c r="AG23" s="58" t="str">
        <f>IF(females!AR36&gt;0,females!AR36,"")</f>
        <v/>
      </c>
      <c r="AH23" s="58" t="str">
        <f>IF(females!AR37&gt;0,females!AR37,"")</f>
        <v/>
      </c>
      <c r="AI23" s="58" t="str">
        <f>IF(females!AR39&gt;0,females!AR39,"")</f>
        <v/>
      </c>
      <c r="AJ23" s="58" t="str">
        <f>IF(females!AR40&gt;0,females!AR40,"")</f>
        <v/>
      </c>
      <c r="AK23" s="58" t="str">
        <f>IF(females!AR41&gt;0,females!AR41,"")</f>
        <v/>
      </c>
      <c r="AL23" s="58" t="str">
        <f>IF(females!AR42&gt;0,females!AR42,"")</f>
        <v/>
      </c>
      <c r="AM23" s="58" t="str">
        <f>IF(females!AR43&gt;0,females!AR43,"")</f>
        <v/>
      </c>
      <c r="AN23" s="93" t="str">
        <f>IF(females!AR44&gt;0,females!AR44,"")</f>
        <v/>
      </c>
    </row>
    <row r="24" spans="1:40" x14ac:dyDescent="0.25">
      <c r="A24" s="54" t="str">
        <f t="shared" si="1"/>
        <v>Milnesium variefidum</v>
      </c>
      <c r="B24" s="75" t="str">
        <f t="shared" si="1"/>
        <v>GB.001</v>
      </c>
      <c r="C24" s="56">
        <f>females!AT1</f>
        <v>23</v>
      </c>
      <c r="D24" s="57" t="str">
        <f>IF(females!AT3&gt;0,females!AT3,"")</f>
        <v/>
      </c>
      <c r="E24" s="57" t="str">
        <f>IF(females!AT4&gt;0,females!AT4,"")</f>
        <v/>
      </c>
      <c r="F24" s="58" t="str">
        <f>IF(females!AT5&gt;0,females!AT5,"")</f>
        <v/>
      </c>
      <c r="G24" s="58" t="str">
        <f>IF(females!AT7&gt;0,females!AT7,"")</f>
        <v/>
      </c>
      <c r="H24" s="58" t="str">
        <f>IF(females!AT8&gt;0,females!AT8,"")</f>
        <v/>
      </c>
      <c r="I24" s="58" t="str">
        <f>IF(females!AT9&gt;0,females!AT9,"")</f>
        <v/>
      </c>
      <c r="J24" s="58" t="str">
        <f>IF(females!AT10&gt;0,females!AT10,"")</f>
        <v/>
      </c>
      <c r="K24" s="58" t="str">
        <f>IF(females!AT11&gt;0,females!AT11,"")</f>
        <v/>
      </c>
      <c r="L24" s="60" t="str">
        <f>IF(females!AT12&gt;0,females!AT12,"")</f>
        <v/>
      </c>
      <c r="M24" s="60" t="str">
        <f>IF(females!AT13&gt;0,females!AT13,"")</f>
        <v/>
      </c>
      <c r="N24" s="58" t="str">
        <f>IF(females!AT15&gt;0,females!AT15,"")</f>
        <v/>
      </c>
      <c r="O24" s="58" t="str">
        <f>IF(females!AT16&gt;0,females!AT16,"")</f>
        <v/>
      </c>
      <c r="P24" s="58" t="str">
        <f>IF(females!AT17&gt;0,females!AT17,"")</f>
        <v/>
      </c>
      <c r="Q24" s="58" t="str">
        <f>IF(females!AT18&gt;0,females!AT18,"")</f>
        <v/>
      </c>
      <c r="R24" s="58" t="str">
        <f>IF(females!AT19&gt;0,females!AT19,"")</f>
        <v/>
      </c>
      <c r="S24" s="58" t="str">
        <f>IF(females!AT20&gt;0,females!AT20,"")</f>
        <v/>
      </c>
      <c r="T24" s="58" t="str">
        <f>IF(females!AT21&gt;0,females!AT21,"")</f>
        <v/>
      </c>
      <c r="U24" s="58" t="str">
        <f>IF(females!AT23&gt;0,females!AT23,"")</f>
        <v/>
      </c>
      <c r="V24" s="58" t="str">
        <f>IF(females!AT24&gt;0,females!AT24,"")</f>
        <v/>
      </c>
      <c r="W24" s="58" t="str">
        <f>IF(females!AT25&gt;0,females!AT25,"")</f>
        <v/>
      </c>
      <c r="X24" s="58" t="str">
        <f>IF(females!AT26&gt;0,females!AT26,"")</f>
        <v/>
      </c>
      <c r="Y24" s="58" t="str">
        <f>IF(females!AT27&gt;0,females!AT27,"")</f>
        <v/>
      </c>
      <c r="Z24" s="58" t="str">
        <f>IF(females!AT28&gt;0,females!AT28,"")</f>
        <v/>
      </c>
      <c r="AA24" s="58" t="str">
        <f>IF(females!AT29&gt;0,females!AT29,"")</f>
        <v/>
      </c>
      <c r="AB24" s="58" t="str">
        <f>IF(females!AT31&gt;0,females!AT31,"")</f>
        <v/>
      </c>
      <c r="AC24" s="58" t="str">
        <f>IF(females!AT32&gt;0,females!AT32,"")</f>
        <v/>
      </c>
      <c r="AD24" s="58" t="str">
        <f>IF(females!AT33&gt;0,females!AT33,"")</f>
        <v/>
      </c>
      <c r="AE24" s="58" t="str">
        <f>IF(females!AT34&gt;0,females!AT34,"")</f>
        <v/>
      </c>
      <c r="AF24" s="58" t="str">
        <f>IF(females!AT35&gt;0,females!AT35,"")</f>
        <v/>
      </c>
      <c r="AG24" s="58" t="str">
        <f>IF(females!AT36&gt;0,females!AT36,"")</f>
        <v/>
      </c>
      <c r="AH24" s="58" t="str">
        <f>IF(females!AT37&gt;0,females!AT37,"")</f>
        <v/>
      </c>
      <c r="AI24" s="58" t="str">
        <f>IF(females!AT39&gt;0,females!AT39,"")</f>
        <v/>
      </c>
      <c r="AJ24" s="58" t="str">
        <f>IF(females!AT40&gt;0,females!AT40,"")</f>
        <v/>
      </c>
      <c r="AK24" s="58" t="str">
        <f>IF(females!AT41&gt;0,females!AT41,"")</f>
        <v/>
      </c>
      <c r="AL24" s="58" t="str">
        <f>IF(females!AT42&gt;0,females!AT42,"")</f>
        <v/>
      </c>
      <c r="AM24" s="58" t="str">
        <f>IF(females!AT43&gt;0,females!AT43,"")</f>
        <v/>
      </c>
      <c r="AN24" s="93" t="str">
        <f>IF(females!AT44&gt;0,females!AT44,"")</f>
        <v/>
      </c>
    </row>
    <row r="25" spans="1:40" x14ac:dyDescent="0.25">
      <c r="A25" s="54" t="str">
        <f t="shared" si="1"/>
        <v>Milnesium variefidum</v>
      </c>
      <c r="B25" s="75" t="str">
        <f t="shared" si="1"/>
        <v>GB.001</v>
      </c>
      <c r="C25" s="56">
        <f>females!AV1</f>
        <v>24</v>
      </c>
      <c r="D25" s="57" t="str">
        <f>IF(females!AV3&gt;0,females!AV3,"")</f>
        <v/>
      </c>
      <c r="E25" s="57" t="str">
        <f>IF(females!AV4&gt;0,females!AV4,"")</f>
        <v/>
      </c>
      <c r="F25" s="58" t="str">
        <f>IF(females!AV5&gt;0,females!AV5,"")</f>
        <v/>
      </c>
      <c r="G25" s="58" t="str">
        <f>IF(females!AV7&gt;0,females!AV7,"")</f>
        <v/>
      </c>
      <c r="H25" s="58" t="str">
        <f>IF(females!AV8&gt;0,females!AV8,"")</f>
        <v/>
      </c>
      <c r="I25" s="58" t="str">
        <f>IF(females!AV9&gt;0,females!AV9,"")</f>
        <v/>
      </c>
      <c r="J25" s="58" t="str">
        <f>IF(females!AV10&gt;0,females!AV10,"")</f>
        <v/>
      </c>
      <c r="K25" s="58" t="str">
        <f>IF(females!AV11&gt;0,females!AV11,"")</f>
        <v/>
      </c>
      <c r="L25" s="60" t="str">
        <f>IF(females!AV12&gt;0,females!AV12,"")</f>
        <v/>
      </c>
      <c r="M25" s="60" t="str">
        <f>IF(females!AV13&gt;0,females!AV13,"")</f>
        <v/>
      </c>
      <c r="N25" s="58" t="str">
        <f>IF(females!AV15&gt;0,females!AV15,"")</f>
        <v/>
      </c>
      <c r="O25" s="58" t="str">
        <f>IF(females!AV16&gt;0,females!AV16,"")</f>
        <v/>
      </c>
      <c r="P25" s="58" t="str">
        <f>IF(females!AV17&gt;0,females!AV17,"")</f>
        <v/>
      </c>
      <c r="Q25" s="58" t="str">
        <f>IF(females!AV18&gt;0,females!AV18,"")</f>
        <v/>
      </c>
      <c r="R25" s="58" t="str">
        <f>IF(females!AV19&gt;0,females!AV19,"")</f>
        <v/>
      </c>
      <c r="S25" s="58" t="str">
        <f>IF(females!AV20&gt;0,females!AV20,"")</f>
        <v/>
      </c>
      <c r="T25" s="58" t="str">
        <f>IF(females!AV21&gt;0,females!AV21,"")</f>
        <v/>
      </c>
      <c r="U25" s="58" t="str">
        <f>IF(females!AV23&gt;0,females!AV23,"")</f>
        <v/>
      </c>
      <c r="V25" s="58" t="str">
        <f>IF(females!AV24&gt;0,females!AV24,"")</f>
        <v/>
      </c>
      <c r="W25" s="58" t="str">
        <f>IF(females!AV25&gt;0,females!AV25,"")</f>
        <v/>
      </c>
      <c r="X25" s="58" t="str">
        <f>IF(females!AV26&gt;0,females!AV26,"")</f>
        <v/>
      </c>
      <c r="Y25" s="58" t="str">
        <f>IF(females!AV27&gt;0,females!AV27,"")</f>
        <v/>
      </c>
      <c r="Z25" s="58" t="str">
        <f>IF(females!AV28&gt;0,females!AV28,"")</f>
        <v/>
      </c>
      <c r="AA25" s="58" t="str">
        <f>IF(females!AV29&gt;0,females!AV29,"")</f>
        <v/>
      </c>
      <c r="AB25" s="58" t="str">
        <f>IF(females!AV31&gt;0,females!AV31,"")</f>
        <v/>
      </c>
      <c r="AC25" s="58" t="str">
        <f>IF(females!AV32&gt;0,females!AV32,"")</f>
        <v/>
      </c>
      <c r="AD25" s="58" t="str">
        <f>IF(females!AV33&gt;0,females!AV33,"")</f>
        <v/>
      </c>
      <c r="AE25" s="58" t="str">
        <f>IF(females!AV34&gt;0,females!AV34,"")</f>
        <v/>
      </c>
      <c r="AF25" s="58" t="str">
        <f>IF(females!AV35&gt;0,females!AV35,"")</f>
        <v/>
      </c>
      <c r="AG25" s="58" t="str">
        <f>IF(females!AV36&gt;0,females!AV36,"")</f>
        <v/>
      </c>
      <c r="AH25" s="58" t="str">
        <f>IF(females!AV37&gt;0,females!AV37,"")</f>
        <v/>
      </c>
      <c r="AI25" s="58" t="str">
        <f>IF(females!AV39&gt;0,females!AV39,"")</f>
        <v/>
      </c>
      <c r="AJ25" s="58" t="str">
        <f>IF(females!AV40&gt;0,females!AV40,"")</f>
        <v/>
      </c>
      <c r="AK25" s="58" t="str">
        <f>IF(females!AV41&gt;0,females!AV41,"")</f>
        <v/>
      </c>
      <c r="AL25" s="58" t="str">
        <f>IF(females!AV42&gt;0,females!AV42,"")</f>
        <v/>
      </c>
      <c r="AM25" s="58" t="str">
        <f>IF(females!AV43&gt;0,females!AV43,"")</f>
        <v/>
      </c>
      <c r="AN25" s="93" t="str">
        <f>IF(females!AV44&gt;0,females!AV44,"")</f>
        <v/>
      </c>
    </row>
    <row r="26" spans="1:40" x14ac:dyDescent="0.25">
      <c r="A26" s="54" t="str">
        <f t="shared" si="1"/>
        <v>Milnesium variefidum</v>
      </c>
      <c r="B26" s="75" t="str">
        <f t="shared" si="1"/>
        <v>GB.001</v>
      </c>
      <c r="C26" s="56">
        <f>females!AX1</f>
        <v>25</v>
      </c>
      <c r="D26" s="57" t="str">
        <f>IF(females!AX3&gt;0,females!AX3,"")</f>
        <v/>
      </c>
      <c r="E26" s="57" t="str">
        <f>IF(females!AX4&gt;0,females!AX4,"")</f>
        <v/>
      </c>
      <c r="F26" s="58" t="str">
        <f>IF(females!AX5&gt;0,females!AX5,"")</f>
        <v/>
      </c>
      <c r="G26" s="58" t="str">
        <f>IF(females!AX7&gt;0,females!AX7,"")</f>
        <v/>
      </c>
      <c r="H26" s="58" t="str">
        <f>IF(females!AX8&gt;0,females!AX8,"")</f>
        <v/>
      </c>
      <c r="I26" s="58" t="str">
        <f>IF(females!AX9&gt;0,females!AX9,"")</f>
        <v/>
      </c>
      <c r="J26" s="58" t="str">
        <f>IF(females!AX10&gt;0,females!AX10,"")</f>
        <v/>
      </c>
      <c r="K26" s="58" t="str">
        <f>IF(females!AX11&gt;0,females!AX11,"")</f>
        <v/>
      </c>
      <c r="L26" s="60" t="str">
        <f>IF(females!AX12&gt;0,females!AX12,"")</f>
        <v/>
      </c>
      <c r="M26" s="60" t="str">
        <f>IF(females!AX13&gt;0,females!AX13,"")</f>
        <v/>
      </c>
      <c r="N26" s="58" t="str">
        <f>IF(females!AX15&gt;0,females!AX15,"")</f>
        <v/>
      </c>
      <c r="O26" s="58" t="str">
        <f>IF(females!AX16&gt;0,females!AX16,"")</f>
        <v/>
      </c>
      <c r="P26" s="58" t="str">
        <f>IF(females!AX17&gt;0,females!AX17,"")</f>
        <v/>
      </c>
      <c r="Q26" s="58" t="str">
        <f>IF(females!AX18&gt;0,females!AX18,"")</f>
        <v/>
      </c>
      <c r="R26" s="58" t="str">
        <f>IF(females!AX19&gt;0,females!AX19,"")</f>
        <v/>
      </c>
      <c r="S26" s="58" t="str">
        <f>IF(females!AX20&gt;0,females!AX20,"")</f>
        <v/>
      </c>
      <c r="T26" s="58" t="str">
        <f>IF(females!AX21&gt;0,females!AX21,"")</f>
        <v/>
      </c>
      <c r="U26" s="58" t="str">
        <f>IF(females!AX23&gt;0,females!AX23,"")</f>
        <v/>
      </c>
      <c r="V26" s="58" t="str">
        <f>IF(females!AX24&gt;0,females!AX24,"")</f>
        <v/>
      </c>
      <c r="W26" s="58" t="str">
        <f>IF(females!AX25&gt;0,females!AX25,"")</f>
        <v/>
      </c>
      <c r="X26" s="58" t="str">
        <f>IF(females!AX26&gt;0,females!AX26,"")</f>
        <v/>
      </c>
      <c r="Y26" s="58" t="str">
        <f>IF(females!AX27&gt;0,females!AX27,"")</f>
        <v/>
      </c>
      <c r="Z26" s="58" t="str">
        <f>IF(females!AX28&gt;0,females!AX28,"")</f>
        <v/>
      </c>
      <c r="AA26" s="58" t="str">
        <f>IF(females!AX29&gt;0,females!AX29,"")</f>
        <v/>
      </c>
      <c r="AB26" s="58" t="str">
        <f>IF(females!AX31&gt;0,females!AX31,"")</f>
        <v/>
      </c>
      <c r="AC26" s="58" t="str">
        <f>IF(females!AX32&gt;0,females!AX32,"")</f>
        <v/>
      </c>
      <c r="AD26" s="58" t="str">
        <f>IF(females!AX33&gt;0,females!AX33,"")</f>
        <v/>
      </c>
      <c r="AE26" s="58" t="str">
        <f>IF(females!AX34&gt;0,females!AX34,"")</f>
        <v/>
      </c>
      <c r="AF26" s="58" t="str">
        <f>IF(females!AX35&gt;0,females!AX35,"")</f>
        <v/>
      </c>
      <c r="AG26" s="58" t="str">
        <f>IF(females!AX36&gt;0,females!AX36,"")</f>
        <v/>
      </c>
      <c r="AH26" s="58" t="str">
        <f>IF(females!AX37&gt;0,females!AX37,"")</f>
        <v/>
      </c>
      <c r="AI26" s="58" t="str">
        <f>IF(females!AX39&gt;0,females!AX39,"")</f>
        <v/>
      </c>
      <c r="AJ26" s="58" t="str">
        <f>IF(females!AX40&gt;0,females!AX40,"")</f>
        <v/>
      </c>
      <c r="AK26" s="58" t="str">
        <f>IF(females!AX41&gt;0,females!AX41,"")</f>
        <v/>
      </c>
      <c r="AL26" s="58" t="str">
        <f>IF(females!AX42&gt;0,females!AX42,"")</f>
        <v/>
      </c>
      <c r="AM26" s="58" t="str">
        <f>IF(females!AX43&gt;0,females!AX43,"")</f>
        <v/>
      </c>
      <c r="AN26" s="93" t="str">
        <f>IF(females!AX44&gt;0,females!AX44,"")</f>
        <v/>
      </c>
    </row>
    <row r="27" spans="1:40" x14ac:dyDescent="0.25">
      <c r="A27" s="54" t="str">
        <f t="shared" si="1"/>
        <v>Milnesium variefidum</v>
      </c>
      <c r="B27" s="75" t="str">
        <f t="shared" si="1"/>
        <v>GB.001</v>
      </c>
      <c r="C27" s="56">
        <f>females!AZ1</f>
        <v>26</v>
      </c>
      <c r="D27" s="57" t="str">
        <f>IF(females!AZ3&gt;0,females!AZ3,"")</f>
        <v/>
      </c>
      <c r="E27" s="57" t="str">
        <f>IF(females!AZ4&gt;0,females!AZ4,"")</f>
        <v/>
      </c>
      <c r="F27" s="58" t="str">
        <f>IF(females!AZ5&gt;0,females!AZ5,"")</f>
        <v/>
      </c>
      <c r="G27" s="58" t="str">
        <f>IF(females!AZ7&gt;0,females!AZ7,"")</f>
        <v/>
      </c>
      <c r="H27" s="58" t="str">
        <f>IF(females!AZ8&gt;0,females!AZ8,"")</f>
        <v/>
      </c>
      <c r="I27" s="58" t="str">
        <f>IF(females!AZ9&gt;0,females!AZ9,"")</f>
        <v/>
      </c>
      <c r="J27" s="58" t="str">
        <f>IF(females!AZ10&gt;0,females!AZ10,"")</f>
        <v/>
      </c>
      <c r="K27" s="58" t="str">
        <f>IF(females!AZ11&gt;0,females!AZ11,"")</f>
        <v/>
      </c>
      <c r="L27" s="60" t="str">
        <f>IF(females!AZ12&gt;0,females!AZ12,"")</f>
        <v/>
      </c>
      <c r="M27" s="60" t="str">
        <f>IF(females!AZ13&gt;0,females!AZ13,"")</f>
        <v/>
      </c>
      <c r="N27" s="58" t="str">
        <f>IF(females!AZ15&gt;0,females!AZ15,"")</f>
        <v/>
      </c>
      <c r="O27" s="58" t="str">
        <f>IF(females!AZ16&gt;0,females!AZ16,"")</f>
        <v/>
      </c>
      <c r="P27" s="58" t="str">
        <f>IF(females!AZ17&gt;0,females!AZ17,"")</f>
        <v/>
      </c>
      <c r="Q27" s="58" t="str">
        <f>IF(females!AZ18&gt;0,females!AZ18,"")</f>
        <v/>
      </c>
      <c r="R27" s="58" t="str">
        <f>IF(females!AZ19&gt;0,females!AZ19,"")</f>
        <v/>
      </c>
      <c r="S27" s="58" t="str">
        <f>IF(females!AZ20&gt;0,females!AZ20,"")</f>
        <v/>
      </c>
      <c r="T27" s="58" t="str">
        <f>IF(females!AZ21&gt;0,females!AZ21,"")</f>
        <v/>
      </c>
      <c r="U27" s="58" t="str">
        <f>IF(females!AZ23&gt;0,females!AZ23,"")</f>
        <v/>
      </c>
      <c r="V27" s="58" t="str">
        <f>IF(females!AZ24&gt;0,females!AZ24,"")</f>
        <v/>
      </c>
      <c r="W27" s="58" t="str">
        <f>IF(females!AZ25&gt;0,females!AZ25,"")</f>
        <v/>
      </c>
      <c r="X27" s="58" t="str">
        <f>IF(females!AZ26&gt;0,females!AZ26,"")</f>
        <v/>
      </c>
      <c r="Y27" s="58" t="str">
        <f>IF(females!AZ27&gt;0,females!AZ27,"")</f>
        <v/>
      </c>
      <c r="Z27" s="58" t="str">
        <f>IF(females!AZ28&gt;0,females!AZ28,"")</f>
        <v/>
      </c>
      <c r="AA27" s="58" t="str">
        <f>IF(females!AZ29&gt;0,females!AZ29,"")</f>
        <v/>
      </c>
      <c r="AB27" s="58" t="str">
        <f>IF(females!AZ31&gt;0,females!AZ31,"")</f>
        <v/>
      </c>
      <c r="AC27" s="58" t="str">
        <f>IF(females!AZ32&gt;0,females!AZ32,"")</f>
        <v/>
      </c>
      <c r="AD27" s="58" t="str">
        <f>IF(females!AZ33&gt;0,females!AZ33,"")</f>
        <v/>
      </c>
      <c r="AE27" s="58" t="str">
        <f>IF(females!AZ34&gt;0,females!AZ34,"")</f>
        <v/>
      </c>
      <c r="AF27" s="58" t="str">
        <f>IF(females!AZ35&gt;0,females!AZ35,"")</f>
        <v/>
      </c>
      <c r="AG27" s="58" t="str">
        <f>IF(females!AZ36&gt;0,females!AZ36,"")</f>
        <v/>
      </c>
      <c r="AH27" s="58" t="str">
        <f>IF(females!AZ37&gt;0,females!AZ37,"")</f>
        <v/>
      </c>
      <c r="AI27" s="58" t="str">
        <f>IF(females!AZ39&gt;0,females!AZ39,"")</f>
        <v/>
      </c>
      <c r="AJ27" s="58" t="str">
        <f>IF(females!AZ40&gt;0,females!AZ40,"")</f>
        <v/>
      </c>
      <c r="AK27" s="58" t="str">
        <f>IF(females!AZ41&gt;0,females!AZ41,"")</f>
        <v/>
      </c>
      <c r="AL27" s="58" t="str">
        <f>IF(females!AZ42&gt;0,females!AZ42,"")</f>
        <v/>
      </c>
      <c r="AM27" s="58" t="str">
        <f>IF(females!AZ43&gt;0,females!AZ43,"")</f>
        <v/>
      </c>
      <c r="AN27" s="93" t="str">
        <f>IF(females!AZ44&gt;0,females!AZ44,"")</f>
        <v/>
      </c>
    </row>
    <row r="28" spans="1:40" x14ac:dyDescent="0.25">
      <c r="A28" s="54" t="str">
        <f t="shared" si="1"/>
        <v>Milnesium variefidum</v>
      </c>
      <c r="B28" s="75" t="str">
        <f t="shared" si="1"/>
        <v>GB.001</v>
      </c>
      <c r="C28" s="56">
        <f>females!BB1</f>
        <v>27</v>
      </c>
      <c r="D28" s="57" t="str">
        <f>IF(females!BB3&gt;0,females!BB3,"")</f>
        <v/>
      </c>
      <c r="E28" s="57" t="str">
        <f>IF(females!BB4&gt;0,females!BB4,"")</f>
        <v/>
      </c>
      <c r="F28" s="58" t="str">
        <f>IF(females!BB5&gt;0,females!BB5,"")</f>
        <v/>
      </c>
      <c r="G28" s="58" t="str">
        <f>IF(females!BB7&gt;0,females!BB7,"")</f>
        <v/>
      </c>
      <c r="H28" s="58" t="str">
        <f>IF(females!BB8&gt;0,females!BB8,"")</f>
        <v/>
      </c>
      <c r="I28" s="58" t="str">
        <f>IF(females!BB9&gt;0,females!BB9,"")</f>
        <v/>
      </c>
      <c r="J28" s="58" t="str">
        <f>IF(females!BB10&gt;0,females!BB10,"")</f>
        <v/>
      </c>
      <c r="K28" s="58" t="str">
        <f>IF(females!BB11&gt;0,females!BB11,"")</f>
        <v/>
      </c>
      <c r="L28" s="60" t="str">
        <f>IF(females!BB12&gt;0,females!BB12,"")</f>
        <v/>
      </c>
      <c r="M28" s="60" t="str">
        <f>IF(females!BB13&gt;0,females!BB13,"")</f>
        <v/>
      </c>
      <c r="N28" s="58" t="str">
        <f>IF(females!BB15&gt;0,females!BB15,"")</f>
        <v/>
      </c>
      <c r="O28" s="58" t="str">
        <f>IF(females!BB16&gt;0,females!BB16,"")</f>
        <v/>
      </c>
      <c r="P28" s="58" t="str">
        <f>IF(females!BB17&gt;0,females!BB17,"")</f>
        <v/>
      </c>
      <c r="Q28" s="58" t="str">
        <f>IF(females!BB18&gt;0,females!BB18,"")</f>
        <v/>
      </c>
      <c r="R28" s="58" t="str">
        <f>IF(females!BB19&gt;0,females!BB19,"")</f>
        <v/>
      </c>
      <c r="S28" s="58" t="str">
        <f>IF(females!BB20&gt;0,females!BB20,"")</f>
        <v/>
      </c>
      <c r="T28" s="58" t="str">
        <f>IF(females!BB21&gt;0,females!BB21,"")</f>
        <v/>
      </c>
      <c r="U28" s="58" t="str">
        <f>IF(females!BB23&gt;0,females!BB23,"")</f>
        <v/>
      </c>
      <c r="V28" s="58" t="str">
        <f>IF(females!BB24&gt;0,females!BB24,"")</f>
        <v/>
      </c>
      <c r="W28" s="58" t="str">
        <f>IF(females!BB25&gt;0,females!BB25,"")</f>
        <v/>
      </c>
      <c r="X28" s="58" t="str">
        <f>IF(females!BB26&gt;0,females!BB26,"")</f>
        <v/>
      </c>
      <c r="Y28" s="58" t="str">
        <f>IF(females!BB27&gt;0,females!BB27,"")</f>
        <v/>
      </c>
      <c r="Z28" s="58" t="str">
        <f>IF(females!BB28&gt;0,females!BB28,"")</f>
        <v/>
      </c>
      <c r="AA28" s="58" t="str">
        <f>IF(females!BB29&gt;0,females!BB29,"")</f>
        <v/>
      </c>
      <c r="AB28" s="58" t="str">
        <f>IF(females!BB31&gt;0,females!BB31,"")</f>
        <v/>
      </c>
      <c r="AC28" s="58" t="str">
        <f>IF(females!BB32&gt;0,females!BB32,"")</f>
        <v/>
      </c>
      <c r="AD28" s="58" t="str">
        <f>IF(females!BB33&gt;0,females!BB33,"")</f>
        <v/>
      </c>
      <c r="AE28" s="58" t="str">
        <f>IF(females!BB34&gt;0,females!BB34,"")</f>
        <v/>
      </c>
      <c r="AF28" s="58" t="str">
        <f>IF(females!BB35&gt;0,females!BB35,"")</f>
        <v/>
      </c>
      <c r="AG28" s="58" t="str">
        <f>IF(females!BB36&gt;0,females!BB36,"")</f>
        <v/>
      </c>
      <c r="AH28" s="58" t="str">
        <f>IF(females!BB37&gt;0,females!BB37,"")</f>
        <v/>
      </c>
      <c r="AI28" s="58" t="str">
        <f>IF(females!BB39&gt;0,females!BB39,"")</f>
        <v/>
      </c>
      <c r="AJ28" s="58" t="str">
        <f>IF(females!BB40&gt;0,females!BB40,"")</f>
        <v/>
      </c>
      <c r="AK28" s="58" t="str">
        <f>IF(females!BB41&gt;0,females!BB41,"")</f>
        <v/>
      </c>
      <c r="AL28" s="58" t="str">
        <f>IF(females!BB42&gt;0,females!BB42,"")</f>
        <v/>
      </c>
      <c r="AM28" s="58" t="str">
        <f>IF(females!BB43&gt;0,females!BB43,"")</f>
        <v/>
      </c>
      <c r="AN28" s="93" t="str">
        <f>IF(females!BB44&gt;0,females!BB44,"")</f>
        <v/>
      </c>
    </row>
    <row r="29" spans="1:40" x14ac:dyDescent="0.25">
      <c r="A29" s="54" t="str">
        <f t="shared" si="1"/>
        <v>Milnesium variefidum</v>
      </c>
      <c r="B29" s="75" t="str">
        <f t="shared" si="1"/>
        <v>GB.001</v>
      </c>
      <c r="C29" s="56">
        <f>females!BD1</f>
        <v>28</v>
      </c>
      <c r="D29" s="57" t="str">
        <f>IF(females!BD3&gt;0,females!BD3,"")</f>
        <v/>
      </c>
      <c r="E29" s="57" t="str">
        <f>IF(females!BD4&gt;0,females!BD4,"")</f>
        <v/>
      </c>
      <c r="F29" s="58" t="str">
        <f>IF(females!BD5&gt;0,females!BD5,"")</f>
        <v/>
      </c>
      <c r="G29" s="58" t="str">
        <f>IF(females!BD7&gt;0,females!BD7,"")</f>
        <v/>
      </c>
      <c r="H29" s="58" t="str">
        <f>IF(females!BD8&gt;0,females!BD8,"")</f>
        <v/>
      </c>
      <c r="I29" s="58" t="str">
        <f>IF(females!BD9&gt;0,females!BD9,"")</f>
        <v/>
      </c>
      <c r="J29" s="58" t="str">
        <f>IF(females!BD10&gt;0,females!BD10,"")</f>
        <v/>
      </c>
      <c r="K29" s="58" t="str">
        <f>IF(females!BD11&gt;0,females!BD11,"")</f>
        <v/>
      </c>
      <c r="L29" s="60" t="str">
        <f>IF(females!BD12&gt;0,females!BD12,"")</f>
        <v/>
      </c>
      <c r="M29" s="60" t="str">
        <f>IF(females!BD13&gt;0,females!BD13,"")</f>
        <v/>
      </c>
      <c r="N29" s="58" t="str">
        <f>IF(females!BD15&gt;0,females!BD15,"")</f>
        <v/>
      </c>
      <c r="O29" s="58" t="str">
        <f>IF(females!BD16&gt;0,females!BD16,"")</f>
        <v/>
      </c>
      <c r="P29" s="58" t="str">
        <f>IF(females!BD17&gt;0,females!BD17,"")</f>
        <v/>
      </c>
      <c r="Q29" s="58" t="str">
        <f>IF(females!BD18&gt;0,females!BD18,"")</f>
        <v/>
      </c>
      <c r="R29" s="58" t="str">
        <f>IF(females!BD19&gt;0,females!BD19,"")</f>
        <v/>
      </c>
      <c r="S29" s="58" t="str">
        <f>IF(females!BD20&gt;0,females!BD20,"")</f>
        <v/>
      </c>
      <c r="T29" s="58" t="str">
        <f>IF(females!BD21&gt;0,females!BD21,"")</f>
        <v/>
      </c>
      <c r="U29" s="58" t="str">
        <f>IF(females!BD23&gt;0,females!BD23,"")</f>
        <v/>
      </c>
      <c r="V29" s="58" t="str">
        <f>IF(females!BD24&gt;0,females!BD24,"")</f>
        <v/>
      </c>
      <c r="W29" s="58" t="str">
        <f>IF(females!BD25&gt;0,females!BD25,"")</f>
        <v/>
      </c>
      <c r="X29" s="58" t="str">
        <f>IF(females!BD26&gt;0,females!BD26,"")</f>
        <v/>
      </c>
      <c r="Y29" s="58" t="str">
        <f>IF(females!BD27&gt;0,females!BD27,"")</f>
        <v/>
      </c>
      <c r="Z29" s="58" t="str">
        <f>IF(females!BD28&gt;0,females!BD28,"")</f>
        <v/>
      </c>
      <c r="AA29" s="58" t="str">
        <f>IF(females!BD29&gt;0,females!BD29,"")</f>
        <v/>
      </c>
      <c r="AB29" s="58" t="str">
        <f>IF(females!BD31&gt;0,females!BD31,"")</f>
        <v/>
      </c>
      <c r="AC29" s="58" t="str">
        <f>IF(females!BD32&gt;0,females!BD32,"")</f>
        <v/>
      </c>
      <c r="AD29" s="58" t="str">
        <f>IF(females!BD33&gt;0,females!BD33,"")</f>
        <v/>
      </c>
      <c r="AE29" s="58" t="str">
        <f>IF(females!BD34&gt;0,females!BD34,"")</f>
        <v/>
      </c>
      <c r="AF29" s="58" t="str">
        <f>IF(females!BD35&gt;0,females!BD35,"")</f>
        <v/>
      </c>
      <c r="AG29" s="58" t="str">
        <f>IF(females!BD36&gt;0,females!BD36,"")</f>
        <v/>
      </c>
      <c r="AH29" s="58" t="str">
        <f>IF(females!BD37&gt;0,females!BD37,"")</f>
        <v/>
      </c>
      <c r="AI29" s="58" t="str">
        <f>IF(females!BD39&gt;0,females!BD39,"")</f>
        <v/>
      </c>
      <c r="AJ29" s="58" t="str">
        <f>IF(females!BD40&gt;0,females!BD40,"")</f>
        <v/>
      </c>
      <c r="AK29" s="58" t="str">
        <f>IF(females!BD41&gt;0,females!BD41,"")</f>
        <v/>
      </c>
      <c r="AL29" s="58" t="str">
        <f>IF(females!BD42&gt;0,females!BD42,"")</f>
        <v/>
      </c>
      <c r="AM29" s="58" t="str">
        <f>IF(females!BD43&gt;0,females!BD43,"")</f>
        <v/>
      </c>
      <c r="AN29" s="93" t="str">
        <f>IF(females!BD44&gt;0,females!BD44,"")</f>
        <v/>
      </c>
    </row>
    <row r="30" spans="1:40" x14ac:dyDescent="0.25">
      <c r="A30" s="54" t="str">
        <f t="shared" si="1"/>
        <v>Milnesium variefidum</v>
      </c>
      <c r="B30" s="75" t="str">
        <f t="shared" si="1"/>
        <v>GB.001</v>
      </c>
      <c r="C30" s="56">
        <f>females!BF1</f>
        <v>29</v>
      </c>
      <c r="D30" s="57" t="str">
        <f>IF(females!BF3&gt;0,females!BF3,"")</f>
        <v/>
      </c>
      <c r="E30" s="57" t="str">
        <f>IF(females!BF4&gt;0,females!BF4,"")</f>
        <v/>
      </c>
      <c r="F30" s="58" t="str">
        <f>IF(females!BF5&gt;0,females!BF5,"")</f>
        <v/>
      </c>
      <c r="G30" s="58" t="str">
        <f>IF(females!BF7&gt;0,females!BF7,"")</f>
        <v/>
      </c>
      <c r="H30" s="58" t="str">
        <f>IF(females!BF8&gt;0,females!BF8,"")</f>
        <v/>
      </c>
      <c r="I30" s="58" t="str">
        <f>IF(females!BF9&gt;0,females!BF9,"")</f>
        <v/>
      </c>
      <c r="J30" s="58" t="str">
        <f>IF(females!BF10&gt;0,females!BF10,"")</f>
        <v/>
      </c>
      <c r="K30" s="58" t="str">
        <f>IF(females!BF11&gt;0,females!BF11,"")</f>
        <v/>
      </c>
      <c r="L30" s="60" t="str">
        <f>IF(females!BF12&gt;0,females!BF12,"")</f>
        <v/>
      </c>
      <c r="M30" s="60" t="str">
        <f>IF(females!BF13&gt;0,females!BF13,"")</f>
        <v/>
      </c>
      <c r="N30" s="58" t="str">
        <f>IF(females!BF15&gt;0,females!BF15,"")</f>
        <v/>
      </c>
      <c r="O30" s="58" t="str">
        <f>IF(females!BF16&gt;0,females!BF16,"")</f>
        <v/>
      </c>
      <c r="P30" s="58" t="str">
        <f>IF(females!BF17&gt;0,females!BF17,"")</f>
        <v/>
      </c>
      <c r="Q30" s="58" t="str">
        <f>IF(females!BF18&gt;0,females!BF18,"")</f>
        <v/>
      </c>
      <c r="R30" s="58" t="str">
        <f>IF(females!BF19&gt;0,females!BF19,"")</f>
        <v/>
      </c>
      <c r="S30" s="58" t="str">
        <f>IF(females!BF20&gt;0,females!BF20,"")</f>
        <v/>
      </c>
      <c r="T30" s="58" t="str">
        <f>IF(females!BF21&gt;0,females!BF21,"")</f>
        <v/>
      </c>
      <c r="U30" s="58" t="str">
        <f>IF(females!BF23&gt;0,females!BF23,"")</f>
        <v/>
      </c>
      <c r="V30" s="58" t="str">
        <f>IF(females!BF24&gt;0,females!BF24,"")</f>
        <v/>
      </c>
      <c r="W30" s="58" t="str">
        <f>IF(females!BF25&gt;0,females!BF25,"")</f>
        <v/>
      </c>
      <c r="X30" s="58" t="str">
        <f>IF(females!BF26&gt;0,females!BF26,"")</f>
        <v/>
      </c>
      <c r="Y30" s="58" t="str">
        <f>IF(females!BF27&gt;0,females!BF27,"")</f>
        <v/>
      </c>
      <c r="Z30" s="58" t="str">
        <f>IF(females!BF28&gt;0,females!BF28,"")</f>
        <v/>
      </c>
      <c r="AA30" s="58" t="str">
        <f>IF(females!BF29&gt;0,females!BF29,"")</f>
        <v/>
      </c>
      <c r="AB30" s="58" t="str">
        <f>IF(females!BF31&gt;0,females!BF31,"")</f>
        <v/>
      </c>
      <c r="AC30" s="58" t="str">
        <f>IF(females!BF32&gt;0,females!BF32,"")</f>
        <v/>
      </c>
      <c r="AD30" s="58" t="str">
        <f>IF(females!BF33&gt;0,females!BF33,"")</f>
        <v/>
      </c>
      <c r="AE30" s="58" t="str">
        <f>IF(females!BF34&gt;0,females!BF34,"")</f>
        <v/>
      </c>
      <c r="AF30" s="58" t="str">
        <f>IF(females!BF35&gt;0,females!BF35,"")</f>
        <v/>
      </c>
      <c r="AG30" s="58" t="str">
        <f>IF(females!BF36&gt;0,females!BF36,"")</f>
        <v/>
      </c>
      <c r="AH30" s="58" t="str">
        <f>IF(females!BF37&gt;0,females!BF37,"")</f>
        <v/>
      </c>
      <c r="AI30" s="58" t="str">
        <f>IF(females!BF39&gt;0,females!BF39,"")</f>
        <v/>
      </c>
      <c r="AJ30" s="58" t="str">
        <f>IF(females!BF40&gt;0,females!BF40,"")</f>
        <v/>
      </c>
      <c r="AK30" s="58" t="str">
        <f>IF(females!BF41&gt;0,females!BF41,"")</f>
        <v/>
      </c>
      <c r="AL30" s="58" t="str">
        <f>IF(females!BF42&gt;0,females!BF42,"")</f>
        <v/>
      </c>
      <c r="AM30" s="58" t="str">
        <f>IF(females!BF43&gt;0,females!BF43,"")</f>
        <v/>
      </c>
      <c r="AN30" s="93" t="str">
        <f>IF(females!BF44&gt;0,females!BF44,"")</f>
        <v/>
      </c>
    </row>
    <row r="31" spans="1:40" x14ac:dyDescent="0.25">
      <c r="A31" s="54" t="str">
        <f t="shared" si="1"/>
        <v>Milnesium variefidum</v>
      </c>
      <c r="B31" s="75" t="str">
        <f t="shared" si="1"/>
        <v>GB.001</v>
      </c>
      <c r="C31" s="56">
        <f>females!BH1</f>
        <v>30</v>
      </c>
      <c r="D31" s="57" t="str">
        <f>IF(females!BH3&gt;0,females!BH3,"")</f>
        <v/>
      </c>
      <c r="E31" s="57" t="str">
        <f>IF(females!BH4&gt;0,females!BH4,"")</f>
        <v/>
      </c>
      <c r="F31" s="58" t="str">
        <f>IF(females!BH5&gt;0,females!BH5,"")</f>
        <v/>
      </c>
      <c r="G31" s="58" t="str">
        <f>IF(females!BH7&gt;0,females!BH7,"")</f>
        <v/>
      </c>
      <c r="H31" s="58" t="str">
        <f>IF(females!BH8&gt;0,females!BH8,"")</f>
        <v/>
      </c>
      <c r="I31" s="58" t="str">
        <f>IF(females!BH9&gt;0,females!BH9,"")</f>
        <v/>
      </c>
      <c r="J31" s="58" t="str">
        <f>IF(females!BH10&gt;0,females!BH10,"")</f>
        <v/>
      </c>
      <c r="K31" s="58" t="str">
        <f>IF(females!BH11&gt;0,females!BH11,"")</f>
        <v/>
      </c>
      <c r="L31" s="60" t="str">
        <f>IF(females!BH12&gt;0,females!BH12,"")</f>
        <v/>
      </c>
      <c r="M31" s="60" t="str">
        <f>IF(females!BH13&gt;0,females!BH13,"")</f>
        <v/>
      </c>
      <c r="N31" s="58" t="str">
        <f>IF(females!BH15&gt;0,females!BH15,"")</f>
        <v/>
      </c>
      <c r="O31" s="58" t="str">
        <f>IF(females!BH16&gt;0,females!BH16,"")</f>
        <v/>
      </c>
      <c r="P31" s="58" t="str">
        <f>IF(females!BH17&gt;0,females!BH17,"")</f>
        <v/>
      </c>
      <c r="Q31" s="58" t="str">
        <f>IF(females!BH18&gt;0,females!BH18,"")</f>
        <v/>
      </c>
      <c r="R31" s="58" t="str">
        <f>IF(females!BH19&gt;0,females!BH19,"")</f>
        <v/>
      </c>
      <c r="S31" s="58" t="str">
        <f>IF(females!BH20&gt;0,females!BH20,"")</f>
        <v/>
      </c>
      <c r="T31" s="58" t="str">
        <f>IF(females!BH21&gt;0,females!BH21,"")</f>
        <v/>
      </c>
      <c r="U31" s="58" t="str">
        <f>IF(females!BH23&gt;0,females!BH23,"")</f>
        <v/>
      </c>
      <c r="V31" s="58" t="str">
        <f>IF(females!BH24&gt;0,females!BH24,"")</f>
        <v/>
      </c>
      <c r="W31" s="58" t="str">
        <f>IF(females!BH25&gt;0,females!BH25,"")</f>
        <v/>
      </c>
      <c r="X31" s="58" t="str">
        <f>IF(females!BH26&gt;0,females!BH26,"")</f>
        <v/>
      </c>
      <c r="Y31" s="58" t="str">
        <f>IF(females!BH27&gt;0,females!BH27,"")</f>
        <v/>
      </c>
      <c r="Z31" s="58" t="str">
        <f>IF(females!BH28&gt;0,females!BH28,"")</f>
        <v/>
      </c>
      <c r="AA31" s="58" t="str">
        <f>IF(females!BH29&gt;0,females!BH29,"")</f>
        <v/>
      </c>
      <c r="AB31" s="58" t="str">
        <f>IF(females!BH31&gt;0,females!BH31,"")</f>
        <v/>
      </c>
      <c r="AC31" s="58" t="str">
        <f>IF(females!BH32&gt;0,females!BH32,"")</f>
        <v/>
      </c>
      <c r="AD31" s="58" t="str">
        <f>IF(females!BH33&gt;0,females!BH33,"")</f>
        <v/>
      </c>
      <c r="AE31" s="58" t="str">
        <f>IF(females!BH34&gt;0,females!BH34,"")</f>
        <v/>
      </c>
      <c r="AF31" s="58" t="str">
        <f>IF(females!BH35&gt;0,females!BH35,"")</f>
        <v/>
      </c>
      <c r="AG31" s="58" t="str">
        <f>IF(females!BH36&gt;0,females!BH36,"")</f>
        <v/>
      </c>
      <c r="AH31" s="58" t="str">
        <f>IF(females!BH37&gt;0,females!BH37,"")</f>
        <v/>
      </c>
      <c r="AI31" s="58" t="str">
        <f>IF(females!BH39&gt;0,females!BH39,"")</f>
        <v/>
      </c>
      <c r="AJ31" s="58" t="str">
        <f>IF(females!BH40&gt;0,females!BH40,"")</f>
        <v/>
      </c>
      <c r="AK31" s="58" t="str">
        <f>IF(females!BH41&gt;0,females!BH41,"")</f>
        <v/>
      </c>
      <c r="AL31" s="58" t="str">
        <f>IF(females!BH42&gt;0,females!BH42,"")</f>
        <v/>
      </c>
      <c r="AM31" s="58" t="str">
        <f>IF(females!BH43&gt;0,females!BH43,"")</f>
        <v/>
      </c>
      <c r="AN31" s="93" t="str">
        <f>IF(females!BH44&gt;0,females!BH44,"")</f>
        <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7C80"/>
  </sheetPr>
  <dimension ref="A1:AC33"/>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09375" defaultRowHeight="13.2" x14ac:dyDescent="0.25"/>
  <cols>
    <col min="1" max="1" width="19.44140625" style="50" bestFit="1" customWidth="1"/>
    <col min="2" max="2" width="16.88671875" style="76" customWidth="1"/>
    <col min="3" max="3" width="9.109375" style="49"/>
    <col min="4" max="4" width="9.109375" style="48" customWidth="1"/>
    <col min="5" max="29" width="9.109375" style="48"/>
    <col min="30" max="30" width="2.88671875" style="48" customWidth="1"/>
    <col min="31" max="16384" width="9.109375" style="48"/>
  </cols>
  <sheetData>
    <row r="1" spans="1:29" ht="69" x14ac:dyDescent="0.25">
      <c r="A1" s="54" t="s">
        <v>52</v>
      </c>
      <c r="B1" s="77" t="s">
        <v>53</v>
      </c>
      <c r="C1" s="55" t="s">
        <v>42</v>
      </c>
      <c r="D1" s="72" t="s">
        <v>11</v>
      </c>
      <c r="E1" s="72" t="s">
        <v>12</v>
      </c>
      <c r="F1" s="72" t="s">
        <v>13</v>
      </c>
      <c r="G1" s="73" t="s">
        <v>36</v>
      </c>
      <c r="H1" s="73" t="s">
        <v>37</v>
      </c>
      <c r="I1" s="73" t="s">
        <v>38</v>
      </c>
      <c r="J1" s="73" t="s">
        <v>39</v>
      </c>
      <c r="K1" s="73" t="s">
        <v>54</v>
      </c>
      <c r="L1" s="73" t="s">
        <v>55</v>
      </c>
      <c r="M1" s="73" t="s">
        <v>56</v>
      </c>
      <c r="N1" s="73" t="s">
        <v>57</v>
      </c>
      <c r="O1" s="73" t="s">
        <v>58</v>
      </c>
      <c r="P1" s="73" t="s">
        <v>59</v>
      </c>
      <c r="Q1" s="73" t="s">
        <v>60</v>
      </c>
      <c r="R1" s="73" t="s">
        <v>61</v>
      </c>
      <c r="S1" s="73" t="s">
        <v>62</v>
      </c>
      <c r="T1" s="73" t="s">
        <v>63</v>
      </c>
      <c r="U1" s="73" t="s">
        <v>64</v>
      </c>
      <c r="V1" s="73" t="s">
        <v>65</v>
      </c>
      <c r="W1" s="73" t="s">
        <v>66</v>
      </c>
      <c r="X1" s="73" t="s">
        <v>67</v>
      </c>
      <c r="Y1" s="73" t="s">
        <v>68</v>
      </c>
      <c r="Z1" s="73" t="s">
        <v>69</v>
      </c>
      <c r="AA1" s="73" t="s">
        <v>70</v>
      </c>
      <c r="AB1" s="73" t="s">
        <v>71</v>
      </c>
      <c r="AC1" s="73" t="s">
        <v>72</v>
      </c>
    </row>
    <row r="2" spans="1:29" x14ac:dyDescent="0.25">
      <c r="A2" s="54" t="str">
        <f>'female stats (μm)'!A$2</f>
        <v>Milnesium variefidum</v>
      </c>
      <c r="B2" s="75" t="str">
        <f>'female stats (μm)'!B$2</f>
        <v>GB.001</v>
      </c>
      <c r="C2" s="56" t="str">
        <f>females!B1</f>
        <v>1 (HOL)</v>
      </c>
      <c r="D2" s="63">
        <f>IF(females!C3&gt;0,females!C3,"")</f>
        <v>1555.5555555555554</v>
      </c>
      <c r="E2" s="64" t="str">
        <f>IF(females!C4&gt;0,females!C4,"")</f>
        <v/>
      </c>
      <c r="F2" s="64">
        <f>IF(females!C5&gt;0,females!C5,"")</f>
        <v>17.460317460317459</v>
      </c>
      <c r="G2" s="64">
        <f>IF(females!C8&gt;0,females!C8,"")</f>
        <v>70.748299319727892</v>
      </c>
      <c r="H2" s="64">
        <f>IF(females!C9&gt;0,females!C9,"")</f>
        <v>34.693877551020407</v>
      </c>
      <c r="I2" s="64">
        <f>IF(females!C10&gt;0,females!C10,"")</f>
        <v>28.571428571428569</v>
      </c>
      <c r="J2" s="64">
        <f>IF(females!C11&gt;0,females!C11,"")</f>
        <v>30.612244897959183</v>
      </c>
      <c r="K2" s="64">
        <f>IF(females!C15&gt;0,females!C15,"")</f>
        <v>44.671201814058954</v>
      </c>
      <c r="L2" s="64">
        <f>IF(females!C16&gt;0,females!C16,"")</f>
        <v>35.827664399092974</v>
      </c>
      <c r="M2" s="64">
        <f>IF(females!C18&gt;0,females!C18,"")</f>
        <v>43.310657596371883</v>
      </c>
      <c r="N2" s="64">
        <f>IF(females!C19&gt;0,females!C19,"")</f>
        <v>35.374149659863946</v>
      </c>
      <c r="O2" s="64">
        <f>IF(females!C20&gt;0,females!C20,"")</f>
        <v>9.9773242630385486</v>
      </c>
      <c r="P2" s="64">
        <f>IF(females!C23&gt;0,females!C23,"")</f>
        <v>46.031746031746032</v>
      </c>
      <c r="Q2" s="64">
        <f>IF(females!C24&gt;0,females!C24,"")</f>
        <v>38.321995464852606</v>
      </c>
      <c r="R2" s="64">
        <f>IF(females!C26&gt;0,females!C26,"")</f>
        <v>45.57823129251701</v>
      </c>
      <c r="S2" s="64">
        <f>IF(females!C27&gt;0,females!C27,"")</f>
        <v>36.054421768707485</v>
      </c>
      <c r="T2" s="64">
        <f>IF(females!C28&gt;0,females!C28,"")</f>
        <v>8.6167800453514722</v>
      </c>
      <c r="U2" s="64">
        <f>IF(females!C31&gt;0,females!C31,"")</f>
        <v>47.619047619047613</v>
      </c>
      <c r="V2" s="64">
        <f>IF(females!C32&gt;0,females!C32,"")</f>
        <v>39.002267573696145</v>
      </c>
      <c r="W2" s="64">
        <f>IF(females!C34&gt;0,females!C34,"")</f>
        <v>47.165532879818592</v>
      </c>
      <c r="X2" s="64">
        <f>IF(females!C35&gt;0,females!C35,"")</f>
        <v>37.188208616780038</v>
      </c>
      <c r="Y2" s="64">
        <f>IF(females!C36&gt;0,females!C36,"")</f>
        <v>8.6167800453514722</v>
      </c>
      <c r="Z2" s="64">
        <f>IF(females!C39&gt;0,females!C39,"")</f>
        <v>60.997732426303855</v>
      </c>
      <c r="AA2" s="64">
        <f>IF(females!C40&gt;0,females!C40,"")</f>
        <v>42.176870748299322</v>
      </c>
      <c r="AB2" s="64">
        <f>IF(females!C42&gt;0,females!C42,"")</f>
        <v>62.358276643990926</v>
      </c>
      <c r="AC2" s="64">
        <f>IF(females!C43&gt;0,females!C43,"")</f>
        <v>41.043083900226755</v>
      </c>
    </row>
    <row r="3" spans="1:29" x14ac:dyDescent="0.25">
      <c r="A3" s="54" t="str">
        <f>'female stats (μm)'!A$2</f>
        <v>Milnesium variefidum</v>
      </c>
      <c r="B3" s="75" t="str">
        <f>'female stats (μm)'!B$2</f>
        <v>GB.001</v>
      </c>
      <c r="C3" s="56">
        <f>females!D1</f>
        <v>2</v>
      </c>
      <c r="D3" s="63">
        <f>IF(females!E3&gt;0,females!E3,"")</f>
        <v>1243.9528023598821</v>
      </c>
      <c r="E3" s="64" t="str">
        <f>IF(females!E4&gt;0,females!E4,"")</f>
        <v/>
      </c>
      <c r="F3" s="65">
        <f>IF(females!E5&gt;0,females!E5,"")</f>
        <v>12.979351032448379</v>
      </c>
      <c r="G3" s="64">
        <f>IF(females!E8&gt;0,females!E8,"")</f>
        <v>70.206489675516224</v>
      </c>
      <c r="H3" s="64" t="str">
        <f>IF(females!E9&gt;0,females!E9,"")</f>
        <v/>
      </c>
      <c r="I3" s="64">
        <f>IF(females!E10&gt;0,females!E10,"")</f>
        <v>25.958702064896759</v>
      </c>
      <c r="J3" s="64">
        <f>IF(females!E11&gt;0,females!E11,"")</f>
        <v>27.728613569321535</v>
      </c>
      <c r="K3" s="64">
        <f>IF(females!E15&gt;0,females!E15,"")</f>
        <v>41.592920353982301</v>
      </c>
      <c r="L3" s="64">
        <f>IF(females!E16&gt;0,females!E16,"")</f>
        <v>33.038348082595867</v>
      </c>
      <c r="M3" s="64">
        <f>IF(females!E18&gt;0,females!E18,"")</f>
        <v>41.002949852507378</v>
      </c>
      <c r="N3" s="64">
        <f>IF(females!E19&gt;0,females!E19,"")</f>
        <v>31.268436578171094</v>
      </c>
      <c r="O3" s="64">
        <f>IF(females!E20&gt;0,females!E20,"")</f>
        <v>8.8495575221238933</v>
      </c>
      <c r="P3" s="64">
        <f>IF(females!E23&gt;0,females!E23,"")</f>
        <v>42.772861356932154</v>
      </c>
      <c r="Q3" s="64">
        <f>IF(females!E24&gt;0,females!E24,"")</f>
        <v>32.448377581120944</v>
      </c>
      <c r="R3" s="64">
        <f>IF(females!E26&gt;0,females!E26,"")</f>
        <v>41.592920353982301</v>
      </c>
      <c r="S3" s="64">
        <f>IF(females!E27&gt;0,females!E27,"")</f>
        <v>30.088495575221234</v>
      </c>
      <c r="T3" s="64">
        <f>IF(females!E28&gt;0,females!E28,"")</f>
        <v>8.5545722713864301</v>
      </c>
      <c r="U3" s="64">
        <f>IF(females!E31&gt;0,females!E31,"")</f>
        <v>47.492625368731566</v>
      </c>
      <c r="V3" s="64">
        <f>IF(females!E32&gt;0,females!E32,"")</f>
        <v>34.80825958702065</v>
      </c>
      <c r="W3" s="64">
        <f>IF(females!E34&gt;0,females!E34,"")</f>
        <v>43.657817109144545</v>
      </c>
      <c r="X3" s="64">
        <f>IF(females!E35&gt;0,females!E35,"")</f>
        <v>31.858407079646021</v>
      </c>
      <c r="Y3" s="64">
        <f>IF(females!E36&gt;0,females!E36,"")</f>
        <v>11.209439528023598</v>
      </c>
      <c r="Z3" s="64">
        <f>IF(females!E39&gt;0,females!E39,"")</f>
        <v>55.162241887905608</v>
      </c>
      <c r="AA3" s="64">
        <f>IF(females!E40&gt;0,females!E40,"")</f>
        <v>35.398230088495573</v>
      </c>
      <c r="AB3" s="64">
        <f>IF(females!E42&gt;0,females!E42,"")</f>
        <v>60.471976401179937</v>
      </c>
      <c r="AC3" s="64">
        <f>IF(females!E43&gt;0,females!E43,"")</f>
        <v>36.873156342182895</v>
      </c>
    </row>
    <row r="4" spans="1:29" x14ac:dyDescent="0.25">
      <c r="A4" s="54" t="str">
        <f>'female stats (μm)'!A$2</f>
        <v>Milnesium variefidum</v>
      </c>
      <c r="B4" s="75" t="str">
        <f>'female stats (μm)'!B$2</f>
        <v>GB.001</v>
      </c>
      <c r="C4" s="56">
        <f>females!F1</f>
        <v>3</v>
      </c>
      <c r="D4" s="63">
        <f>IF(females!G3&gt;0,females!G3,"")</f>
        <v>1325.8706467661691</v>
      </c>
      <c r="E4" s="64">
        <f>IF(females!G4&gt;0,females!G4,"")</f>
        <v>12.189054726368159</v>
      </c>
      <c r="F4" s="64" t="str">
        <f>IF(females!G5&gt;0,females!G5,"")</f>
        <v/>
      </c>
      <c r="G4" s="64">
        <f>IF(females!G8&gt;0,females!G8,"")</f>
        <v>74.129353233830841</v>
      </c>
      <c r="H4" s="64">
        <f>IF(females!G9&gt;0,females!G9,"")</f>
        <v>39.800995024875618</v>
      </c>
      <c r="I4" s="64">
        <f>IF(females!G10&gt;0,females!G10,"")</f>
        <v>33.830845771144276</v>
      </c>
      <c r="J4" s="64">
        <f>IF(females!G11&gt;0,females!G11,"")</f>
        <v>38.059701492537314</v>
      </c>
      <c r="K4" s="64">
        <f>IF(females!G15&gt;0,females!G15,"")</f>
        <v>40.796019900497505</v>
      </c>
      <c r="L4" s="64">
        <f>IF(females!G16&gt;0,females!G16,"")</f>
        <v>33.333333333333329</v>
      </c>
      <c r="M4" s="64">
        <f>IF(females!G18&gt;0,females!G18,"")</f>
        <v>38.059701492537314</v>
      </c>
      <c r="N4" s="64">
        <f>IF(females!G19&gt;0,females!G19,"")</f>
        <v>34.079601990049746</v>
      </c>
      <c r="O4" s="64">
        <f>IF(females!G20&gt;0,females!G20,"")</f>
        <v>8.7064676616915406</v>
      </c>
      <c r="P4" s="64">
        <f>IF(females!G23&gt;0,females!G23,"")</f>
        <v>43.781094527363187</v>
      </c>
      <c r="Q4" s="64">
        <f>IF(females!G24&gt;0,females!G24,"")</f>
        <v>34.079601990049746</v>
      </c>
      <c r="R4" s="64">
        <f>IF(females!G26&gt;0,females!G26,"")</f>
        <v>40.796019900497505</v>
      </c>
      <c r="S4" s="64">
        <f>IF(females!G27&gt;0,females!G27,"")</f>
        <v>32.338308457711442</v>
      </c>
      <c r="T4" s="64">
        <f>IF(females!G28&gt;0,females!G28,"")</f>
        <v>6.467661691542288</v>
      </c>
      <c r="U4" s="64">
        <f>IF(females!G31&gt;0,females!G31,"")</f>
        <v>45.522388059701491</v>
      </c>
      <c r="V4" s="64" t="str">
        <f>IF(females!G32&gt;0,females!G32,"")</f>
        <v/>
      </c>
      <c r="W4" s="64">
        <f>IF(females!G34&gt;0,females!G34,"")</f>
        <v>38.308457711442784</v>
      </c>
      <c r="X4" s="64">
        <f>IF(females!G35&gt;0,females!G35,"")</f>
        <v>33.333333333333329</v>
      </c>
      <c r="Y4" s="64">
        <f>IF(females!G36&gt;0,females!G36,"")</f>
        <v>7.4626865671641784</v>
      </c>
      <c r="Z4" s="64">
        <f>IF(females!G39&gt;0,females!G39,"")</f>
        <v>53.731343283582092</v>
      </c>
      <c r="AA4" s="64">
        <f>IF(females!G40&gt;0,females!G40,"")</f>
        <v>37.56218905472636</v>
      </c>
      <c r="AB4" s="64">
        <f>IF(females!G42&gt;0,females!G42,"")</f>
        <v>59.203980099502488</v>
      </c>
      <c r="AC4" s="64">
        <f>IF(females!G43&gt;0,females!G43,"")</f>
        <v>40.298507462686558</v>
      </c>
    </row>
    <row r="5" spans="1:29" x14ac:dyDescent="0.25">
      <c r="A5" s="54" t="str">
        <f>'female stats (μm)'!A$2</f>
        <v>Milnesium variefidum</v>
      </c>
      <c r="B5" s="75" t="str">
        <f>'female stats (μm)'!B$2</f>
        <v>GB.001</v>
      </c>
      <c r="C5" s="56">
        <f>females!H1</f>
        <v>4</v>
      </c>
      <c r="D5" s="63">
        <f>IF(females!I3&gt;0,females!I3,"")</f>
        <v>1325.4437869822486</v>
      </c>
      <c r="E5" s="64">
        <f>IF(females!I4&gt;0,females!I4,"")</f>
        <v>11.834319526627219</v>
      </c>
      <c r="F5" s="64">
        <f>IF(females!I5&gt;0,females!I5,"")</f>
        <v>16.272189349112427</v>
      </c>
      <c r="G5" s="64">
        <f>IF(females!I8&gt;0,females!I8,"")</f>
        <v>72.189349112426044</v>
      </c>
      <c r="H5" s="64" t="str">
        <f>IF(females!I9&gt;0,females!I9,"")</f>
        <v/>
      </c>
      <c r="I5" s="64">
        <f>IF(females!I10&gt;0,females!I10,"")</f>
        <v>24.260355029585799</v>
      </c>
      <c r="J5" s="64">
        <f>IF(females!I11&gt;0,females!I11,"")</f>
        <v>24.852071005917161</v>
      </c>
      <c r="K5" s="64">
        <f>IF(females!I15&gt;0,females!I15,"")</f>
        <v>39.644970414201183</v>
      </c>
      <c r="L5" s="64">
        <f>IF(females!I16&gt;0,females!I16,"")</f>
        <v>33.136094674556219</v>
      </c>
      <c r="M5" s="64">
        <f>IF(females!I18&gt;0,females!I18,"")</f>
        <v>39.349112426035511</v>
      </c>
      <c r="N5" s="64">
        <f>IF(females!I19&gt;0,females!I19,"")</f>
        <v>32.840236686390533</v>
      </c>
      <c r="O5" s="64" t="str">
        <f>IF(females!I20&gt;0,females!I20,"")</f>
        <v/>
      </c>
      <c r="P5" s="64">
        <f>IF(females!I23&gt;0,females!I23,"")</f>
        <v>42.603550295857993</v>
      </c>
      <c r="Q5" s="64">
        <f>IF(females!I24&gt;0,females!I24,"")</f>
        <v>33.431952662721898</v>
      </c>
      <c r="R5" s="64">
        <f>IF(females!I26&gt;0,females!I26,"")</f>
        <v>39.053254437869825</v>
      </c>
      <c r="S5" s="64">
        <f>IF(females!I27&gt;0,females!I27,"")</f>
        <v>32.248520710059175</v>
      </c>
      <c r="T5" s="64">
        <f>IF(females!I28&gt;0,females!I28,"")</f>
        <v>13.905325443786984</v>
      </c>
      <c r="U5" s="64">
        <f>IF(females!I31&gt;0,females!I31,"")</f>
        <v>44.082840236686394</v>
      </c>
      <c r="V5" s="64">
        <f>IF(females!I32&gt;0,females!I32,"")</f>
        <v>33.136094674556219</v>
      </c>
      <c r="W5" s="64">
        <f>IF(females!I34&gt;0,females!I34,"")</f>
        <v>40.236686390532547</v>
      </c>
      <c r="X5" s="64">
        <f>IF(females!I35&gt;0,females!I35,"")</f>
        <v>32.544378698224854</v>
      </c>
      <c r="Y5" s="64">
        <f>IF(females!I36&gt;0,females!I36,"")</f>
        <v>16.568047337278109</v>
      </c>
      <c r="Z5" s="64">
        <f>IF(females!I39&gt;0,females!I39,"")</f>
        <v>52.95857988165681</v>
      </c>
      <c r="AA5" s="64">
        <f>IF(females!I40&gt;0,females!I40,"")</f>
        <v>35.207100591715978</v>
      </c>
      <c r="AB5" s="64">
        <f>IF(females!I42&gt;0,females!I42,"")</f>
        <v>52.366863905325445</v>
      </c>
      <c r="AC5" s="64">
        <f>IF(females!I43&gt;0,females!I43,"")</f>
        <v>36.982248520710066</v>
      </c>
    </row>
    <row r="6" spans="1:29" x14ac:dyDescent="0.25">
      <c r="A6" s="54" t="str">
        <f>'female stats (μm)'!A$2</f>
        <v>Milnesium variefidum</v>
      </c>
      <c r="B6" s="75" t="str">
        <f>'female stats (μm)'!B$2</f>
        <v>GB.001</v>
      </c>
      <c r="C6" s="56">
        <f>females!J1</f>
        <v>5</v>
      </c>
      <c r="D6" s="63">
        <f>IF(females!K3&gt;0,females!K3,"")</f>
        <v>1009.8591549295774</v>
      </c>
      <c r="E6" s="64" t="str">
        <f>IF(females!K4&gt;0,females!K4,"")</f>
        <v/>
      </c>
      <c r="F6" s="64">
        <f>IF(females!K5&gt;0,females!K5,"")</f>
        <v>15.492957746478872</v>
      </c>
      <c r="G6" s="64">
        <f>IF(females!K8&gt;0,females!K8,"")</f>
        <v>71.126760563380273</v>
      </c>
      <c r="H6" s="64">
        <f>IF(females!K9&gt;0,females!K9,"")</f>
        <v>34.507042253521128</v>
      </c>
      <c r="I6" s="64">
        <f>IF(females!K10&gt;0,females!K10,"")</f>
        <v>22.065727699530516</v>
      </c>
      <c r="J6" s="64">
        <f>IF(females!K11&gt;0,females!K11,"")</f>
        <v>25.586854460093893</v>
      </c>
      <c r="K6" s="64">
        <f>IF(females!K15&gt;0,females!K15,"")</f>
        <v>36.619718309859152</v>
      </c>
      <c r="L6" s="64">
        <f>IF(females!K16&gt;0,females!K16,"")</f>
        <v>27.699530516431924</v>
      </c>
      <c r="M6" s="64">
        <f>IF(females!K18&gt;0,females!K18,"")</f>
        <v>35.2112676056338</v>
      </c>
      <c r="N6" s="64">
        <f>IF(females!K19&gt;0,females!K19,"")</f>
        <v>28.169014084507044</v>
      </c>
      <c r="O6" s="64">
        <f>IF(females!K20&gt;0,females!K20,"")</f>
        <v>8.4507042253521121</v>
      </c>
      <c r="P6" s="64">
        <f>IF(females!K23&gt;0,females!K23,"")</f>
        <v>38.028169014084504</v>
      </c>
      <c r="Q6" s="64">
        <f>IF(females!K24&gt;0,females!K24,"")</f>
        <v>31.455399061032864</v>
      </c>
      <c r="R6" s="64">
        <f>IF(females!K26&gt;0,females!K26,"")</f>
        <v>38.497652582159617</v>
      </c>
      <c r="S6" s="64">
        <f>IF(females!K27&gt;0,females!K27,"")</f>
        <v>26.760563380281688</v>
      </c>
      <c r="T6" s="64">
        <f>IF(females!K28&gt;0,females!K28,"")</f>
        <v>9.3896713615023462</v>
      </c>
      <c r="U6" s="64">
        <f>IF(females!K31&gt;0,females!K31,"")</f>
        <v>39.201877934272304</v>
      </c>
      <c r="V6" s="64">
        <f>IF(females!K32&gt;0,females!K32,"")</f>
        <v>30.751173708920188</v>
      </c>
      <c r="W6" s="64">
        <f>IF(females!K34&gt;0,females!K34,"")</f>
        <v>39.906103286384976</v>
      </c>
      <c r="X6" s="64">
        <f>IF(females!K35&gt;0,females!K35,"")</f>
        <v>28.4037558685446</v>
      </c>
      <c r="Y6" s="64">
        <f>IF(females!K36&gt;0,females!K36,"")</f>
        <v>9.8591549295774659</v>
      </c>
      <c r="Z6" s="64">
        <f>IF(females!K39&gt;0,females!K39,"")</f>
        <v>46.713615023474176</v>
      </c>
      <c r="AA6" s="64">
        <f>IF(females!K40&gt;0,females!K40,"")</f>
        <v>30.751173708920188</v>
      </c>
      <c r="AB6" s="64">
        <f>IF(females!K42&gt;0,females!K42,"")</f>
        <v>46.713615023474176</v>
      </c>
      <c r="AC6" s="64">
        <f>IF(females!K43&gt;0,females!K43,"")</f>
        <v>32.629107981220656</v>
      </c>
    </row>
    <row r="7" spans="1:29" x14ac:dyDescent="0.25">
      <c r="A7" s="54" t="str">
        <f>'female stats (μm)'!A$2</f>
        <v>Milnesium variefidum</v>
      </c>
      <c r="B7" s="75" t="str">
        <f>'female stats (μm)'!B$2</f>
        <v>GB.001</v>
      </c>
      <c r="C7" s="56">
        <f>females!L1</f>
        <v>6</v>
      </c>
      <c r="D7" s="63">
        <f>IF(females!M3&gt;0,females!M3,"")</f>
        <v>1310.6382978723404</v>
      </c>
      <c r="E7" s="64" t="str">
        <f>IF(females!M4&gt;0,females!M4,"")</f>
        <v/>
      </c>
      <c r="F7" s="64">
        <f>IF(females!M5&gt;0,females!M5,"")</f>
        <v>19.361702127659576</v>
      </c>
      <c r="G7" s="64">
        <f>IF(females!M8&gt;0,females!M8,"")</f>
        <v>71.063829787234027</v>
      </c>
      <c r="H7" s="64">
        <f>IF(females!M9&gt;0,females!M9,"")</f>
        <v>36.808510638297875</v>
      </c>
      <c r="I7" s="64">
        <f>IF(females!M10&gt;0,females!M10,"")</f>
        <v>28.723404255319153</v>
      </c>
      <c r="J7" s="64">
        <f>IF(females!M11&gt;0,females!M11,"")</f>
        <v>32.12765957446809</v>
      </c>
      <c r="K7" s="64">
        <f>IF(females!M15&gt;0,females!M15,"")</f>
        <v>42.340425531914889</v>
      </c>
      <c r="L7" s="64">
        <f>IF(females!M16&gt;0,females!M16,"")</f>
        <v>34.255319148936174</v>
      </c>
      <c r="M7" s="64">
        <f>IF(females!M18&gt;0,females!M18,"")</f>
        <v>39.574468085106382</v>
      </c>
      <c r="N7" s="64">
        <f>IF(females!M19&gt;0,females!M19,"")</f>
        <v>31.914893617021278</v>
      </c>
      <c r="O7" s="64" t="str">
        <f>IF(females!M20&gt;0,females!M20,"")</f>
        <v/>
      </c>
      <c r="P7" s="64">
        <f>IF(females!M23&gt;0,females!M23,"")</f>
        <v>43.829787234042556</v>
      </c>
      <c r="Q7" s="64">
        <f>IF(females!M24&gt;0,females!M24,"")</f>
        <v>35.531914893617014</v>
      </c>
      <c r="R7" s="64">
        <f>IF(females!M26&gt;0,females!M26,"")</f>
        <v>42.127659574468083</v>
      </c>
      <c r="S7" s="64">
        <f>IF(females!M27&gt;0,females!M27,"")</f>
        <v>34.042553191489361</v>
      </c>
      <c r="T7" s="64" t="str">
        <f>IF(females!M28&gt;0,females!M28,"")</f>
        <v/>
      </c>
      <c r="U7" s="64">
        <f>IF(females!M31&gt;0,females!M31,"")</f>
        <v>44.255319148936174</v>
      </c>
      <c r="V7" s="64">
        <f>IF(females!M32&gt;0,females!M32,"")</f>
        <v>34.468085106382979</v>
      </c>
      <c r="W7" s="64">
        <f>IF(females!M34&gt;0,females!M34,"")</f>
        <v>44.042553191489361</v>
      </c>
      <c r="X7" s="64">
        <f>IF(females!M35&gt;0,females!M35,"")</f>
        <v>32.978723404255319</v>
      </c>
      <c r="Y7" s="64">
        <f>IF(females!M36&gt;0,females!M36,"")</f>
        <v>8.0851063829787222</v>
      </c>
      <c r="Z7" s="64">
        <f>IF(females!M39&gt;0,females!M39,"")</f>
        <v>54.255319148936167</v>
      </c>
      <c r="AA7" s="64">
        <f>IF(females!M40&gt;0,females!M40,"")</f>
        <v>39.148936170212764</v>
      </c>
      <c r="AB7" s="64">
        <f>IF(females!M42&gt;0,females!M42,"")</f>
        <v>52.765957446808507</v>
      </c>
      <c r="AC7" s="64">
        <f>IF(females!M43&gt;0,females!M43,"")</f>
        <v>38.297872340425535</v>
      </c>
    </row>
    <row r="8" spans="1:29" x14ac:dyDescent="0.25">
      <c r="A8" s="54" t="str">
        <f>'female stats (μm)'!A$2</f>
        <v>Milnesium variefidum</v>
      </c>
      <c r="B8" s="75" t="str">
        <f>'female stats (μm)'!B$2</f>
        <v>GB.001</v>
      </c>
      <c r="C8" s="56">
        <f>females!N1</f>
        <v>7</v>
      </c>
      <c r="D8" s="63">
        <f>IF(females!O3&gt;0,females!O3,"")</f>
        <v>1523.0460921843689</v>
      </c>
      <c r="E8" s="64" t="str">
        <f>IF(females!O4&gt;0,females!O4,"")</f>
        <v/>
      </c>
      <c r="F8" s="64">
        <f>IF(females!O5&gt;0,females!O5,"")</f>
        <v>16.83366733466934</v>
      </c>
      <c r="G8" s="64">
        <f>IF(females!O8&gt;0,females!O8,"")</f>
        <v>69.338677354709418</v>
      </c>
      <c r="H8" s="64">
        <f>IF(females!O9&gt;0,females!O9,"")</f>
        <v>41.68336673346694</v>
      </c>
      <c r="I8" s="64">
        <f>IF(females!O10&gt;0,females!O10,"")</f>
        <v>25.450901803607213</v>
      </c>
      <c r="J8" s="64">
        <f>IF(females!O11&gt;0,females!O11,"")</f>
        <v>25.85170340681363</v>
      </c>
      <c r="K8" s="64">
        <f>IF(females!O15&gt;0,females!O15,"")</f>
        <v>41.68336673346694</v>
      </c>
      <c r="L8" s="64">
        <f>IF(females!O16&gt;0,females!O16,"")</f>
        <v>32.264529058116239</v>
      </c>
      <c r="M8" s="64">
        <f>IF(females!O18&gt;0,females!O18,"")</f>
        <v>41.082164328657313</v>
      </c>
      <c r="N8" s="64">
        <f>IF(females!O19&gt;0,females!O19,"")</f>
        <v>32.46492985971944</v>
      </c>
      <c r="O8" s="64">
        <f>IF(females!O20&gt;0,females!O20,"")</f>
        <v>5.6112224448897798</v>
      </c>
      <c r="P8" s="64">
        <f>IF(females!O23&gt;0,females!O23,"")</f>
        <v>50.901803607214426</v>
      </c>
      <c r="Q8" s="64">
        <f>IF(females!O24&gt;0,females!O24,"")</f>
        <v>39.679358717434873</v>
      </c>
      <c r="R8" s="64">
        <f>IF(females!O26&gt;0,females!O26,"")</f>
        <v>45.09018036072144</v>
      </c>
      <c r="S8" s="64">
        <f>IF(females!O27&gt;0,females!O27,"")</f>
        <v>38.076152304609217</v>
      </c>
      <c r="T8" s="64">
        <f>IF(females!O28&gt;0,females!O28,"")</f>
        <v>11.22244488977956</v>
      </c>
      <c r="U8" s="64">
        <f>IF(females!O31&gt;0,females!O31,"")</f>
        <v>50.300601202404813</v>
      </c>
      <c r="V8" s="64">
        <f>IF(females!O32&gt;0,females!O32,"")</f>
        <v>38.276553106212432</v>
      </c>
      <c r="W8" s="64">
        <f>IF(females!O34&gt;0,females!O34,"")</f>
        <v>42.284569138276559</v>
      </c>
      <c r="X8" s="64">
        <f>IF(females!O35&gt;0,females!O35,"")</f>
        <v>34.669338677354709</v>
      </c>
      <c r="Y8" s="64">
        <f>IF(females!O36&gt;0,females!O36,"")</f>
        <v>10.420841683366735</v>
      </c>
      <c r="Z8" s="64">
        <f>IF(females!O39&gt;0,females!O39,"")</f>
        <v>50.701402805611231</v>
      </c>
      <c r="AA8" s="64">
        <f>IF(females!O40&gt;0,females!O40,"")</f>
        <v>35.070140280561127</v>
      </c>
      <c r="AB8" s="64" t="str">
        <f>IF(females!O42&gt;0,females!O42,"")</f>
        <v/>
      </c>
      <c r="AC8" s="64">
        <f>IF(females!O43&gt;0,females!O43,"")</f>
        <v>38.877755511022045</v>
      </c>
    </row>
    <row r="9" spans="1:29" x14ac:dyDescent="0.25">
      <c r="A9" s="54" t="str">
        <f>'female stats (μm)'!A$2</f>
        <v>Milnesium variefidum</v>
      </c>
      <c r="B9" s="75" t="str">
        <f>'female stats (μm)'!B$2</f>
        <v>GB.001</v>
      </c>
      <c r="C9" s="56">
        <f>females!P1</f>
        <v>8</v>
      </c>
      <c r="D9" s="63">
        <f>IF(females!Q3&gt;0,females!Q3,"")</f>
        <v>1348.8372093023254</v>
      </c>
      <c r="E9" s="64">
        <f>IF(females!Q4&gt;0,females!Q4,"")</f>
        <v>12.790697674418603</v>
      </c>
      <c r="F9" s="64">
        <f>IF(females!Q5&gt;0,females!Q5,"")</f>
        <v>13.178294573643409</v>
      </c>
      <c r="G9" s="64">
        <f>IF(females!Q8&gt;0,females!Q8,"")</f>
        <v>67.441860465116278</v>
      </c>
      <c r="H9" s="64">
        <f>IF(females!Q9&gt;0,females!Q9,"")</f>
        <v>28.294573643410853</v>
      </c>
      <c r="I9" s="64">
        <f>IF(females!Q10&gt;0,females!Q10,"")</f>
        <v>22.868217054263567</v>
      </c>
      <c r="J9" s="64">
        <f>IF(females!Q11&gt;0,females!Q11,"")</f>
        <v>24.031007751937985</v>
      </c>
      <c r="K9" s="64">
        <f>IF(females!Q15&gt;0,females!Q15,"")</f>
        <v>41.860465116279073</v>
      </c>
      <c r="L9" s="64">
        <f>IF(females!Q16&gt;0,females!Q16,"")</f>
        <v>31.782945736434105</v>
      </c>
      <c r="M9" s="64">
        <f>IF(females!Q18&gt;0,females!Q18,"")</f>
        <v>41.085271317829452</v>
      </c>
      <c r="N9" s="64">
        <f>IF(females!Q19&gt;0,females!Q19,"")</f>
        <v>32.945736434108525</v>
      </c>
      <c r="O9" s="64" t="str">
        <f>IF(females!Q20&gt;0,females!Q20,"")</f>
        <v/>
      </c>
      <c r="P9" s="64">
        <f>IF(females!Q23&gt;0,females!Q23,"")</f>
        <v>45.736434108527135</v>
      </c>
      <c r="Q9" s="64">
        <f>IF(females!Q24&gt;0,females!Q24,"")</f>
        <v>33.720930232558139</v>
      </c>
      <c r="R9" s="64">
        <f>IF(females!Q26&gt;0,females!Q26,"")</f>
        <v>39.534883720930232</v>
      </c>
      <c r="S9" s="64">
        <f>IF(females!Q27&gt;0,females!Q27,"")</f>
        <v>31.782945736434105</v>
      </c>
      <c r="T9" s="64" t="str">
        <f>IF(females!Q28&gt;0,females!Q28,"")</f>
        <v/>
      </c>
      <c r="U9" s="64">
        <f>IF(females!Q31&gt;0,females!Q31,"")</f>
        <v>44.961240310077514</v>
      </c>
      <c r="V9" s="64">
        <f>IF(females!Q32&gt;0,females!Q32,"")</f>
        <v>31.007751937984494</v>
      </c>
      <c r="W9" s="64">
        <f>IF(females!Q34&gt;0,females!Q34,"")</f>
        <v>40.697674418604649</v>
      </c>
      <c r="X9" s="64">
        <f>IF(females!Q35&gt;0,females!Q35,"")</f>
        <v>34.108527131782942</v>
      </c>
      <c r="Y9" s="64" t="str">
        <f>IF(females!Q36&gt;0,females!Q36,"")</f>
        <v/>
      </c>
      <c r="Z9" s="64">
        <f>IF(females!Q39&gt;0,females!Q39,"")</f>
        <v>51.16279069767441</v>
      </c>
      <c r="AA9" s="64">
        <f>IF(females!Q40&gt;0,females!Q40,"")</f>
        <v>30.620155038759687</v>
      </c>
      <c r="AB9" s="64">
        <f>IF(females!Q42&gt;0,females!Q42,"")</f>
        <v>55.038759689922479</v>
      </c>
      <c r="AC9" s="64">
        <f>IF(females!Q43&gt;0,females!Q43,"")</f>
        <v>27.519379844961239</v>
      </c>
    </row>
    <row r="10" spans="1:29" x14ac:dyDescent="0.25">
      <c r="A10" s="54" t="str">
        <f>'female stats (μm)'!A$2</f>
        <v>Milnesium variefidum</v>
      </c>
      <c r="B10" s="75" t="str">
        <f>'female stats (μm)'!B$2</f>
        <v>GB.001</v>
      </c>
      <c r="C10" s="56">
        <f>females!R1</f>
        <v>9</v>
      </c>
      <c r="D10" s="63">
        <f>IF(females!S3&gt;0,females!S3,"")</f>
        <v>1034.7490347490348</v>
      </c>
      <c r="E10" s="64" t="str">
        <f>IF(females!S4&gt;0,females!S4,"")</f>
        <v/>
      </c>
      <c r="F10" s="64">
        <f>IF(females!S5&gt;0,females!S5,"")</f>
        <v>13.8996138996139</v>
      </c>
      <c r="G10" s="64">
        <f>IF(females!S8&gt;0,females!S8,"")</f>
        <v>68.339768339768341</v>
      </c>
      <c r="H10" s="64">
        <f>IF(females!S9&gt;0,females!S9,"")</f>
        <v>28.571428571428577</v>
      </c>
      <c r="I10" s="64">
        <f>IF(females!S10&gt;0,females!S10,"")</f>
        <v>26.640926640926644</v>
      </c>
      <c r="J10" s="64">
        <f>IF(females!S11&gt;0,females!S11,"")</f>
        <v>28.185328185328185</v>
      </c>
      <c r="K10" s="64">
        <f>IF(females!S15&gt;0,females!S15,"")</f>
        <v>40.154440154440159</v>
      </c>
      <c r="L10" s="64">
        <f>IF(females!S16&gt;0,females!S16,"")</f>
        <v>30.115830115830118</v>
      </c>
      <c r="M10" s="64">
        <f>IF(females!S18&gt;0,females!S18,"")</f>
        <v>40.54054054054054</v>
      </c>
      <c r="N10" s="64">
        <f>IF(females!S19&gt;0,females!S19,"")</f>
        <v>30.888030888030887</v>
      </c>
      <c r="O10" s="64" t="str">
        <f>IF(females!S20&gt;0,females!S20,"")</f>
        <v/>
      </c>
      <c r="P10" s="64">
        <f>IF(females!S23&gt;0,females!S23,"")</f>
        <v>45.559845559845563</v>
      </c>
      <c r="Q10" s="64">
        <f>IF(females!S24&gt;0,females!S24,"")</f>
        <v>32.818532818532816</v>
      </c>
      <c r="R10" s="64">
        <f>IF(females!S26&gt;0,females!S26,"")</f>
        <v>40.926640926640928</v>
      </c>
      <c r="S10" s="64">
        <f>IF(females!S27&gt;0,females!S27,"")</f>
        <v>31.660231660231659</v>
      </c>
      <c r="T10" s="64" t="str">
        <f>IF(females!S28&gt;0,females!S28,"")</f>
        <v/>
      </c>
      <c r="U10" s="64">
        <f>IF(females!S31&gt;0,females!S31,"")</f>
        <v>44.787644787644787</v>
      </c>
      <c r="V10" s="64">
        <f>IF(females!S32&gt;0,females!S32,"")</f>
        <v>32.432432432432435</v>
      </c>
      <c r="W10" s="64">
        <f>IF(females!S34&gt;0,females!S34,"")</f>
        <v>46.332046332046332</v>
      </c>
      <c r="X10" s="64">
        <f>IF(females!S35&gt;0,females!S35,"")</f>
        <v>31.274131274131271</v>
      </c>
      <c r="Y10" s="64" t="str">
        <f>IF(females!S36&gt;0,females!S36,"")</f>
        <v/>
      </c>
      <c r="Z10" s="64">
        <f>IF(females!S39&gt;0,females!S39,"")</f>
        <v>47.876447876447884</v>
      </c>
      <c r="AA10" s="64">
        <f>IF(females!S40&gt;0,females!S40,"")</f>
        <v>33.590733590733592</v>
      </c>
      <c r="AB10" s="64">
        <f>IF(females!S42&gt;0,females!S42,"")</f>
        <v>50.965250965250966</v>
      </c>
      <c r="AC10" s="64">
        <f>IF(females!S43&gt;0,females!S43,"")</f>
        <v>35.135135135135137</v>
      </c>
    </row>
    <row r="11" spans="1:29" x14ac:dyDescent="0.25">
      <c r="A11" s="54" t="str">
        <f>'female stats (μm)'!A$2</f>
        <v>Milnesium variefidum</v>
      </c>
      <c r="B11" s="75" t="str">
        <f>'female stats (μm)'!B$2</f>
        <v>GB.001</v>
      </c>
      <c r="C11" s="56">
        <f>females!T1</f>
        <v>10</v>
      </c>
      <c r="D11" s="63">
        <f>IF(females!U3&gt;0,females!U3,"")</f>
        <v>1112.4620060790273</v>
      </c>
      <c r="E11" s="64" t="str">
        <f>IF(females!U4&gt;0,females!U4,"")</f>
        <v/>
      </c>
      <c r="F11" s="64" t="str">
        <f>IF(females!U5&gt;0,females!U5,"")</f>
        <v/>
      </c>
      <c r="G11" s="64">
        <f>IF(females!U8&gt;0,females!U8,"")</f>
        <v>68.996960486322195</v>
      </c>
      <c r="H11" s="64">
        <f>IF(females!U9&gt;0,females!U9,"")</f>
        <v>25.531914893617024</v>
      </c>
      <c r="I11" s="64">
        <f>IF(females!U10&gt;0,females!U10,"")</f>
        <v>22.492401215805476</v>
      </c>
      <c r="J11" s="64">
        <f>IF(females!U11&gt;0,females!U11,"")</f>
        <v>24.620060790273556</v>
      </c>
      <c r="K11" s="64">
        <f>IF(females!U15&gt;0,females!U15,"")</f>
        <v>33.738601823708208</v>
      </c>
      <c r="L11" s="64">
        <f>IF(females!U16&gt;0,females!U16,"")</f>
        <v>28.267477203647417</v>
      </c>
      <c r="M11" s="64">
        <f>IF(females!U18&gt;0,females!U18,"")</f>
        <v>34.954407294832826</v>
      </c>
      <c r="N11" s="64">
        <f>IF(females!U19&gt;0,females!U19,"")</f>
        <v>30.091185410334347</v>
      </c>
      <c r="O11" s="64" t="str">
        <f>IF(females!U20&gt;0,females!U20,"")</f>
        <v/>
      </c>
      <c r="P11" s="64">
        <f>IF(females!U23&gt;0,females!U23,"")</f>
        <v>38.905775075987847</v>
      </c>
      <c r="Q11" s="64">
        <f>IF(females!U24&gt;0,females!U24,"")</f>
        <v>31.914893617021278</v>
      </c>
      <c r="R11" s="64">
        <f>IF(females!U26&gt;0,females!U26,"")</f>
        <v>38.60182370820668</v>
      </c>
      <c r="S11" s="64">
        <f>IF(females!U27&gt;0,females!U27,"")</f>
        <v>30.69908814589666</v>
      </c>
      <c r="T11" s="64">
        <f>IF(females!U28&gt;0,females!U28,"")</f>
        <v>10.638297872340425</v>
      </c>
      <c r="U11" s="64">
        <f>IF(females!U31&gt;0,females!U31,"")</f>
        <v>41.945288753799396</v>
      </c>
      <c r="V11" s="64">
        <f>IF(females!U32&gt;0,females!U32,"")</f>
        <v>31.306990881458969</v>
      </c>
      <c r="W11" s="64">
        <f>IF(females!U34&gt;0,females!U34,"")</f>
        <v>37.689969604863229</v>
      </c>
      <c r="X11" s="64">
        <f>IF(females!U35&gt;0,females!U35,"")</f>
        <v>30.69908814589666</v>
      </c>
      <c r="Y11" s="64">
        <f>IF(females!U36&gt;0,females!U36,"")</f>
        <v>10.334346504559271</v>
      </c>
      <c r="Z11" s="64">
        <f>IF(females!U39&gt;0,females!U39,"")</f>
        <v>47.720364741641333</v>
      </c>
      <c r="AA11" s="64">
        <f>IF(females!U40&gt;0,females!U40,"")</f>
        <v>33.738601823708208</v>
      </c>
      <c r="AB11" s="64">
        <f>IF(females!U42&gt;0,females!U42,"")</f>
        <v>49.848024316109417</v>
      </c>
      <c r="AC11" s="64">
        <f>IF(females!U43&gt;0,females!U43,"")</f>
        <v>34.346504559270521</v>
      </c>
    </row>
    <row r="12" spans="1:29" x14ac:dyDescent="0.25">
      <c r="A12" s="54" t="str">
        <f>'female stats (μm)'!A$2</f>
        <v>Milnesium variefidum</v>
      </c>
      <c r="B12" s="75" t="str">
        <f>'female stats (μm)'!B$2</f>
        <v>GB.001</v>
      </c>
      <c r="C12" s="56">
        <f>females!V1</f>
        <v>11</v>
      </c>
      <c r="D12" s="63">
        <f>IF(females!W3&gt;0,females!W3,"")</f>
        <v>1242.2222222222222</v>
      </c>
      <c r="E12" s="64">
        <f>IF(females!W4&gt;0,females!W4,"")</f>
        <v>18.095238095238095</v>
      </c>
      <c r="F12" s="64" t="str">
        <f>IF(females!W5&gt;0,females!W5,"")</f>
        <v/>
      </c>
      <c r="G12" s="64">
        <f>IF(females!W8&gt;0,females!W8,"")</f>
        <v>71.428571428571431</v>
      </c>
      <c r="H12" s="64">
        <f>IF(females!W9&gt;0,females!W9,"")</f>
        <v>33.650793650793645</v>
      </c>
      <c r="I12" s="64">
        <f>IF(females!W10&gt;0,females!W10,"")</f>
        <v>28.888888888888886</v>
      </c>
      <c r="J12" s="64">
        <f>IF(females!W11&gt;0,females!W11,"")</f>
        <v>30.158730158730158</v>
      </c>
      <c r="K12" s="64">
        <f>IF(females!W15&gt;0,females!W15,"")</f>
        <v>42.222222222222221</v>
      </c>
      <c r="L12" s="64">
        <f>IF(females!W16&gt;0,females!W16,"")</f>
        <v>32.063492063492063</v>
      </c>
      <c r="M12" s="64">
        <f>IF(females!W18&gt;0,females!W18,"")</f>
        <v>45.079365079365076</v>
      </c>
      <c r="N12" s="64">
        <f>IF(females!W19&gt;0,females!W19,"")</f>
        <v>32.698412698412696</v>
      </c>
      <c r="O12" s="64">
        <f>IF(females!W20&gt;0,females!W20,"")</f>
        <v>6.3492063492063489</v>
      </c>
      <c r="P12" s="64">
        <f>IF(females!W23&gt;0,females!W23,"")</f>
        <v>47.619047619047613</v>
      </c>
      <c r="Q12" s="64">
        <f>IF(females!W24&gt;0,females!W24,"")</f>
        <v>35.238095238095234</v>
      </c>
      <c r="R12" s="64">
        <f>IF(females!W26&gt;0,females!W26,"")</f>
        <v>44.126984126984127</v>
      </c>
      <c r="S12" s="64">
        <f>IF(females!W27&gt;0,females!W27,"")</f>
        <v>35.55555555555555</v>
      </c>
      <c r="T12" s="64">
        <f>IF(females!W28&gt;0,females!W28,"")</f>
        <v>8.8888888888888875</v>
      </c>
      <c r="U12" s="64">
        <f>IF(females!W31&gt;0,females!W31,"")</f>
        <v>48.888888888888886</v>
      </c>
      <c r="V12" s="64">
        <f>IF(females!W32&gt;0,females!W32,"")</f>
        <v>36.19047619047619</v>
      </c>
      <c r="W12" s="64">
        <f>IF(females!W34&gt;0,females!W34,"")</f>
        <v>43.80952380952381</v>
      </c>
      <c r="X12" s="64">
        <f>IF(females!W35&gt;0,females!W35,"")</f>
        <v>33.650793650793645</v>
      </c>
      <c r="Y12" s="64">
        <f>IF(females!W36&gt;0,females!W36,"")</f>
        <v>7.3015873015873005</v>
      </c>
      <c r="Z12" s="64">
        <f>IF(females!W39&gt;0,females!W39,"")</f>
        <v>53.968253968253968</v>
      </c>
      <c r="AA12" s="64">
        <f>IF(females!W40&gt;0,females!W40,"")</f>
        <v>34.285714285714285</v>
      </c>
      <c r="AB12" s="64">
        <f>IF(females!W42&gt;0,females!W42,"")</f>
        <v>59.047619047619051</v>
      </c>
      <c r="AC12" s="64">
        <f>IF(females!W43&gt;0,females!W43,"")</f>
        <v>37.142857142857139</v>
      </c>
    </row>
    <row r="13" spans="1:29" x14ac:dyDescent="0.25">
      <c r="A13" s="54" t="str">
        <f>'female stats (μm)'!A$2</f>
        <v>Milnesium variefidum</v>
      </c>
      <c r="B13" s="75" t="str">
        <f>'female stats (μm)'!B$2</f>
        <v>GB.001</v>
      </c>
      <c r="C13" s="56">
        <f>females!X1</f>
        <v>12</v>
      </c>
      <c r="D13" s="63">
        <f>IF(females!Y3&gt;0,females!Y3,"")</f>
        <v>1426.8498942917547</v>
      </c>
      <c r="E13" s="64" t="str">
        <f>IF(females!Y4&gt;0,females!Y4,"")</f>
        <v/>
      </c>
      <c r="F13" s="64">
        <f>IF(females!Y5&gt;0,females!Y5,"")</f>
        <v>13.31923890063425</v>
      </c>
      <c r="G13" s="64">
        <f>IF(females!Y8&gt;0,females!Y8,"")</f>
        <v>74.630021141649053</v>
      </c>
      <c r="H13" s="64">
        <f>IF(females!Y9&gt;0,females!Y9,"")</f>
        <v>40.169133192389005</v>
      </c>
      <c r="I13" s="64">
        <f>IF(females!Y10&gt;0,females!Y10,"")</f>
        <v>28.964059196617338</v>
      </c>
      <c r="J13" s="64">
        <f>IF(females!Y11&gt;0,females!Y11,"")</f>
        <v>29.809725158562365</v>
      </c>
      <c r="K13" s="64">
        <f>IF(females!Y15&gt;0,females!Y15,"")</f>
        <v>38.689217758985208</v>
      </c>
      <c r="L13" s="64">
        <f>IF(females!Y16&gt;0,females!Y16,"")</f>
        <v>31.28964059196618</v>
      </c>
      <c r="M13" s="64">
        <f>IF(females!Y18&gt;0,females!Y18,"")</f>
        <v>32.769556025369987</v>
      </c>
      <c r="N13" s="64">
        <f>IF(females!Y19&gt;0,females!Y19,"")</f>
        <v>31.501057082452434</v>
      </c>
      <c r="O13" s="64">
        <f>IF(females!Y20&gt;0,females!Y20,"")</f>
        <v>9.513742071881607</v>
      </c>
      <c r="P13" s="64">
        <f>IF(females!Y23&gt;0,females!Y23,"")</f>
        <v>43.128964059196619</v>
      </c>
      <c r="Q13" s="64">
        <f>IF(females!Y24&gt;0,females!Y24,"")</f>
        <v>34.460887949260041</v>
      </c>
      <c r="R13" s="64">
        <f>IF(females!Y26&gt;0,females!Y26,"")</f>
        <v>41.649048625792808</v>
      </c>
      <c r="S13" s="64">
        <f>IF(females!Y27&gt;0,females!Y27,"")</f>
        <v>35.306553911205071</v>
      </c>
      <c r="T13" s="64" t="str">
        <f>IF(females!Y28&gt;0,females!Y28,"")</f>
        <v/>
      </c>
      <c r="U13" s="64">
        <f>IF(females!Y31&gt;0,females!Y31,"")</f>
        <v>43.97463002114165</v>
      </c>
      <c r="V13" s="64">
        <f>IF(females!Y32&gt;0,females!Y32,"")</f>
        <v>33.192389006342495</v>
      </c>
      <c r="W13" s="64">
        <f>IF(females!Y34&gt;0,females!Y34,"")</f>
        <v>41.014799154334035</v>
      </c>
      <c r="X13" s="64">
        <f>IF(females!Y35&gt;0,females!Y35,"")</f>
        <v>30.866807610993657</v>
      </c>
      <c r="Y13" s="64" t="str">
        <f>IF(females!Y36&gt;0,females!Y36,"")</f>
        <v/>
      </c>
      <c r="Z13" s="64">
        <f>IF(females!Y39&gt;0,females!Y39,"")</f>
        <v>57.928118393234676</v>
      </c>
      <c r="AA13" s="64">
        <f>IF(females!Y40&gt;0,females!Y40,"")</f>
        <v>36.575052854122625</v>
      </c>
      <c r="AB13" s="64">
        <f>IF(females!Y42&gt;0,females!Y42,"")</f>
        <v>35.940803382663852</v>
      </c>
      <c r="AC13" s="64" t="str">
        <f>IF(females!Y43&gt;0,females!Y43,"")</f>
        <v/>
      </c>
    </row>
    <row r="14" spans="1:29" x14ac:dyDescent="0.25">
      <c r="A14" s="54" t="str">
        <f>'female stats (μm)'!A$2</f>
        <v>Milnesium variefidum</v>
      </c>
      <c r="B14" s="75" t="str">
        <f>'female stats (μm)'!B$2</f>
        <v>GB.001</v>
      </c>
      <c r="C14" s="56">
        <f>females!Z1</f>
        <v>13</v>
      </c>
      <c r="D14" s="63">
        <f>IF(females!AA3&gt;0,females!AA3,"")</f>
        <v>907.94979079497921</v>
      </c>
      <c r="E14" s="64" t="str">
        <f>IF(females!AA4&gt;0,females!AA4,"")</f>
        <v/>
      </c>
      <c r="F14" s="64">
        <f>IF(females!AA5&gt;0,females!AA5,"")</f>
        <v>13.807531380753138</v>
      </c>
      <c r="G14" s="64">
        <f>IF(females!AA8&gt;0,females!AA8,"")</f>
        <v>68.200836820083694</v>
      </c>
      <c r="H14" s="64">
        <f>IF(females!AA9&gt;0,females!AA9,"")</f>
        <v>29.288702928870297</v>
      </c>
      <c r="I14" s="64">
        <f>IF(females!AA10&gt;0,females!AA10,"")</f>
        <v>27.196652719665277</v>
      </c>
      <c r="J14" s="64">
        <f>IF(females!AA11&gt;0,females!AA11,"")</f>
        <v>25.94142259414226</v>
      </c>
      <c r="K14" s="64">
        <f>IF(females!AA15&gt;0,females!AA15,"")</f>
        <v>43.51464435146444</v>
      </c>
      <c r="L14" s="64">
        <f>IF(females!AA16&gt;0,females!AA16,"")</f>
        <v>31.799163179916317</v>
      </c>
      <c r="M14" s="64">
        <f>IF(females!AA18&gt;0,females!AA18,"")</f>
        <v>40.1673640167364</v>
      </c>
      <c r="N14" s="64">
        <f>IF(females!AA19&gt;0,females!AA19,"")</f>
        <v>31.799163179916317</v>
      </c>
      <c r="O14" s="64" t="str">
        <f>IF(females!AA20&gt;0,females!AA20,"")</f>
        <v/>
      </c>
      <c r="P14" s="64">
        <f>IF(females!AA23&gt;0,females!AA23,"")</f>
        <v>42.25941422594142</v>
      </c>
      <c r="Q14" s="64">
        <f>IF(females!AA24&gt;0,females!AA24,"")</f>
        <v>27.615062761506277</v>
      </c>
      <c r="R14" s="64" t="str">
        <f>IF(females!AA26&gt;0,females!AA26,"")</f>
        <v/>
      </c>
      <c r="S14" s="64">
        <f>IF(females!AA27&gt;0,females!AA27,"")</f>
        <v>25.94142259414226</v>
      </c>
      <c r="T14" s="64" t="str">
        <f>IF(females!AA28&gt;0,females!AA28,"")</f>
        <v/>
      </c>
      <c r="U14" s="64" t="str">
        <f>IF(females!AA31&gt;0,females!AA31,"")</f>
        <v/>
      </c>
      <c r="V14" s="64">
        <f>IF(females!AA32&gt;0,females!AA32,"")</f>
        <v>25.94142259414226</v>
      </c>
      <c r="W14" s="64" t="str">
        <f>IF(females!AA34&gt;0,females!AA34,"")</f>
        <v/>
      </c>
      <c r="X14" s="64">
        <f>IF(females!AA35&gt;0,females!AA35,"")</f>
        <v>25.523012552301257</v>
      </c>
      <c r="Y14" s="64" t="str">
        <f>IF(females!AA36&gt;0,females!AA36,"")</f>
        <v/>
      </c>
      <c r="Z14" s="64">
        <f>IF(females!AA39&gt;0,females!AA39,"")</f>
        <v>53.138075313807533</v>
      </c>
      <c r="AA14" s="64">
        <f>IF(females!AA40&gt;0,females!AA40,"")</f>
        <v>35.146443514644353</v>
      </c>
      <c r="AB14" s="64">
        <f>IF(females!AA42&gt;0,females!AA42,"")</f>
        <v>54.393305439330554</v>
      </c>
      <c r="AC14" s="64">
        <f>IF(females!AA43&gt;0,females!AA43,"")</f>
        <v>34.309623430962347</v>
      </c>
    </row>
    <row r="15" spans="1:29" x14ac:dyDescent="0.25">
      <c r="A15" s="54" t="str">
        <f>'female stats (μm)'!A$2</f>
        <v>Milnesium variefidum</v>
      </c>
      <c r="B15" s="75" t="str">
        <f>'female stats (μm)'!B$2</f>
        <v>GB.001</v>
      </c>
      <c r="C15" s="56">
        <f>females!AB1</f>
        <v>14</v>
      </c>
      <c r="D15" s="63">
        <f>IF(females!AC3&gt;0,females!AC3,"")</f>
        <v>1227.0114942528737</v>
      </c>
      <c r="E15" s="64">
        <f>IF(females!AC4&gt;0,females!AC4,"")</f>
        <v>13.505747126436784</v>
      </c>
      <c r="F15" s="64">
        <f>IF(females!AC5&gt;0,females!AC5,"")</f>
        <v>12.931034482758621</v>
      </c>
      <c r="G15" s="64">
        <f>IF(females!AC8&gt;0,females!AC8,"")</f>
        <v>72.1264367816092</v>
      </c>
      <c r="H15" s="64">
        <f>IF(females!AC9&gt;0,females!AC9,"")</f>
        <v>28.160919540229891</v>
      </c>
      <c r="I15" s="64">
        <f>IF(females!AC10&gt;0,females!AC10,"")</f>
        <v>23.563218390804597</v>
      </c>
      <c r="J15" s="64">
        <f>IF(females!AC11&gt;0,females!AC11,"")</f>
        <v>24.712643678160919</v>
      </c>
      <c r="K15" s="64">
        <f>IF(females!AC15&gt;0,females!AC15,"")</f>
        <v>34.770114942528735</v>
      </c>
      <c r="L15" s="64">
        <f>IF(females!AC16&gt;0,females!AC16,"")</f>
        <v>30.747126436781606</v>
      </c>
      <c r="M15" s="64">
        <f>IF(females!AC18&gt;0,females!AC18,"")</f>
        <v>35.632183908045981</v>
      </c>
      <c r="N15" s="64">
        <f>IF(females!AC19&gt;0,females!AC19,"")</f>
        <v>29.885057471264371</v>
      </c>
      <c r="O15" s="64" t="str">
        <f>IF(females!AC20&gt;0,females!AC20,"")</f>
        <v/>
      </c>
      <c r="P15" s="64" t="str">
        <f>IF(females!AC23&gt;0,females!AC23,"")</f>
        <v/>
      </c>
      <c r="Q15" s="64" t="str">
        <f>IF(females!AC24&gt;0,females!AC24,"")</f>
        <v/>
      </c>
      <c r="R15" s="64">
        <f>IF(females!AC26&gt;0,females!AC26,"")</f>
        <v>33.908045977011497</v>
      </c>
      <c r="S15" s="64">
        <f>IF(females!AC27&gt;0,females!AC27,"")</f>
        <v>29.597701149425294</v>
      </c>
      <c r="T15" s="64" t="str">
        <f>IF(females!AC28&gt;0,females!AC28,"")</f>
        <v/>
      </c>
      <c r="U15" s="64">
        <f>IF(females!AC31&gt;0,females!AC31,"")</f>
        <v>38.793103448275865</v>
      </c>
      <c r="V15" s="64">
        <f>IF(females!AC32&gt;0,females!AC32,"")</f>
        <v>29.885057471264371</v>
      </c>
      <c r="W15" s="64">
        <f>IF(females!AC34&gt;0,females!AC34,"")</f>
        <v>34.195402298850581</v>
      </c>
      <c r="X15" s="64">
        <f>IF(females!AC35&gt;0,females!AC35,"")</f>
        <v>28.735632183908049</v>
      </c>
      <c r="Y15" s="64" t="str">
        <f>IF(females!AC36&gt;0,females!AC36,"")</f>
        <v/>
      </c>
      <c r="Z15" s="64">
        <f>IF(females!AC39&gt;0,females!AC39,"")</f>
        <v>46.551724137931039</v>
      </c>
      <c r="AA15" s="64">
        <f>IF(females!AC40&gt;0,females!AC40,"")</f>
        <v>31.896551724137932</v>
      </c>
      <c r="AB15" s="64">
        <f>IF(females!AC42&gt;0,females!AC42,"")</f>
        <v>53.735632183908045</v>
      </c>
      <c r="AC15" s="64">
        <f>IF(females!AC43&gt;0,females!AC43,"")</f>
        <v>35.05747126436782</v>
      </c>
    </row>
    <row r="16" spans="1:29" x14ac:dyDescent="0.25">
      <c r="A16" s="54" t="str">
        <f>'female stats (μm)'!A$2</f>
        <v>Milnesium variefidum</v>
      </c>
      <c r="B16" s="75" t="str">
        <f>'female stats (μm)'!B$2</f>
        <v>GB.001</v>
      </c>
      <c r="C16" s="56">
        <f>females!AD1</f>
        <v>15</v>
      </c>
      <c r="D16" s="63">
        <f>IF(females!AE3&gt;0,females!AE3,"")</f>
        <v>1329.2682926829266</v>
      </c>
      <c r="E16" s="64">
        <f>IF(females!AE4&gt;0,females!AE4,"")</f>
        <v>14.634146341463413</v>
      </c>
      <c r="F16" s="64">
        <f>IF(females!AE5&gt;0,females!AE5,"")</f>
        <v>14.430894308943088</v>
      </c>
      <c r="G16" s="64">
        <f>IF(females!AE8&gt;0,females!AE8,"")</f>
        <v>72.35772357723576</v>
      </c>
      <c r="H16" s="64">
        <f>IF(females!AE9&gt;0,females!AE9,"")</f>
        <v>28.455284552845526</v>
      </c>
      <c r="I16" s="64">
        <f>IF(females!AE10&gt;0,females!AE10,"")</f>
        <v>23.373983739837399</v>
      </c>
      <c r="J16" s="64">
        <f>IF(females!AE11&gt;0,females!AE11,"")</f>
        <v>23.170731707317071</v>
      </c>
      <c r="K16" s="64">
        <f>IF(females!AE15&gt;0,females!AE15,"")</f>
        <v>38.211382113821138</v>
      </c>
      <c r="L16" s="64">
        <f>IF(females!AE16&gt;0,females!AE16,"")</f>
        <v>31.707317073170728</v>
      </c>
      <c r="M16" s="64">
        <f>IF(females!AE18&gt;0,females!AE18,"")</f>
        <v>35.365853658536579</v>
      </c>
      <c r="N16" s="64">
        <f>IF(females!AE19&gt;0,females!AE19,"")</f>
        <v>29.065040650406505</v>
      </c>
      <c r="O16" s="64" t="str">
        <f>IF(females!AE20&gt;0,females!AE20,"")</f>
        <v/>
      </c>
      <c r="P16" s="64">
        <f>IF(females!AE23&gt;0,females!AE23,"")</f>
        <v>40.243902439024389</v>
      </c>
      <c r="Q16" s="64">
        <f>IF(females!AE24&gt;0,females!AE24,"")</f>
        <v>32.926829268292678</v>
      </c>
      <c r="R16" s="64">
        <f>IF(females!AE26&gt;0,females!AE26,"")</f>
        <v>37.601626016260155</v>
      </c>
      <c r="S16" s="64">
        <f>IF(females!AE27&gt;0,females!AE27,"")</f>
        <v>29.674796747967473</v>
      </c>
      <c r="T16" s="64">
        <f>IF(females!AE28&gt;0,females!AE28,"")</f>
        <v>10.16260162601626</v>
      </c>
      <c r="U16" s="64">
        <f>IF(females!AE31&gt;0,females!AE31,"")</f>
        <v>39.837398373983739</v>
      </c>
      <c r="V16" s="64">
        <f>IF(females!AE32&gt;0,females!AE32,"")</f>
        <v>35.772357723577237</v>
      </c>
      <c r="W16" s="64">
        <f>IF(females!AE34&gt;0,females!AE34,"")</f>
        <v>34.552845528455286</v>
      </c>
      <c r="X16" s="64">
        <f>IF(females!AE35&gt;0,females!AE35,"")</f>
        <v>34.146341463414629</v>
      </c>
      <c r="Y16" s="64">
        <f>IF(females!AE36&gt;0,females!AE36,"")</f>
        <v>9.1463414634146343</v>
      </c>
      <c r="Z16" s="64">
        <f>IF(females!AE39&gt;0,females!AE39,"")</f>
        <v>48.170731707317074</v>
      </c>
      <c r="AA16" s="64">
        <f>IF(females!AE40&gt;0,females!AE40,"")</f>
        <v>36.99186991869918</v>
      </c>
      <c r="AB16" s="64">
        <f>IF(females!AE42&gt;0,females!AE42,"")</f>
        <v>50.813008130081293</v>
      </c>
      <c r="AC16" s="64">
        <f>IF(females!AE43&gt;0,females!AE43,"")</f>
        <v>38.211382113821138</v>
      </c>
    </row>
    <row r="17" spans="1:29" x14ac:dyDescent="0.25">
      <c r="A17" s="54" t="str">
        <f>'female stats (μm)'!A$2</f>
        <v>Milnesium variefidum</v>
      </c>
      <c r="B17" s="75" t="str">
        <f>'female stats (μm)'!B$2</f>
        <v>GB.001</v>
      </c>
      <c r="C17" s="56">
        <f>females!AF1</f>
        <v>16</v>
      </c>
      <c r="D17" s="63" t="str">
        <f>IF(females!AG3&gt;0,females!AG3,"")</f>
        <v/>
      </c>
      <c r="E17" s="64" t="str">
        <f>IF(females!AG4&gt;0,females!AG4,"")</f>
        <v/>
      </c>
      <c r="F17" s="64" t="str">
        <f>IF(females!AG5&gt;0,females!AG5,"")</f>
        <v/>
      </c>
      <c r="G17" s="64" t="str">
        <f>IF(females!AG8&gt;0,females!AG8,"")</f>
        <v/>
      </c>
      <c r="H17" s="64" t="str">
        <f>IF(females!AG9&gt;0,females!AG9,"")</f>
        <v/>
      </c>
      <c r="I17" s="64" t="str">
        <f>IF(females!AG10&gt;0,females!AG10,"")</f>
        <v/>
      </c>
      <c r="J17" s="64" t="str">
        <f>IF(females!AG11&gt;0,females!AG11,"")</f>
        <v/>
      </c>
      <c r="K17" s="64" t="str">
        <f>IF(females!AG15&gt;0,females!AG15,"")</f>
        <v/>
      </c>
      <c r="L17" s="64" t="str">
        <f>IF(females!AG16&gt;0,females!AG16,"")</f>
        <v/>
      </c>
      <c r="M17" s="64" t="str">
        <f>IF(females!AG18&gt;0,females!AG18,"")</f>
        <v/>
      </c>
      <c r="N17" s="64" t="str">
        <f>IF(females!AG19&gt;0,females!AG19,"")</f>
        <v/>
      </c>
      <c r="O17" s="64" t="str">
        <f>IF(females!AG20&gt;0,females!AG20,"")</f>
        <v/>
      </c>
      <c r="P17" s="64" t="str">
        <f>IF(females!AG23&gt;0,females!AG23,"")</f>
        <v/>
      </c>
      <c r="Q17" s="64" t="str">
        <f>IF(females!AG24&gt;0,females!AG24,"")</f>
        <v/>
      </c>
      <c r="R17" s="64" t="str">
        <f>IF(females!AG26&gt;0,females!AG26,"")</f>
        <v/>
      </c>
      <c r="S17" s="64" t="str">
        <f>IF(females!AG27&gt;0,females!AG27,"")</f>
        <v/>
      </c>
      <c r="T17" s="64" t="str">
        <f>IF(females!AG28&gt;0,females!AG28,"")</f>
        <v/>
      </c>
      <c r="U17" s="64" t="str">
        <f>IF(females!AG31&gt;0,females!AG31,"")</f>
        <v/>
      </c>
      <c r="V17" s="64" t="str">
        <f>IF(females!AG32&gt;0,females!AG32,"")</f>
        <v/>
      </c>
      <c r="W17" s="64" t="str">
        <f>IF(females!AG34&gt;0,females!AG34,"")</f>
        <v/>
      </c>
      <c r="X17" s="64" t="str">
        <f>IF(females!AG35&gt;0,females!AG35,"")</f>
        <v/>
      </c>
      <c r="Y17" s="64" t="str">
        <f>IF(females!AG36&gt;0,females!AG36,"")</f>
        <v/>
      </c>
      <c r="Z17" s="64" t="str">
        <f>IF(females!AG39&gt;0,females!AG39,"")</f>
        <v/>
      </c>
      <c r="AA17" s="64" t="str">
        <f>IF(females!AG40&gt;0,females!AG40,"")</f>
        <v/>
      </c>
      <c r="AB17" s="64" t="str">
        <f>IF(females!AG42&gt;0,females!AG42,"")</f>
        <v/>
      </c>
      <c r="AC17" s="64" t="str">
        <f>IF(females!AG43&gt;0,females!AG43,"")</f>
        <v/>
      </c>
    </row>
    <row r="18" spans="1:29" x14ac:dyDescent="0.25">
      <c r="A18" s="54" t="str">
        <f>'female stats (μm)'!A$2</f>
        <v>Milnesium variefidum</v>
      </c>
      <c r="B18" s="75" t="str">
        <f>'female stats (μm)'!B$2</f>
        <v>GB.001</v>
      </c>
      <c r="C18" s="56">
        <f>females!AH1</f>
        <v>17</v>
      </c>
      <c r="D18" s="63" t="str">
        <f>IF(females!AI3&gt;0,females!AI3,"")</f>
        <v/>
      </c>
      <c r="E18" s="64" t="str">
        <f>IF(females!AI4&gt;0,females!AI4,"")</f>
        <v/>
      </c>
      <c r="F18" s="64" t="str">
        <f>IF(females!AI5&gt;0,females!AI5,"")</f>
        <v/>
      </c>
      <c r="G18" s="64" t="str">
        <f>IF(females!AI8&gt;0,females!AI8,"")</f>
        <v/>
      </c>
      <c r="H18" s="64" t="str">
        <f>IF(females!AI9&gt;0,females!AI9,"")</f>
        <v/>
      </c>
      <c r="I18" s="64" t="str">
        <f>IF(females!AI10&gt;0,females!AI10,"")</f>
        <v/>
      </c>
      <c r="J18" s="64" t="str">
        <f>IF(females!AI11&gt;0,females!AI11,"")</f>
        <v/>
      </c>
      <c r="K18" s="64" t="str">
        <f>IF(females!AI15&gt;0,females!AI15,"")</f>
        <v/>
      </c>
      <c r="L18" s="64" t="str">
        <f>IF(females!AI16&gt;0,females!AI16,"")</f>
        <v/>
      </c>
      <c r="M18" s="64" t="str">
        <f>IF(females!AI18&gt;0,females!AI18,"")</f>
        <v/>
      </c>
      <c r="N18" s="64" t="str">
        <f>IF(females!AI19&gt;0,females!AI19,"")</f>
        <v/>
      </c>
      <c r="O18" s="64" t="str">
        <f>IF(females!AI20&gt;0,females!AI20,"")</f>
        <v/>
      </c>
      <c r="P18" s="64" t="str">
        <f>IF(females!AI23&gt;0,females!AI23,"")</f>
        <v/>
      </c>
      <c r="Q18" s="64" t="str">
        <f>IF(females!AI24&gt;0,females!AI24,"")</f>
        <v/>
      </c>
      <c r="R18" s="64" t="str">
        <f>IF(females!AI26&gt;0,females!AI26,"")</f>
        <v/>
      </c>
      <c r="S18" s="64" t="str">
        <f>IF(females!AI27&gt;0,females!AI27,"")</f>
        <v/>
      </c>
      <c r="T18" s="64" t="str">
        <f>IF(females!AI28&gt;0,females!AI28,"")</f>
        <v/>
      </c>
      <c r="U18" s="64" t="str">
        <f>IF(females!AI31&gt;0,females!AI31,"")</f>
        <v/>
      </c>
      <c r="V18" s="64" t="str">
        <f>IF(females!AI32&gt;0,females!AI32,"")</f>
        <v/>
      </c>
      <c r="W18" s="64" t="str">
        <f>IF(females!AI34&gt;0,females!AI34,"")</f>
        <v/>
      </c>
      <c r="X18" s="64" t="str">
        <f>IF(females!AI35&gt;0,females!AI35,"")</f>
        <v/>
      </c>
      <c r="Y18" s="64" t="str">
        <f>IF(females!AI36&gt;0,females!AI36,"")</f>
        <v/>
      </c>
      <c r="Z18" s="64" t="str">
        <f>IF(females!AI39&gt;0,females!AI39,"")</f>
        <v/>
      </c>
      <c r="AA18" s="64" t="str">
        <f>IF(females!AI40&gt;0,females!AI40,"")</f>
        <v/>
      </c>
      <c r="AB18" s="64" t="str">
        <f>IF(females!AI42&gt;0,females!AI42,"")</f>
        <v/>
      </c>
      <c r="AC18" s="64" t="str">
        <f>IF(females!AI43&gt;0,females!AI43,"")</f>
        <v/>
      </c>
    </row>
    <row r="19" spans="1:29" x14ac:dyDescent="0.25">
      <c r="A19" s="54" t="str">
        <f>'female stats (μm)'!A$2</f>
        <v>Milnesium variefidum</v>
      </c>
      <c r="B19" s="75" t="str">
        <f>'female stats (μm)'!B$2</f>
        <v>GB.001</v>
      </c>
      <c r="C19" s="56">
        <f>females!AJ1</f>
        <v>18</v>
      </c>
      <c r="D19" s="63" t="str">
        <f>IF(females!AK3&gt;0,females!AK3,"")</f>
        <v/>
      </c>
      <c r="E19" s="64" t="str">
        <f>IF(females!AK4&gt;0,females!AK4,"")</f>
        <v/>
      </c>
      <c r="F19" s="64" t="str">
        <f>IF(females!AK5&gt;0,females!AK5,"")</f>
        <v/>
      </c>
      <c r="G19" s="64" t="str">
        <f>IF(females!AK8&gt;0,females!AK8,"")</f>
        <v/>
      </c>
      <c r="H19" s="64" t="str">
        <f>IF(females!AK9&gt;0,females!AK9,"")</f>
        <v/>
      </c>
      <c r="I19" s="64" t="str">
        <f>IF(females!AK10&gt;0,females!AK10,"")</f>
        <v/>
      </c>
      <c r="J19" s="64" t="str">
        <f>IF(females!AK11&gt;0,females!AK11,"")</f>
        <v/>
      </c>
      <c r="K19" s="64" t="str">
        <f>IF(females!AK15&gt;0,females!AK15,"")</f>
        <v/>
      </c>
      <c r="L19" s="64" t="str">
        <f>IF(females!AK16&gt;0,females!AK16,"")</f>
        <v/>
      </c>
      <c r="M19" s="64" t="str">
        <f>IF(females!AK18&gt;0,females!AK18,"")</f>
        <v/>
      </c>
      <c r="N19" s="64" t="str">
        <f>IF(females!AK19&gt;0,females!AK19,"")</f>
        <v/>
      </c>
      <c r="O19" s="64" t="str">
        <f>IF(females!AK20&gt;0,females!AK20,"")</f>
        <v/>
      </c>
      <c r="P19" s="64" t="str">
        <f>IF(females!AK23&gt;0,females!AK23,"")</f>
        <v/>
      </c>
      <c r="Q19" s="64" t="str">
        <f>IF(females!AK24&gt;0,females!AK24,"")</f>
        <v/>
      </c>
      <c r="R19" s="64" t="str">
        <f>IF(females!AK26&gt;0,females!AK26,"")</f>
        <v/>
      </c>
      <c r="S19" s="64" t="str">
        <f>IF(females!AK27&gt;0,females!AK27,"")</f>
        <v/>
      </c>
      <c r="T19" s="64" t="str">
        <f>IF(females!AK28&gt;0,females!AK28,"")</f>
        <v/>
      </c>
      <c r="U19" s="64" t="str">
        <f>IF(females!AK31&gt;0,females!AK31,"")</f>
        <v/>
      </c>
      <c r="V19" s="64" t="str">
        <f>IF(females!AK32&gt;0,females!AK32,"")</f>
        <v/>
      </c>
      <c r="W19" s="64" t="str">
        <f>IF(females!AK34&gt;0,females!AK34,"")</f>
        <v/>
      </c>
      <c r="X19" s="64" t="str">
        <f>IF(females!AK35&gt;0,females!AK35,"")</f>
        <v/>
      </c>
      <c r="Y19" s="64" t="str">
        <f>IF(females!AK36&gt;0,females!AK36,"")</f>
        <v/>
      </c>
      <c r="Z19" s="64" t="str">
        <f>IF(females!AK39&gt;0,females!AK39,"")</f>
        <v/>
      </c>
      <c r="AA19" s="64" t="str">
        <f>IF(females!AK40&gt;0,females!AK40,"")</f>
        <v/>
      </c>
      <c r="AB19" s="64" t="str">
        <f>IF(females!AK42&gt;0,females!AK42,"")</f>
        <v/>
      </c>
      <c r="AC19" s="64" t="str">
        <f>IF(females!AK43&gt;0,females!AK43,"")</f>
        <v/>
      </c>
    </row>
    <row r="20" spans="1:29" x14ac:dyDescent="0.25">
      <c r="A20" s="54" t="str">
        <f>'female stats (μm)'!A$2</f>
        <v>Milnesium variefidum</v>
      </c>
      <c r="B20" s="75" t="str">
        <f>'female stats (μm)'!B$2</f>
        <v>GB.001</v>
      </c>
      <c r="C20" s="56">
        <f>females!AL1</f>
        <v>19</v>
      </c>
      <c r="D20" s="63" t="str">
        <f>IF(females!AM3&gt;0,females!AM3,"")</f>
        <v/>
      </c>
      <c r="E20" s="64" t="str">
        <f>IF(females!AM4&gt;0,females!AM4,"")</f>
        <v/>
      </c>
      <c r="F20" s="64" t="str">
        <f>IF(females!AM5&gt;0,females!AM5,"")</f>
        <v/>
      </c>
      <c r="G20" s="64" t="str">
        <f>IF(females!AM8&gt;0,females!AM8,"")</f>
        <v/>
      </c>
      <c r="H20" s="64" t="str">
        <f>IF(females!AM9&gt;0,females!AM9,"")</f>
        <v/>
      </c>
      <c r="I20" s="64" t="str">
        <f>IF(females!AM10&gt;0,females!AM10,"")</f>
        <v/>
      </c>
      <c r="J20" s="64" t="str">
        <f>IF(females!AM11&gt;0,females!AM11,"")</f>
        <v/>
      </c>
      <c r="K20" s="64" t="str">
        <f>IF(females!AM15&gt;0,females!AM15,"")</f>
        <v/>
      </c>
      <c r="L20" s="64" t="str">
        <f>IF(females!AM16&gt;0,females!AM16,"")</f>
        <v/>
      </c>
      <c r="M20" s="64" t="str">
        <f>IF(females!AM18&gt;0,females!AM18,"")</f>
        <v/>
      </c>
      <c r="N20" s="64" t="str">
        <f>IF(females!AM19&gt;0,females!AM19,"")</f>
        <v/>
      </c>
      <c r="O20" s="64" t="str">
        <f>IF(females!AM20&gt;0,females!AM20,"")</f>
        <v/>
      </c>
      <c r="P20" s="64" t="str">
        <f>IF(females!AM23&gt;0,females!AM23,"")</f>
        <v/>
      </c>
      <c r="Q20" s="64" t="str">
        <f>IF(females!AM24&gt;0,females!AM24,"")</f>
        <v/>
      </c>
      <c r="R20" s="64" t="str">
        <f>IF(females!AM26&gt;0,females!AM26,"")</f>
        <v/>
      </c>
      <c r="S20" s="64" t="str">
        <f>IF(females!AM27&gt;0,females!AM27,"")</f>
        <v/>
      </c>
      <c r="T20" s="64" t="str">
        <f>IF(females!AM28&gt;0,females!AM28,"")</f>
        <v/>
      </c>
      <c r="U20" s="64" t="str">
        <f>IF(females!AM31&gt;0,females!AM31,"")</f>
        <v/>
      </c>
      <c r="V20" s="64" t="str">
        <f>IF(females!AM32&gt;0,females!AM32,"")</f>
        <v/>
      </c>
      <c r="W20" s="64" t="str">
        <f>IF(females!AM34&gt;0,females!AM34,"")</f>
        <v/>
      </c>
      <c r="X20" s="64" t="str">
        <f>IF(females!AM35&gt;0,females!AM35,"")</f>
        <v/>
      </c>
      <c r="Y20" s="64" t="str">
        <f>IF(females!AM36&gt;0,females!AM36,"")</f>
        <v/>
      </c>
      <c r="Z20" s="64" t="str">
        <f>IF(females!AM39&gt;0,females!AM39,"")</f>
        <v/>
      </c>
      <c r="AA20" s="64" t="str">
        <f>IF(females!AM40&gt;0,females!AM40,"")</f>
        <v/>
      </c>
      <c r="AB20" s="64" t="str">
        <f>IF(females!AM42&gt;0,females!AM42,"")</f>
        <v/>
      </c>
      <c r="AC20" s="64" t="str">
        <f>IF(females!AM43&gt;0,females!AM43,"")</f>
        <v/>
      </c>
    </row>
    <row r="21" spans="1:29" x14ac:dyDescent="0.25">
      <c r="A21" s="54" t="str">
        <f>'female stats (μm)'!A$2</f>
        <v>Milnesium variefidum</v>
      </c>
      <c r="B21" s="75" t="str">
        <f>'female stats (μm)'!B$2</f>
        <v>GB.001</v>
      </c>
      <c r="C21" s="56">
        <f>females!AN1</f>
        <v>20</v>
      </c>
      <c r="D21" s="63" t="str">
        <f>IF(females!AO3&gt;0,females!AO3,"")</f>
        <v/>
      </c>
      <c r="E21" s="64" t="str">
        <f>IF(females!AO4&gt;0,females!AO4,"")</f>
        <v/>
      </c>
      <c r="F21" s="64" t="str">
        <f>IF(females!AO5&gt;0,females!AO5,"")</f>
        <v/>
      </c>
      <c r="G21" s="64" t="str">
        <f>IF(females!AO8&gt;0,females!AO8,"")</f>
        <v/>
      </c>
      <c r="H21" s="64" t="str">
        <f>IF(females!AO9&gt;0,females!AO9,"")</f>
        <v/>
      </c>
      <c r="I21" s="64" t="str">
        <f>IF(females!AO10&gt;0,females!AO10,"")</f>
        <v/>
      </c>
      <c r="J21" s="64" t="str">
        <f>IF(females!AO11&gt;0,females!AO11,"")</f>
        <v/>
      </c>
      <c r="K21" s="64" t="str">
        <f>IF(females!AO15&gt;0,females!AO15,"")</f>
        <v/>
      </c>
      <c r="L21" s="64" t="str">
        <f>IF(females!AO16&gt;0,females!AO16,"")</f>
        <v/>
      </c>
      <c r="M21" s="64" t="str">
        <f>IF(females!AO18&gt;0,females!AO18,"")</f>
        <v/>
      </c>
      <c r="N21" s="64" t="str">
        <f>IF(females!AO19&gt;0,females!AO19,"")</f>
        <v/>
      </c>
      <c r="O21" s="64" t="str">
        <f>IF(females!AO20&gt;0,females!AO20,"")</f>
        <v/>
      </c>
      <c r="P21" s="64" t="str">
        <f>IF(females!AO23&gt;0,females!AO23,"")</f>
        <v/>
      </c>
      <c r="Q21" s="64" t="str">
        <f>IF(females!AO24&gt;0,females!AO24,"")</f>
        <v/>
      </c>
      <c r="R21" s="64" t="str">
        <f>IF(females!AO26&gt;0,females!AO26,"")</f>
        <v/>
      </c>
      <c r="S21" s="64" t="str">
        <f>IF(females!AO27&gt;0,females!AO27,"")</f>
        <v/>
      </c>
      <c r="T21" s="64" t="str">
        <f>IF(females!AO28&gt;0,females!AO28,"")</f>
        <v/>
      </c>
      <c r="U21" s="64" t="str">
        <f>IF(females!AO31&gt;0,females!AO31,"")</f>
        <v/>
      </c>
      <c r="V21" s="64" t="str">
        <f>IF(females!AO32&gt;0,females!AO32,"")</f>
        <v/>
      </c>
      <c r="W21" s="64" t="str">
        <f>IF(females!AO34&gt;0,females!AO34,"")</f>
        <v/>
      </c>
      <c r="X21" s="64" t="str">
        <f>IF(females!AO35&gt;0,females!AO35,"")</f>
        <v/>
      </c>
      <c r="Y21" s="64" t="str">
        <f>IF(females!AO36&gt;0,females!AO36,"")</f>
        <v/>
      </c>
      <c r="Z21" s="64" t="str">
        <f>IF(females!AO39&gt;0,females!AO39,"")</f>
        <v/>
      </c>
      <c r="AA21" s="64" t="str">
        <f>IF(females!AO40&gt;0,females!AO40,"")</f>
        <v/>
      </c>
      <c r="AB21" s="64" t="str">
        <f>IF(females!AO42&gt;0,females!AO42,"")</f>
        <v/>
      </c>
      <c r="AC21" s="64" t="str">
        <f>IF(females!AO43&gt;0,females!AO43,"")</f>
        <v/>
      </c>
    </row>
    <row r="22" spans="1:29" x14ac:dyDescent="0.25">
      <c r="A22" s="54" t="str">
        <f>'female stats (μm)'!A$2</f>
        <v>Milnesium variefidum</v>
      </c>
      <c r="B22" s="75" t="str">
        <f>'female stats (μm)'!B$2</f>
        <v>GB.001</v>
      </c>
      <c r="C22" s="56">
        <f>females!AP1</f>
        <v>21</v>
      </c>
      <c r="D22" s="63" t="str">
        <f>IF(females!AQ3&gt;0,females!AQ3,"")</f>
        <v/>
      </c>
      <c r="E22" s="64" t="str">
        <f>IF(females!AQ4&gt;0,females!AQ4,"")</f>
        <v/>
      </c>
      <c r="F22" s="64" t="str">
        <f>IF(females!AQ5&gt;0,females!AQ5,"")</f>
        <v/>
      </c>
      <c r="G22" s="64" t="str">
        <f>IF(females!AQ8&gt;0,females!AQ8,"")</f>
        <v/>
      </c>
      <c r="H22" s="64" t="str">
        <f>IF(females!AQ9&gt;0,females!AQ9,"")</f>
        <v/>
      </c>
      <c r="I22" s="64" t="str">
        <f>IF(females!AQ10&gt;0,females!AQ10,"")</f>
        <v/>
      </c>
      <c r="J22" s="64" t="str">
        <f>IF(females!AQ11&gt;0,females!AQ11,"")</f>
        <v/>
      </c>
      <c r="K22" s="64" t="str">
        <f>IF(females!AQ15&gt;0,females!AQ15,"")</f>
        <v/>
      </c>
      <c r="L22" s="64" t="str">
        <f>IF(females!AQ16&gt;0,females!AQ16,"")</f>
        <v/>
      </c>
      <c r="M22" s="64" t="str">
        <f>IF(females!AQ18&gt;0,females!AQ18,"")</f>
        <v/>
      </c>
      <c r="N22" s="64" t="str">
        <f>IF(females!AQ19&gt;0,females!AQ19,"")</f>
        <v/>
      </c>
      <c r="O22" s="64" t="str">
        <f>IF(females!AQ20&gt;0,females!AQ20,"")</f>
        <v/>
      </c>
      <c r="P22" s="64" t="str">
        <f>IF(females!AQ23&gt;0,females!AQ23,"")</f>
        <v/>
      </c>
      <c r="Q22" s="64" t="str">
        <f>IF(females!AQ24&gt;0,females!AQ24,"")</f>
        <v/>
      </c>
      <c r="R22" s="64" t="str">
        <f>IF(females!AQ26&gt;0,females!AQ26,"")</f>
        <v/>
      </c>
      <c r="S22" s="64" t="str">
        <f>IF(females!AQ27&gt;0,females!AQ27,"")</f>
        <v/>
      </c>
      <c r="T22" s="64" t="str">
        <f>IF(females!AQ28&gt;0,females!AQ28,"")</f>
        <v/>
      </c>
      <c r="U22" s="64" t="str">
        <f>IF(females!AQ31&gt;0,females!AQ31,"")</f>
        <v/>
      </c>
      <c r="V22" s="64" t="str">
        <f>IF(females!AQ32&gt;0,females!AQ32,"")</f>
        <v/>
      </c>
      <c r="W22" s="64" t="str">
        <f>IF(females!AQ34&gt;0,females!AQ34,"")</f>
        <v/>
      </c>
      <c r="X22" s="64" t="str">
        <f>IF(females!AQ35&gt;0,females!AQ35,"")</f>
        <v/>
      </c>
      <c r="Y22" s="64" t="str">
        <f>IF(females!AQ36&gt;0,females!AQ36,"")</f>
        <v/>
      </c>
      <c r="Z22" s="64" t="str">
        <f>IF(females!AQ39&gt;0,females!AQ39,"")</f>
        <v/>
      </c>
      <c r="AA22" s="64" t="str">
        <f>IF(females!AQ40&gt;0,females!AQ40,"")</f>
        <v/>
      </c>
      <c r="AB22" s="64" t="str">
        <f>IF(females!AQ42&gt;0,females!AQ42,"")</f>
        <v/>
      </c>
      <c r="AC22" s="64" t="str">
        <f>IF(females!AQ43&gt;0,females!AQ43,"")</f>
        <v/>
      </c>
    </row>
    <row r="23" spans="1:29" x14ac:dyDescent="0.25">
      <c r="A23" s="54" t="str">
        <f>'female stats (μm)'!A$2</f>
        <v>Milnesium variefidum</v>
      </c>
      <c r="B23" s="75" t="str">
        <f>'female stats (μm)'!B$2</f>
        <v>GB.001</v>
      </c>
      <c r="C23" s="56">
        <f>females!AR1</f>
        <v>22</v>
      </c>
      <c r="D23" s="63" t="str">
        <f>IF(females!AS3&gt;0,females!AS3,"")</f>
        <v/>
      </c>
      <c r="E23" s="64" t="str">
        <f>IF(females!AS4&gt;0,females!AS4,"")</f>
        <v/>
      </c>
      <c r="F23" s="64" t="str">
        <f>IF(females!AS5&gt;0,females!AS5,"")</f>
        <v/>
      </c>
      <c r="G23" s="64" t="str">
        <f>IF(females!AS8&gt;0,females!AS8,"")</f>
        <v/>
      </c>
      <c r="H23" s="64" t="str">
        <f>IF(females!AS9&gt;0,females!AS9,"")</f>
        <v/>
      </c>
      <c r="I23" s="64" t="str">
        <f>IF(females!AS10&gt;0,females!AS10,"")</f>
        <v/>
      </c>
      <c r="J23" s="64" t="str">
        <f>IF(females!AS11&gt;0,females!AS11,"")</f>
        <v/>
      </c>
      <c r="K23" s="64" t="str">
        <f>IF(females!AS15&gt;0,females!AS15,"")</f>
        <v/>
      </c>
      <c r="L23" s="64" t="str">
        <f>IF(females!AS16&gt;0,females!AS16,"")</f>
        <v/>
      </c>
      <c r="M23" s="64" t="str">
        <f>IF(females!AS18&gt;0,females!AS18,"")</f>
        <v/>
      </c>
      <c r="N23" s="64" t="str">
        <f>IF(females!AS19&gt;0,females!AS19,"")</f>
        <v/>
      </c>
      <c r="O23" s="64" t="str">
        <f>IF(females!AS20&gt;0,females!AS20,"")</f>
        <v/>
      </c>
      <c r="P23" s="64" t="str">
        <f>IF(females!AS23&gt;0,females!AS23,"")</f>
        <v/>
      </c>
      <c r="Q23" s="64" t="str">
        <f>IF(females!AS24&gt;0,females!AS24,"")</f>
        <v/>
      </c>
      <c r="R23" s="64" t="str">
        <f>IF(females!AS26&gt;0,females!AS26,"")</f>
        <v/>
      </c>
      <c r="S23" s="64" t="str">
        <f>IF(females!AS27&gt;0,females!AS27,"")</f>
        <v/>
      </c>
      <c r="T23" s="64" t="str">
        <f>IF(females!AS28&gt;0,females!AS28,"")</f>
        <v/>
      </c>
      <c r="U23" s="64" t="str">
        <f>IF(females!AS31&gt;0,females!AS31,"")</f>
        <v/>
      </c>
      <c r="V23" s="64" t="str">
        <f>IF(females!AS32&gt;0,females!AS32,"")</f>
        <v/>
      </c>
      <c r="W23" s="64" t="str">
        <f>IF(females!AS34&gt;0,females!AS34,"")</f>
        <v/>
      </c>
      <c r="X23" s="64" t="str">
        <f>IF(females!AS35&gt;0,females!AS35,"")</f>
        <v/>
      </c>
      <c r="Y23" s="64" t="str">
        <f>IF(females!AS36&gt;0,females!AS36,"")</f>
        <v/>
      </c>
      <c r="Z23" s="64" t="str">
        <f>IF(females!AS39&gt;0,females!AS39,"")</f>
        <v/>
      </c>
      <c r="AA23" s="64" t="str">
        <f>IF(females!AS40&gt;0,females!AS40,"")</f>
        <v/>
      </c>
      <c r="AB23" s="64" t="str">
        <f>IF(females!AS42&gt;0,females!AS42,"")</f>
        <v/>
      </c>
      <c r="AC23" s="64" t="str">
        <f>IF(females!AS43&gt;0,females!AS43,"")</f>
        <v/>
      </c>
    </row>
    <row r="24" spans="1:29" x14ac:dyDescent="0.25">
      <c r="A24" s="54" t="str">
        <f>'female stats (μm)'!A$2</f>
        <v>Milnesium variefidum</v>
      </c>
      <c r="B24" s="75" t="str">
        <f>'female stats (μm)'!B$2</f>
        <v>GB.001</v>
      </c>
      <c r="C24" s="56">
        <f>females!AT1</f>
        <v>23</v>
      </c>
      <c r="D24" s="63" t="str">
        <f>IF(females!AU3&gt;0,females!AU3,"")</f>
        <v/>
      </c>
      <c r="E24" s="64" t="str">
        <f>IF(females!AU4&gt;0,females!AU4,"")</f>
        <v/>
      </c>
      <c r="F24" s="64" t="str">
        <f>IF(females!AU5&gt;0,females!AU5,"")</f>
        <v/>
      </c>
      <c r="G24" s="64" t="str">
        <f>IF(females!AU8&gt;0,females!AU8,"")</f>
        <v/>
      </c>
      <c r="H24" s="64" t="str">
        <f>IF(females!AU9&gt;0,females!AU9,"")</f>
        <v/>
      </c>
      <c r="I24" s="64" t="str">
        <f>IF(females!AU10&gt;0,females!AU10,"")</f>
        <v/>
      </c>
      <c r="J24" s="64" t="str">
        <f>IF(females!AU11&gt;0,females!AU11,"")</f>
        <v/>
      </c>
      <c r="K24" s="64" t="str">
        <f>IF(females!AU15&gt;0,females!AU15,"")</f>
        <v/>
      </c>
      <c r="L24" s="64" t="str">
        <f>IF(females!AU16&gt;0,females!AU16,"")</f>
        <v/>
      </c>
      <c r="M24" s="64" t="str">
        <f>IF(females!AU18&gt;0,females!AU18,"")</f>
        <v/>
      </c>
      <c r="N24" s="64" t="str">
        <f>IF(females!AU19&gt;0,females!AU19,"")</f>
        <v/>
      </c>
      <c r="O24" s="64" t="str">
        <f>IF(females!AU20&gt;0,females!AU20,"")</f>
        <v/>
      </c>
      <c r="P24" s="64" t="str">
        <f>IF(females!AU23&gt;0,females!AU23,"")</f>
        <v/>
      </c>
      <c r="Q24" s="64" t="str">
        <f>IF(females!AU24&gt;0,females!AU24,"")</f>
        <v/>
      </c>
      <c r="R24" s="64" t="str">
        <f>IF(females!AU26&gt;0,females!AU26,"")</f>
        <v/>
      </c>
      <c r="S24" s="64" t="str">
        <f>IF(females!AU27&gt;0,females!AU27,"")</f>
        <v/>
      </c>
      <c r="T24" s="64" t="str">
        <f>IF(females!AU28&gt;0,females!AU28,"")</f>
        <v/>
      </c>
      <c r="U24" s="64" t="str">
        <f>IF(females!AU31&gt;0,females!AU31,"")</f>
        <v/>
      </c>
      <c r="V24" s="64" t="str">
        <f>IF(females!AU32&gt;0,females!AU32,"")</f>
        <v/>
      </c>
      <c r="W24" s="64" t="str">
        <f>IF(females!AU34&gt;0,females!AU34,"")</f>
        <v/>
      </c>
      <c r="X24" s="64" t="str">
        <f>IF(females!AU35&gt;0,females!AU35,"")</f>
        <v/>
      </c>
      <c r="Y24" s="64" t="str">
        <f>IF(females!AU36&gt;0,females!AU36,"")</f>
        <v/>
      </c>
      <c r="Z24" s="64" t="str">
        <f>IF(females!AU39&gt;0,females!AU39,"")</f>
        <v/>
      </c>
      <c r="AA24" s="64" t="str">
        <f>IF(females!AU40&gt;0,females!AU40,"")</f>
        <v/>
      </c>
      <c r="AB24" s="64" t="str">
        <f>IF(females!AU42&gt;0,females!AU42,"")</f>
        <v/>
      </c>
      <c r="AC24" s="64" t="str">
        <f>IF(females!AU43&gt;0,females!AU43,"")</f>
        <v/>
      </c>
    </row>
    <row r="25" spans="1:29" x14ac:dyDescent="0.25">
      <c r="A25" s="54" t="str">
        <f>'female stats (μm)'!A$2</f>
        <v>Milnesium variefidum</v>
      </c>
      <c r="B25" s="75" t="str">
        <f>'female stats (μm)'!B$2</f>
        <v>GB.001</v>
      </c>
      <c r="C25" s="56">
        <f>females!AV1</f>
        <v>24</v>
      </c>
      <c r="D25" s="63" t="str">
        <f>IF(females!AW3&gt;0,females!AW3,"")</f>
        <v/>
      </c>
      <c r="E25" s="64" t="str">
        <f>IF(females!AW4&gt;0,females!AW4,"")</f>
        <v/>
      </c>
      <c r="F25" s="64" t="str">
        <f>IF(females!AW5&gt;0,females!AW5,"")</f>
        <v/>
      </c>
      <c r="G25" s="64" t="str">
        <f>IF(females!AW8&gt;0,females!AW8,"")</f>
        <v/>
      </c>
      <c r="H25" s="64" t="str">
        <f>IF(females!AW9&gt;0,females!AW9,"")</f>
        <v/>
      </c>
      <c r="I25" s="64" t="str">
        <f>IF(females!AW10&gt;0,females!AW10,"")</f>
        <v/>
      </c>
      <c r="J25" s="64" t="str">
        <f>IF(females!AW11&gt;0,females!AW11,"")</f>
        <v/>
      </c>
      <c r="K25" s="64" t="str">
        <f>IF(females!AW15&gt;0,females!AW15,"")</f>
        <v/>
      </c>
      <c r="L25" s="64" t="str">
        <f>IF(females!AW16&gt;0,females!AW16,"")</f>
        <v/>
      </c>
      <c r="M25" s="64" t="str">
        <f>IF(females!AW18&gt;0,females!AW18,"")</f>
        <v/>
      </c>
      <c r="N25" s="64" t="str">
        <f>IF(females!AW19&gt;0,females!AW19,"")</f>
        <v/>
      </c>
      <c r="O25" s="64" t="str">
        <f>IF(females!AW20&gt;0,females!AW20,"")</f>
        <v/>
      </c>
      <c r="P25" s="64" t="str">
        <f>IF(females!AW23&gt;0,females!AW23,"")</f>
        <v/>
      </c>
      <c r="Q25" s="64" t="str">
        <f>IF(females!AW24&gt;0,females!AW24,"")</f>
        <v/>
      </c>
      <c r="R25" s="64" t="str">
        <f>IF(females!AW26&gt;0,females!AW26,"")</f>
        <v/>
      </c>
      <c r="S25" s="64" t="str">
        <f>IF(females!AW27&gt;0,females!AW27,"")</f>
        <v/>
      </c>
      <c r="T25" s="64" t="str">
        <f>IF(females!AW28&gt;0,females!AW28,"")</f>
        <v/>
      </c>
      <c r="U25" s="64" t="str">
        <f>IF(females!AW31&gt;0,females!AW31,"")</f>
        <v/>
      </c>
      <c r="V25" s="64" t="str">
        <f>IF(females!AW32&gt;0,females!AW32,"")</f>
        <v/>
      </c>
      <c r="W25" s="64" t="str">
        <f>IF(females!AW34&gt;0,females!AW34,"")</f>
        <v/>
      </c>
      <c r="X25" s="64" t="str">
        <f>IF(females!AW35&gt;0,females!AW35,"")</f>
        <v/>
      </c>
      <c r="Y25" s="64" t="str">
        <f>IF(females!AW36&gt;0,females!AW36,"")</f>
        <v/>
      </c>
      <c r="Z25" s="64" t="str">
        <f>IF(females!AW39&gt;0,females!AW39,"")</f>
        <v/>
      </c>
      <c r="AA25" s="64" t="str">
        <f>IF(females!AW40&gt;0,females!AW40,"")</f>
        <v/>
      </c>
      <c r="AB25" s="64" t="str">
        <f>IF(females!AW42&gt;0,females!AW42,"")</f>
        <v/>
      </c>
      <c r="AC25" s="64" t="str">
        <f>IF(females!AW43&gt;0,females!AW43,"")</f>
        <v/>
      </c>
    </row>
    <row r="26" spans="1:29" x14ac:dyDescent="0.25">
      <c r="A26" s="54" t="str">
        <f>'female stats (μm)'!A$2</f>
        <v>Milnesium variefidum</v>
      </c>
      <c r="B26" s="75" t="str">
        <f>'female stats (μm)'!B$2</f>
        <v>GB.001</v>
      </c>
      <c r="C26" s="56">
        <f>females!AX1</f>
        <v>25</v>
      </c>
      <c r="D26" s="63" t="str">
        <f>IF(females!AY3&gt;0,females!AY3,"")</f>
        <v/>
      </c>
      <c r="E26" s="64" t="str">
        <f>IF(females!AY4&gt;0,females!AY4,"")</f>
        <v/>
      </c>
      <c r="F26" s="64" t="str">
        <f>IF(females!AY5&gt;0,females!AY5,"")</f>
        <v/>
      </c>
      <c r="G26" s="64" t="str">
        <f>IF(females!AY8&gt;0,females!AY8,"")</f>
        <v/>
      </c>
      <c r="H26" s="64" t="str">
        <f>IF(females!AY9&gt;0,females!AY9,"")</f>
        <v/>
      </c>
      <c r="I26" s="64" t="str">
        <f>IF(females!AY10&gt;0,females!AY10,"")</f>
        <v/>
      </c>
      <c r="J26" s="64" t="str">
        <f>IF(females!AY11&gt;0,females!AY11,"")</f>
        <v/>
      </c>
      <c r="K26" s="64" t="str">
        <f>IF(females!AY15&gt;0,females!AY15,"")</f>
        <v/>
      </c>
      <c r="L26" s="64" t="str">
        <f>IF(females!AY16&gt;0,females!AY16,"")</f>
        <v/>
      </c>
      <c r="M26" s="64" t="str">
        <f>IF(females!AY18&gt;0,females!AY18,"")</f>
        <v/>
      </c>
      <c r="N26" s="64" t="str">
        <f>IF(females!AY19&gt;0,females!AY19,"")</f>
        <v/>
      </c>
      <c r="O26" s="64" t="str">
        <f>IF(females!AY20&gt;0,females!AY20,"")</f>
        <v/>
      </c>
      <c r="P26" s="64" t="str">
        <f>IF(females!AY23&gt;0,females!AY23,"")</f>
        <v/>
      </c>
      <c r="Q26" s="64" t="str">
        <f>IF(females!AY24&gt;0,females!AY24,"")</f>
        <v/>
      </c>
      <c r="R26" s="64" t="str">
        <f>IF(females!AY26&gt;0,females!AY26,"")</f>
        <v/>
      </c>
      <c r="S26" s="64" t="str">
        <f>IF(females!AY27&gt;0,females!AY27,"")</f>
        <v/>
      </c>
      <c r="T26" s="64" t="str">
        <f>IF(females!AY28&gt;0,females!AY28,"")</f>
        <v/>
      </c>
      <c r="U26" s="64" t="str">
        <f>IF(females!AY31&gt;0,females!AY31,"")</f>
        <v/>
      </c>
      <c r="V26" s="64" t="str">
        <f>IF(females!AY32&gt;0,females!AY32,"")</f>
        <v/>
      </c>
      <c r="W26" s="64" t="str">
        <f>IF(females!AY34&gt;0,females!AY34,"")</f>
        <v/>
      </c>
      <c r="X26" s="64" t="str">
        <f>IF(females!AY35&gt;0,females!AY35,"")</f>
        <v/>
      </c>
      <c r="Y26" s="64" t="str">
        <f>IF(females!AY36&gt;0,females!AY36,"")</f>
        <v/>
      </c>
      <c r="Z26" s="64" t="str">
        <f>IF(females!AY39&gt;0,females!AY39,"")</f>
        <v/>
      </c>
      <c r="AA26" s="64" t="str">
        <f>IF(females!AY40&gt;0,females!AY40,"")</f>
        <v/>
      </c>
      <c r="AB26" s="64" t="str">
        <f>IF(females!AY42&gt;0,females!AY42,"")</f>
        <v/>
      </c>
      <c r="AC26" s="64" t="str">
        <f>IF(females!AY43&gt;0,females!AY43,"")</f>
        <v/>
      </c>
    </row>
    <row r="27" spans="1:29" x14ac:dyDescent="0.25">
      <c r="A27" s="54" t="str">
        <f>'female stats (μm)'!A$2</f>
        <v>Milnesium variefidum</v>
      </c>
      <c r="B27" s="75" t="str">
        <f>'female stats (μm)'!B$2</f>
        <v>GB.001</v>
      </c>
      <c r="C27" s="56">
        <f>females!AZ1</f>
        <v>26</v>
      </c>
      <c r="D27" s="63" t="str">
        <f>IF(females!BA3&gt;0,females!BA3,"")</f>
        <v/>
      </c>
      <c r="E27" s="64" t="str">
        <f>IF(females!BA4&gt;0,females!BA4,"")</f>
        <v/>
      </c>
      <c r="F27" s="64" t="str">
        <f>IF(females!BA5&gt;0,females!BA5,"")</f>
        <v/>
      </c>
      <c r="G27" s="64" t="str">
        <f>IF(females!BA8&gt;0,females!BA8,"")</f>
        <v/>
      </c>
      <c r="H27" s="64" t="str">
        <f>IF(females!BA9&gt;0,females!BA9,"")</f>
        <v/>
      </c>
      <c r="I27" s="64" t="str">
        <f>IF(females!BA10&gt;0,females!BA10,"")</f>
        <v/>
      </c>
      <c r="J27" s="64" t="str">
        <f>IF(females!BA11&gt;0,females!BA11,"")</f>
        <v/>
      </c>
      <c r="K27" s="64" t="str">
        <f>IF(females!BA15&gt;0,females!BA15,"")</f>
        <v/>
      </c>
      <c r="L27" s="64" t="str">
        <f>IF(females!BA16&gt;0,females!BA16,"")</f>
        <v/>
      </c>
      <c r="M27" s="64" t="str">
        <f>IF(females!BA18&gt;0,females!BA18,"")</f>
        <v/>
      </c>
      <c r="N27" s="64" t="str">
        <f>IF(females!BA19&gt;0,females!BA19,"")</f>
        <v/>
      </c>
      <c r="O27" s="64" t="str">
        <f>IF(females!BA20&gt;0,females!BA20,"")</f>
        <v/>
      </c>
      <c r="P27" s="64" t="str">
        <f>IF(females!BA23&gt;0,females!BA23,"")</f>
        <v/>
      </c>
      <c r="Q27" s="64" t="str">
        <f>IF(females!BA24&gt;0,females!BA24,"")</f>
        <v/>
      </c>
      <c r="R27" s="64" t="str">
        <f>IF(females!BA26&gt;0,females!BA26,"")</f>
        <v/>
      </c>
      <c r="S27" s="64" t="str">
        <f>IF(females!BA27&gt;0,females!BA27,"")</f>
        <v/>
      </c>
      <c r="T27" s="64" t="str">
        <f>IF(females!BA28&gt;0,females!BA28,"")</f>
        <v/>
      </c>
      <c r="U27" s="64" t="str">
        <f>IF(females!BA31&gt;0,females!BA31,"")</f>
        <v/>
      </c>
      <c r="V27" s="64" t="str">
        <f>IF(females!BA32&gt;0,females!BA32,"")</f>
        <v/>
      </c>
      <c r="W27" s="64" t="str">
        <f>IF(females!BA34&gt;0,females!BA34,"")</f>
        <v/>
      </c>
      <c r="X27" s="64" t="str">
        <f>IF(females!BA35&gt;0,females!BA35,"")</f>
        <v/>
      </c>
      <c r="Y27" s="64" t="str">
        <f>IF(females!BA36&gt;0,females!BA36,"")</f>
        <v/>
      </c>
      <c r="Z27" s="64" t="str">
        <f>IF(females!BA39&gt;0,females!BA39,"")</f>
        <v/>
      </c>
      <c r="AA27" s="64" t="str">
        <f>IF(females!BA40&gt;0,females!BA40,"")</f>
        <v/>
      </c>
      <c r="AB27" s="64" t="str">
        <f>IF(females!BA42&gt;0,females!BA42,"")</f>
        <v/>
      </c>
      <c r="AC27" s="64" t="str">
        <f>IF(females!BA43&gt;0,females!BA43,"")</f>
        <v/>
      </c>
    </row>
    <row r="28" spans="1:29" x14ac:dyDescent="0.25">
      <c r="A28" s="54" t="str">
        <f>'female stats (μm)'!A$2</f>
        <v>Milnesium variefidum</v>
      </c>
      <c r="B28" s="75" t="str">
        <f>'female stats (μm)'!B$2</f>
        <v>GB.001</v>
      </c>
      <c r="C28" s="56">
        <f>females!BB1</f>
        <v>27</v>
      </c>
      <c r="D28" s="63" t="str">
        <f>IF(females!BC3&gt;0,females!BC3,"")</f>
        <v/>
      </c>
      <c r="E28" s="64" t="str">
        <f>IF(females!BC4&gt;0,females!BC4,"")</f>
        <v/>
      </c>
      <c r="F28" s="64" t="str">
        <f>IF(females!BC5&gt;0,females!BC5,"")</f>
        <v/>
      </c>
      <c r="G28" s="64" t="str">
        <f>IF(females!BC8&gt;0,females!BC8,"")</f>
        <v/>
      </c>
      <c r="H28" s="64" t="str">
        <f>IF(females!BC9&gt;0,females!BC9,"")</f>
        <v/>
      </c>
      <c r="I28" s="64" t="str">
        <f>IF(females!BC10&gt;0,females!BC10,"")</f>
        <v/>
      </c>
      <c r="J28" s="64" t="str">
        <f>IF(females!BC11&gt;0,females!BC11,"")</f>
        <v/>
      </c>
      <c r="K28" s="64" t="str">
        <f>IF(females!BC15&gt;0,females!BC15,"")</f>
        <v/>
      </c>
      <c r="L28" s="64" t="str">
        <f>IF(females!BC16&gt;0,females!BC16,"")</f>
        <v/>
      </c>
      <c r="M28" s="64" t="str">
        <f>IF(females!BC18&gt;0,females!BC18,"")</f>
        <v/>
      </c>
      <c r="N28" s="64" t="str">
        <f>IF(females!BC19&gt;0,females!BC19,"")</f>
        <v/>
      </c>
      <c r="O28" s="64" t="str">
        <f>IF(females!BC20&gt;0,females!BC20,"")</f>
        <v/>
      </c>
      <c r="P28" s="64" t="str">
        <f>IF(females!BC23&gt;0,females!BC23,"")</f>
        <v/>
      </c>
      <c r="Q28" s="64" t="str">
        <f>IF(females!BC24&gt;0,females!BC24,"")</f>
        <v/>
      </c>
      <c r="R28" s="64" t="str">
        <f>IF(females!BC26&gt;0,females!BC26,"")</f>
        <v/>
      </c>
      <c r="S28" s="64" t="str">
        <f>IF(females!BC27&gt;0,females!BC27,"")</f>
        <v/>
      </c>
      <c r="T28" s="64" t="str">
        <f>IF(females!BC28&gt;0,females!BC28,"")</f>
        <v/>
      </c>
      <c r="U28" s="64" t="str">
        <f>IF(females!BC31&gt;0,females!BC31,"")</f>
        <v/>
      </c>
      <c r="V28" s="64" t="str">
        <f>IF(females!BC32&gt;0,females!BC32,"")</f>
        <v/>
      </c>
      <c r="W28" s="64" t="str">
        <f>IF(females!BC34&gt;0,females!BC34,"")</f>
        <v/>
      </c>
      <c r="X28" s="64" t="str">
        <f>IF(females!BC35&gt;0,females!BC35,"")</f>
        <v/>
      </c>
      <c r="Y28" s="64" t="str">
        <f>IF(females!BC36&gt;0,females!BC36,"")</f>
        <v/>
      </c>
      <c r="Z28" s="64" t="str">
        <f>IF(females!BC39&gt;0,females!BC39,"")</f>
        <v/>
      </c>
      <c r="AA28" s="64" t="str">
        <f>IF(females!BC40&gt;0,females!BC40,"")</f>
        <v/>
      </c>
      <c r="AB28" s="64" t="str">
        <f>IF(females!BC42&gt;0,females!BC42,"")</f>
        <v/>
      </c>
      <c r="AC28" s="64" t="str">
        <f>IF(females!BC43&gt;0,females!BC43,"")</f>
        <v/>
      </c>
    </row>
    <row r="29" spans="1:29" x14ac:dyDescent="0.25">
      <c r="A29" s="54" t="str">
        <f>'female stats (μm)'!A$2</f>
        <v>Milnesium variefidum</v>
      </c>
      <c r="B29" s="75" t="str">
        <f>'female stats (μm)'!B$2</f>
        <v>GB.001</v>
      </c>
      <c r="C29" s="56">
        <f>females!BD1</f>
        <v>28</v>
      </c>
      <c r="D29" s="63" t="str">
        <f>IF(females!BE3&gt;0,females!BE3,"")</f>
        <v/>
      </c>
      <c r="E29" s="64" t="str">
        <f>IF(females!BE4&gt;0,females!BE4,"")</f>
        <v/>
      </c>
      <c r="F29" s="64" t="str">
        <f>IF(females!BE5&gt;0,females!BE5,"")</f>
        <v/>
      </c>
      <c r="G29" s="64" t="str">
        <f>IF(females!BE8&gt;0,females!BE8,"")</f>
        <v/>
      </c>
      <c r="H29" s="64" t="str">
        <f>IF(females!BE9&gt;0,females!BE9,"")</f>
        <v/>
      </c>
      <c r="I29" s="64" t="str">
        <f>IF(females!BE10&gt;0,females!BE10,"")</f>
        <v/>
      </c>
      <c r="J29" s="64" t="str">
        <f>IF(females!BE11&gt;0,females!BE11,"")</f>
        <v/>
      </c>
      <c r="K29" s="64" t="str">
        <f>IF(females!BE15&gt;0,females!BE15,"")</f>
        <v/>
      </c>
      <c r="L29" s="64" t="str">
        <f>IF(females!BE16&gt;0,females!BE16,"")</f>
        <v/>
      </c>
      <c r="M29" s="64" t="str">
        <f>IF(females!BE18&gt;0,females!BE18,"")</f>
        <v/>
      </c>
      <c r="N29" s="64" t="str">
        <f>IF(females!BE19&gt;0,females!BE19,"")</f>
        <v/>
      </c>
      <c r="O29" s="64" t="str">
        <f>IF(females!BE20&gt;0,females!BE20,"")</f>
        <v/>
      </c>
      <c r="P29" s="64" t="str">
        <f>IF(females!BE23&gt;0,females!BE23,"")</f>
        <v/>
      </c>
      <c r="Q29" s="64" t="str">
        <f>IF(females!BE24&gt;0,females!BE24,"")</f>
        <v/>
      </c>
      <c r="R29" s="64" t="str">
        <f>IF(females!BE26&gt;0,females!BE26,"")</f>
        <v/>
      </c>
      <c r="S29" s="64" t="str">
        <f>IF(females!BE27&gt;0,females!BE27,"")</f>
        <v/>
      </c>
      <c r="T29" s="64" t="str">
        <f>IF(females!BE28&gt;0,females!BE28,"")</f>
        <v/>
      </c>
      <c r="U29" s="64" t="str">
        <f>IF(females!BE31&gt;0,females!BE31,"")</f>
        <v/>
      </c>
      <c r="V29" s="64" t="str">
        <f>IF(females!BE32&gt;0,females!BE32,"")</f>
        <v/>
      </c>
      <c r="W29" s="64" t="str">
        <f>IF(females!BE34&gt;0,females!BE34,"")</f>
        <v/>
      </c>
      <c r="X29" s="64" t="str">
        <f>IF(females!BE35&gt;0,females!BE35,"")</f>
        <v/>
      </c>
      <c r="Y29" s="64" t="str">
        <f>IF(females!BE36&gt;0,females!BE36,"")</f>
        <v/>
      </c>
      <c r="Z29" s="64" t="str">
        <f>IF(females!BE39&gt;0,females!BE39,"")</f>
        <v/>
      </c>
      <c r="AA29" s="64" t="str">
        <f>IF(females!BE40&gt;0,females!BE40,"")</f>
        <v/>
      </c>
      <c r="AB29" s="64" t="str">
        <f>IF(females!BE42&gt;0,females!BE42,"")</f>
        <v/>
      </c>
      <c r="AC29" s="64" t="str">
        <f>IF(females!BE43&gt;0,females!BE43,"")</f>
        <v/>
      </c>
    </row>
    <row r="30" spans="1:29" x14ac:dyDescent="0.25">
      <c r="A30" s="54" t="str">
        <f>'female stats (μm)'!A$2</f>
        <v>Milnesium variefidum</v>
      </c>
      <c r="B30" s="75" t="str">
        <f>'female stats (μm)'!B$2</f>
        <v>GB.001</v>
      </c>
      <c r="C30" s="56">
        <f>females!BF1</f>
        <v>29</v>
      </c>
      <c r="D30" s="63" t="str">
        <f>IF(females!BG3&gt;0,females!BG3,"")</f>
        <v/>
      </c>
      <c r="E30" s="64" t="str">
        <f>IF(females!BG4&gt;0,females!BG4,"")</f>
        <v/>
      </c>
      <c r="F30" s="64" t="str">
        <f>IF(females!BG5&gt;0,females!BG5,"")</f>
        <v/>
      </c>
      <c r="G30" s="64" t="str">
        <f>IF(females!BG8&gt;0,females!BG8,"")</f>
        <v/>
      </c>
      <c r="H30" s="64" t="str">
        <f>IF(females!BG9&gt;0,females!BG9,"")</f>
        <v/>
      </c>
      <c r="I30" s="64" t="str">
        <f>IF(females!BG10&gt;0,females!BG10,"")</f>
        <v/>
      </c>
      <c r="J30" s="64" t="str">
        <f>IF(females!BG11&gt;0,females!BG11,"")</f>
        <v/>
      </c>
      <c r="K30" s="64" t="str">
        <f>IF(females!BG15&gt;0,females!BG15,"")</f>
        <v/>
      </c>
      <c r="L30" s="64" t="str">
        <f>IF(females!BG16&gt;0,females!BG16,"")</f>
        <v/>
      </c>
      <c r="M30" s="64" t="str">
        <f>IF(females!BG18&gt;0,females!BG18,"")</f>
        <v/>
      </c>
      <c r="N30" s="64" t="str">
        <f>IF(females!BG19&gt;0,females!BG19,"")</f>
        <v/>
      </c>
      <c r="O30" s="64" t="str">
        <f>IF(females!BG20&gt;0,females!BG20,"")</f>
        <v/>
      </c>
      <c r="P30" s="64" t="str">
        <f>IF(females!BG23&gt;0,females!BG23,"")</f>
        <v/>
      </c>
      <c r="Q30" s="64" t="str">
        <f>IF(females!BG24&gt;0,females!BG24,"")</f>
        <v/>
      </c>
      <c r="R30" s="64" t="str">
        <f>IF(females!BG26&gt;0,females!BG26,"")</f>
        <v/>
      </c>
      <c r="S30" s="64" t="str">
        <f>IF(females!BG27&gt;0,females!BG27,"")</f>
        <v/>
      </c>
      <c r="T30" s="64" t="str">
        <f>IF(females!BG28&gt;0,females!BG28,"")</f>
        <v/>
      </c>
      <c r="U30" s="64" t="str">
        <f>IF(females!BG31&gt;0,females!BG31,"")</f>
        <v/>
      </c>
      <c r="V30" s="64" t="str">
        <f>IF(females!BG32&gt;0,females!BG32,"")</f>
        <v/>
      </c>
      <c r="W30" s="64" t="str">
        <f>IF(females!BG34&gt;0,females!BG34,"")</f>
        <v/>
      </c>
      <c r="X30" s="64" t="str">
        <f>IF(females!BG35&gt;0,females!BG35,"")</f>
        <v/>
      </c>
      <c r="Y30" s="64" t="str">
        <f>IF(females!BG36&gt;0,females!BG36,"")</f>
        <v/>
      </c>
      <c r="Z30" s="64" t="str">
        <f>IF(females!BG39&gt;0,females!BG39,"")</f>
        <v/>
      </c>
      <c r="AA30" s="64" t="str">
        <f>IF(females!BG40&gt;0,females!BG40,"")</f>
        <v/>
      </c>
      <c r="AB30" s="64" t="str">
        <f>IF(females!BG42&gt;0,females!BG42,"")</f>
        <v/>
      </c>
      <c r="AC30" s="64" t="str">
        <f>IF(females!BG43&gt;0,females!BG43,"")</f>
        <v/>
      </c>
    </row>
    <row r="31" spans="1:29" x14ac:dyDescent="0.25">
      <c r="A31" s="54" t="str">
        <f>'female stats (μm)'!A$2</f>
        <v>Milnesium variefidum</v>
      </c>
      <c r="B31" s="75" t="str">
        <f>'female stats (μm)'!B$2</f>
        <v>GB.001</v>
      </c>
      <c r="C31" s="56">
        <f>females!BH1</f>
        <v>30</v>
      </c>
      <c r="D31" s="63" t="str">
        <f>IF(females!BI3&gt;0,females!BI3,"")</f>
        <v/>
      </c>
      <c r="E31" s="64" t="str">
        <f>IF(females!BI4&gt;0,females!BI4,"")</f>
        <v/>
      </c>
      <c r="F31" s="64" t="str">
        <f>IF(females!BI5&gt;0,females!BI5,"")</f>
        <v/>
      </c>
      <c r="G31" s="64" t="str">
        <f>IF(females!BI8&gt;0,females!BI8,"")</f>
        <v/>
      </c>
      <c r="H31" s="64" t="str">
        <f>IF(females!BI9&gt;0,females!BI9,"")</f>
        <v/>
      </c>
      <c r="I31" s="64" t="str">
        <f>IF(females!BI10&gt;0,females!BI10,"")</f>
        <v/>
      </c>
      <c r="J31" s="64" t="str">
        <f>IF(females!BI11&gt;0,females!BI11,"")</f>
        <v/>
      </c>
      <c r="K31" s="64" t="str">
        <f>IF(females!BI15&gt;0,females!BI15,"")</f>
        <v/>
      </c>
      <c r="L31" s="64" t="str">
        <f>IF(females!BI16&gt;0,females!BI16,"")</f>
        <v/>
      </c>
      <c r="M31" s="64" t="str">
        <f>IF(females!BI18&gt;0,females!BI18,"")</f>
        <v/>
      </c>
      <c r="N31" s="64" t="str">
        <f>IF(females!BI19&gt;0,females!BI19,"")</f>
        <v/>
      </c>
      <c r="O31" s="64" t="str">
        <f>IF(females!BI20&gt;0,females!BI20,"")</f>
        <v/>
      </c>
      <c r="P31" s="64" t="str">
        <f>IF(females!BI23&gt;0,females!BI23,"")</f>
        <v/>
      </c>
      <c r="Q31" s="64" t="str">
        <f>IF(females!BI24&gt;0,females!BI24,"")</f>
        <v/>
      </c>
      <c r="R31" s="64" t="str">
        <f>IF(females!BI26&gt;0,females!BI26,"")</f>
        <v/>
      </c>
      <c r="S31" s="64" t="str">
        <f>IF(females!BI27&gt;0,females!BI27,"")</f>
        <v/>
      </c>
      <c r="T31" s="64" t="str">
        <f>IF(females!BI28&gt;0,females!BI28,"")</f>
        <v/>
      </c>
      <c r="U31" s="64" t="str">
        <f>IF(females!BI31&gt;0,females!BI31,"")</f>
        <v/>
      </c>
      <c r="V31" s="64" t="str">
        <f>IF(females!BI32&gt;0,females!BI32,"")</f>
        <v/>
      </c>
      <c r="W31" s="64" t="str">
        <f>IF(females!BI34&gt;0,females!BI34,"")</f>
        <v/>
      </c>
      <c r="X31" s="64" t="str">
        <f>IF(females!BI35&gt;0,females!BI35,"")</f>
        <v/>
      </c>
      <c r="Y31" s="64" t="str">
        <f>IF(females!BI36&gt;0,females!BI36,"")</f>
        <v/>
      </c>
      <c r="Z31" s="64" t="str">
        <f>IF(females!BI39&gt;0,females!BI39,"")</f>
        <v/>
      </c>
      <c r="AA31" s="64" t="str">
        <f>IF(females!BI40&gt;0,females!BI40,"")</f>
        <v/>
      </c>
      <c r="AB31" s="64" t="str">
        <f>IF(females!BI42&gt;0,females!BI42,"")</f>
        <v/>
      </c>
      <c r="AC31" s="64" t="str">
        <f>IF(females!BI43&gt;0,females!BI43,"")</f>
        <v/>
      </c>
    </row>
    <row r="33" spans="1:3" s="97" customFormat="1" x14ac:dyDescent="0.25">
      <c r="A33" s="94"/>
      <c r="B33" s="95"/>
      <c r="C33" s="9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5</vt:i4>
      </vt:variant>
    </vt:vector>
  </HeadingPairs>
  <TitlesOfParts>
    <vt:vector size="5" baseType="lpstr">
      <vt:lpstr>instructions</vt:lpstr>
      <vt:lpstr>general info</vt:lpstr>
      <vt:lpstr>females</vt:lpstr>
      <vt:lpstr>female stats (μm)</vt:lpstr>
      <vt:lpstr>female stats (pt)</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Apochela (ver. 1.0)</dc:title>
  <dc:creator>Łukasz Michalczyk (LM@tardigrada.net)</dc:creator>
  <cp:keywords>Tardigrada Apochela morphometry</cp:keywords>
  <cp:lastModifiedBy>ŁM</cp:lastModifiedBy>
  <cp:lastPrinted>2003-07-11T12:21:57Z</cp:lastPrinted>
  <dcterms:created xsi:type="dcterms:W3CDTF">2003-07-11T12:08:32Z</dcterms:created>
  <dcterms:modified xsi:type="dcterms:W3CDTF">2016-05-09T21:04:52Z</dcterms:modified>
</cp:coreProperties>
</file>