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01\"/>
    </mc:Choice>
  </mc:AlternateContent>
  <xr:revisionPtr revIDLastSave="0" documentId="13_ncr:1_{54FCAFCC-BF1B-4235-9B60-34ECA2D773E1}" xr6:coauthVersionLast="45" xr6:coauthVersionMax="45" xr10:uidLastSave="{00000000-0000-0000-0000-000000000000}"/>
  <bookViews>
    <workbookView xWindow="-120" yWindow="-120" windowWidth="20730" windowHeight="11310" xr2:uid="{00000000-000D-0000-FFFF-FFFF00000000}"/>
  </bookViews>
  <sheets>
    <sheet name="instructions" sheetId="4" r:id="rId1"/>
    <sheet name="general info" sheetId="12" r:id="rId2"/>
    <sheet name="hatchlings" sheetId="14" r:id="rId3"/>
    <sheet name="hatchlings stats (μm)" sheetId="15" r:id="rId4"/>
    <sheet name="hatchlings stats (pt)" sheetId="16" r:id="rId5"/>
    <sheet name="females" sheetId="2" r:id="rId6"/>
    <sheet name="female stats (μm)" sheetId="5" r:id="rId7"/>
    <sheet name="female stats (pt)" sheetId="6"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16" l="1"/>
  <c r="C3" i="16"/>
  <c r="C4" i="16"/>
  <c r="C5" i="16"/>
  <c r="C6" i="16"/>
  <c r="C7" i="16"/>
  <c r="C8" i="16"/>
  <c r="C9" i="16"/>
  <c r="C10" i="16"/>
  <c r="C11" i="16"/>
  <c r="C2" i="15"/>
  <c r="D2" i="15"/>
  <c r="E2" i="15"/>
  <c r="F2" i="15"/>
  <c r="G2" i="15"/>
  <c r="H2" i="15"/>
  <c r="I2" i="15"/>
  <c r="J2" i="15"/>
  <c r="K2" i="15"/>
  <c r="N2" i="15"/>
  <c r="O2" i="15"/>
  <c r="P2" i="15"/>
  <c r="R2" i="15"/>
  <c r="S2" i="15"/>
  <c r="T2" i="15"/>
  <c r="V2" i="15"/>
  <c r="W2" i="15"/>
  <c r="X2" i="15"/>
  <c r="Z2" i="15"/>
  <c r="AA2" i="15"/>
  <c r="AB2" i="15"/>
  <c r="AD2" i="15"/>
  <c r="AE2" i="15"/>
  <c r="AF2" i="15"/>
  <c r="AH2" i="15"/>
  <c r="AI2" i="15"/>
  <c r="AJ2" i="15"/>
  <c r="AL2" i="15"/>
  <c r="AM2" i="15"/>
  <c r="AN2" i="15"/>
  <c r="AP2" i="15"/>
  <c r="AQ2" i="15"/>
  <c r="AR2" i="15"/>
  <c r="C3" i="15"/>
  <c r="D3" i="15"/>
  <c r="E3" i="15"/>
  <c r="F3" i="15"/>
  <c r="G3" i="15"/>
  <c r="H3" i="15"/>
  <c r="I3" i="15"/>
  <c r="J3" i="15"/>
  <c r="K3" i="15"/>
  <c r="N3" i="15"/>
  <c r="O3" i="15"/>
  <c r="P3" i="15"/>
  <c r="R3" i="15"/>
  <c r="S3" i="15"/>
  <c r="T3" i="15"/>
  <c r="V3" i="15"/>
  <c r="W3" i="15"/>
  <c r="X3" i="15"/>
  <c r="Z3" i="15"/>
  <c r="AA3" i="15"/>
  <c r="AB3" i="15"/>
  <c r="AD3" i="15"/>
  <c r="AE3" i="15"/>
  <c r="AF3" i="15"/>
  <c r="AH3" i="15"/>
  <c r="AI3" i="15"/>
  <c r="AJ3" i="15"/>
  <c r="AL3" i="15"/>
  <c r="AM3" i="15"/>
  <c r="AN3" i="15"/>
  <c r="AP3" i="15"/>
  <c r="AQ3" i="15"/>
  <c r="AR3" i="15"/>
  <c r="C4" i="15"/>
  <c r="D4" i="15"/>
  <c r="E4" i="15"/>
  <c r="F4" i="15"/>
  <c r="G4" i="15"/>
  <c r="H4" i="15"/>
  <c r="I4" i="15"/>
  <c r="J4" i="15"/>
  <c r="K4" i="15"/>
  <c r="N4" i="15"/>
  <c r="O4" i="15"/>
  <c r="P4" i="15"/>
  <c r="R4" i="15"/>
  <c r="S4" i="15"/>
  <c r="T4" i="15"/>
  <c r="V4" i="15"/>
  <c r="W4" i="15"/>
  <c r="X4" i="15"/>
  <c r="Z4" i="15"/>
  <c r="AA4" i="15"/>
  <c r="AB4" i="15"/>
  <c r="AD4" i="15"/>
  <c r="AE4" i="15"/>
  <c r="AF4" i="15"/>
  <c r="AH4" i="15"/>
  <c r="AI4" i="15"/>
  <c r="AJ4" i="15"/>
  <c r="AL4" i="15"/>
  <c r="AM4" i="15"/>
  <c r="AN4" i="15"/>
  <c r="AP4" i="15"/>
  <c r="AQ4" i="15"/>
  <c r="AR4" i="15"/>
  <c r="C5" i="15"/>
  <c r="D5" i="15"/>
  <c r="E5" i="15"/>
  <c r="F5" i="15"/>
  <c r="G5" i="15"/>
  <c r="H5" i="15"/>
  <c r="I5" i="15"/>
  <c r="J5" i="15"/>
  <c r="K5" i="15"/>
  <c r="N5" i="15"/>
  <c r="O5" i="15"/>
  <c r="P5" i="15"/>
  <c r="R5" i="15"/>
  <c r="S5" i="15"/>
  <c r="T5" i="15"/>
  <c r="V5" i="15"/>
  <c r="W5" i="15"/>
  <c r="X5" i="15"/>
  <c r="Z5" i="15"/>
  <c r="AA5" i="15"/>
  <c r="AB5" i="15"/>
  <c r="AD5" i="15"/>
  <c r="AE5" i="15"/>
  <c r="AF5" i="15"/>
  <c r="AH5" i="15"/>
  <c r="AI5" i="15"/>
  <c r="AJ5" i="15"/>
  <c r="AL5" i="15"/>
  <c r="AM5" i="15"/>
  <c r="AN5" i="15"/>
  <c r="AP5" i="15"/>
  <c r="AQ5" i="15"/>
  <c r="AR5" i="15"/>
  <c r="C6" i="15"/>
  <c r="D6" i="15"/>
  <c r="E6" i="15"/>
  <c r="F6" i="15"/>
  <c r="G6" i="15"/>
  <c r="H6" i="15"/>
  <c r="I6" i="15"/>
  <c r="J6" i="15"/>
  <c r="K6" i="15"/>
  <c r="N6" i="15"/>
  <c r="O6" i="15"/>
  <c r="P6" i="15"/>
  <c r="R6" i="15"/>
  <c r="S6" i="15"/>
  <c r="T6" i="15"/>
  <c r="V6" i="15"/>
  <c r="W6" i="15"/>
  <c r="X6" i="15"/>
  <c r="Z6" i="15"/>
  <c r="AA6" i="15"/>
  <c r="AB6" i="15"/>
  <c r="AD6" i="15"/>
  <c r="AE6" i="15"/>
  <c r="AF6" i="15"/>
  <c r="AH6" i="15"/>
  <c r="AI6" i="15"/>
  <c r="AJ6" i="15"/>
  <c r="AL6" i="15"/>
  <c r="AM6" i="15"/>
  <c r="AN6" i="15"/>
  <c r="AP6" i="15"/>
  <c r="AQ6" i="15"/>
  <c r="AR6" i="15"/>
  <c r="C7" i="15"/>
  <c r="D7" i="15"/>
  <c r="E7" i="15"/>
  <c r="F7" i="15"/>
  <c r="G7" i="15"/>
  <c r="H7" i="15"/>
  <c r="I7" i="15"/>
  <c r="J7" i="15"/>
  <c r="K7" i="15"/>
  <c r="N7" i="15"/>
  <c r="O7" i="15"/>
  <c r="P7" i="15"/>
  <c r="R7" i="15"/>
  <c r="S7" i="15"/>
  <c r="T7" i="15"/>
  <c r="V7" i="15"/>
  <c r="W7" i="15"/>
  <c r="X7" i="15"/>
  <c r="Z7" i="15"/>
  <c r="AA7" i="15"/>
  <c r="AB7" i="15"/>
  <c r="AD7" i="15"/>
  <c r="AE7" i="15"/>
  <c r="AF7" i="15"/>
  <c r="AH7" i="15"/>
  <c r="AI7" i="15"/>
  <c r="AJ7" i="15"/>
  <c r="AL7" i="15"/>
  <c r="AM7" i="15"/>
  <c r="AN7" i="15"/>
  <c r="AP7" i="15"/>
  <c r="AQ7" i="15"/>
  <c r="AR7" i="15"/>
  <c r="C8" i="15"/>
  <c r="D8" i="15"/>
  <c r="E8" i="15"/>
  <c r="F8" i="15"/>
  <c r="G8" i="15"/>
  <c r="H8" i="15"/>
  <c r="I8" i="15"/>
  <c r="J8" i="15"/>
  <c r="K8" i="15"/>
  <c r="N8" i="15"/>
  <c r="O8" i="15"/>
  <c r="P8" i="15"/>
  <c r="R8" i="15"/>
  <c r="S8" i="15"/>
  <c r="T8" i="15"/>
  <c r="V8" i="15"/>
  <c r="W8" i="15"/>
  <c r="X8" i="15"/>
  <c r="Z8" i="15"/>
  <c r="AA8" i="15"/>
  <c r="AB8" i="15"/>
  <c r="AD8" i="15"/>
  <c r="AE8" i="15"/>
  <c r="AF8" i="15"/>
  <c r="AH8" i="15"/>
  <c r="AI8" i="15"/>
  <c r="AJ8" i="15"/>
  <c r="AL8" i="15"/>
  <c r="AM8" i="15"/>
  <c r="AN8" i="15"/>
  <c r="AP8" i="15"/>
  <c r="AQ8" i="15"/>
  <c r="AR8" i="15"/>
  <c r="C9" i="15"/>
  <c r="D9" i="15"/>
  <c r="E9" i="15"/>
  <c r="F9" i="15"/>
  <c r="G9" i="15"/>
  <c r="H9" i="15"/>
  <c r="I9" i="15"/>
  <c r="J9" i="15"/>
  <c r="K9" i="15"/>
  <c r="N9" i="15"/>
  <c r="O9" i="15"/>
  <c r="P9" i="15"/>
  <c r="R9" i="15"/>
  <c r="S9" i="15"/>
  <c r="T9" i="15"/>
  <c r="V9" i="15"/>
  <c r="W9" i="15"/>
  <c r="X9" i="15"/>
  <c r="Z9" i="15"/>
  <c r="AA9" i="15"/>
  <c r="AB9" i="15"/>
  <c r="AD9" i="15"/>
  <c r="AE9" i="15"/>
  <c r="AF9" i="15"/>
  <c r="AH9" i="15"/>
  <c r="AI9" i="15"/>
  <c r="AJ9" i="15"/>
  <c r="AL9" i="15"/>
  <c r="AM9" i="15"/>
  <c r="AN9" i="15"/>
  <c r="AP9" i="15"/>
  <c r="AQ9" i="15"/>
  <c r="AR9" i="15"/>
  <c r="C10" i="15"/>
  <c r="D10" i="15"/>
  <c r="E10" i="15"/>
  <c r="F10" i="15"/>
  <c r="G10" i="15"/>
  <c r="H10" i="15"/>
  <c r="I10" i="15"/>
  <c r="J10" i="15"/>
  <c r="K10" i="15"/>
  <c r="N10" i="15"/>
  <c r="O10" i="15"/>
  <c r="P10" i="15"/>
  <c r="R10" i="15"/>
  <c r="S10" i="15"/>
  <c r="T10" i="15"/>
  <c r="V10" i="15"/>
  <c r="W10" i="15"/>
  <c r="X10" i="15"/>
  <c r="Z10" i="15"/>
  <c r="AA10" i="15"/>
  <c r="AB10" i="15"/>
  <c r="AD10" i="15"/>
  <c r="AE10" i="15"/>
  <c r="AF10" i="15"/>
  <c r="AH10" i="15"/>
  <c r="AI10" i="15"/>
  <c r="AJ10" i="15"/>
  <c r="AL10" i="15"/>
  <c r="AM10" i="15"/>
  <c r="AN10" i="15"/>
  <c r="AP10" i="15"/>
  <c r="AQ10" i="15"/>
  <c r="AR10" i="15"/>
  <c r="C11" i="15"/>
  <c r="D11" i="15"/>
  <c r="E11" i="15"/>
  <c r="F11" i="15"/>
  <c r="G11" i="15"/>
  <c r="H11" i="15"/>
  <c r="I11" i="15"/>
  <c r="J11" i="15"/>
  <c r="K11" i="15"/>
  <c r="N11" i="15"/>
  <c r="O11" i="15"/>
  <c r="P11" i="15"/>
  <c r="R11" i="15"/>
  <c r="S11" i="15"/>
  <c r="T11" i="15"/>
  <c r="V11" i="15"/>
  <c r="W11" i="15"/>
  <c r="X11" i="15"/>
  <c r="Z11" i="15"/>
  <c r="AA11" i="15"/>
  <c r="AB11" i="15"/>
  <c r="AD11" i="15"/>
  <c r="AE11" i="15"/>
  <c r="AF11" i="15"/>
  <c r="AH11" i="15"/>
  <c r="AI11" i="15"/>
  <c r="AJ11" i="15"/>
  <c r="AL11" i="15"/>
  <c r="AM11" i="15"/>
  <c r="AN11" i="15"/>
  <c r="AP11" i="15"/>
  <c r="AQ11" i="15"/>
  <c r="AR11" i="15"/>
  <c r="C3" i="14"/>
  <c r="D2" i="16" s="1"/>
  <c r="E3" i="14"/>
  <c r="D3" i="16" s="1"/>
  <c r="G3" i="14"/>
  <c r="I3" i="14"/>
  <c r="D5" i="16" s="1"/>
  <c r="K3" i="14"/>
  <c r="D6" i="16" s="1"/>
  <c r="M3" i="14"/>
  <c r="D7" i="16" s="1"/>
  <c r="O3" i="14"/>
  <c r="D8" i="16" s="1"/>
  <c r="Q3" i="14"/>
  <c r="D9" i="16" s="1"/>
  <c r="S3" i="14"/>
  <c r="D10" i="16" s="1"/>
  <c r="U3" i="14"/>
  <c r="D11" i="16" s="1"/>
  <c r="W3" i="14"/>
  <c r="Y3" i="14"/>
  <c r="AA3" i="14"/>
  <c r="AC3" i="14"/>
  <c r="AE3" i="14"/>
  <c r="AG3" i="14"/>
  <c r="AI3" i="14"/>
  <c r="AK3" i="14"/>
  <c r="AM3" i="14"/>
  <c r="AO3" i="14"/>
  <c r="AQ3" i="14"/>
  <c r="AS3" i="14"/>
  <c r="AU3" i="14"/>
  <c r="AW3" i="14"/>
  <c r="AY3" i="14"/>
  <c r="BA3" i="14"/>
  <c r="BC3" i="14"/>
  <c r="BE3" i="14"/>
  <c r="BG3" i="14"/>
  <c r="BI3" i="14"/>
  <c r="BK3" i="14"/>
  <c r="BL3" i="14"/>
  <c r="BM3" i="14"/>
  <c r="BN3" i="14" s="1"/>
  <c r="BO3" i="14"/>
  <c r="BS3" i="14"/>
  <c r="BU3" i="14"/>
  <c r="C4" i="14"/>
  <c r="E4" i="14"/>
  <c r="E3" i="16" s="1"/>
  <c r="G4" i="14"/>
  <c r="E4" i="16" s="1"/>
  <c r="I4" i="14"/>
  <c r="E5" i="16" s="1"/>
  <c r="K4" i="14"/>
  <c r="E6" i="16" s="1"/>
  <c r="M4" i="14"/>
  <c r="E7" i="16" s="1"/>
  <c r="O4" i="14"/>
  <c r="E8" i="16" s="1"/>
  <c r="Q4" i="14"/>
  <c r="E9" i="16" s="1"/>
  <c r="S4" i="14"/>
  <c r="E10" i="16" s="1"/>
  <c r="U4" i="14"/>
  <c r="E11" i="16" s="1"/>
  <c r="W4" i="14"/>
  <c r="Y4" i="14"/>
  <c r="AA4" i="14"/>
  <c r="AC4" i="14"/>
  <c r="AE4" i="14"/>
  <c r="AG4" i="14"/>
  <c r="AI4" i="14"/>
  <c r="AK4" i="14"/>
  <c r="AM4" i="14"/>
  <c r="AO4" i="14"/>
  <c r="AQ4" i="14"/>
  <c r="AS4" i="14"/>
  <c r="AU4" i="14"/>
  <c r="AW4" i="14"/>
  <c r="AY4" i="14"/>
  <c r="BA4" i="14"/>
  <c r="BC4" i="14"/>
  <c r="BE4" i="14"/>
  <c r="BG4" i="14"/>
  <c r="BI4" i="14"/>
  <c r="BK4" i="14"/>
  <c r="BL4" i="14"/>
  <c r="BM4" i="14"/>
  <c r="BN4" i="14" s="1"/>
  <c r="BO4" i="14"/>
  <c r="BS4" i="14"/>
  <c r="BU4" i="14"/>
  <c r="C5" i="14"/>
  <c r="F2" i="16" s="1"/>
  <c r="E5" i="14"/>
  <c r="F3" i="16" s="1"/>
  <c r="G5" i="14"/>
  <c r="F4" i="16" s="1"/>
  <c r="I5" i="14"/>
  <c r="F5" i="16" s="1"/>
  <c r="K5" i="14"/>
  <c r="F6" i="16" s="1"/>
  <c r="M5" i="14"/>
  <c r="F7" i="16" s="1"/>
  <c r="O5" i="14"/>
  <c r="F8" i="16" s="1"/>
  <c r="Q5" i="14"/>
  <c r="F9" i="16" s="1"/>
  <c r="S5" i="14"/>
  <c r="F10" i="16" s="1"/>
  <c r="U5" i="14"/>
  <c r="F11" i="16" s="1"/>
  <c r="W5" i="14"/>
  <c r="Y5" i="14"/>
  <c r="AA5" i="14"/>
  <c r="AC5" i="14"/>
  <c r="AE5" i="14"/>
  <c r="AG5" i="14"/>
  <c r="AI5" i="14"/>
  <c r="AK5" i="14"/>
  <c r="AM5" i="14"/>
  <c r="AO5" i="14"/>
  <c r="AQ5" i="14"/>
  <c r="AS5" i="14"/>
  <c r="AU5" i="14"/>
  <c r="AW5" i="14"/>
  <c r="AY5" i="14"/>
  <c r="BA5" i="14"/>
  <c r="BC5" i="14"/>
  <c r="BE5" i="14"/>
  <c r="BG5" i="14"/>
  <c r="BI5" i="14"/>
  <c r="BK5" i="14"/>
  <c r="BL5" i="14"/>
  <c r="BM5" i="14"/>
  <c r="BN5" i="14" s="1"/>
  <c r="BO5" i="14"/>
  <c r="BS5" i="14"/>
  <c r="BU5" i="14"/>
  <c r="BK6" i="14"/>
  <c r="BK7" i="14"/>
  <c r="BL7" i="14"/>
  <c r="BM7" i="14"/>
  <c r="BN7" i="14" s="1"/>
  <c r="BO7" i="14"/>
  <c r="BP7" i="14"/>
  <c r="BR7" i="14"/>
  <c r="BS7" i="14"/>
  <c r="BU7" i="14"/>
  <c r="C8" i="14"/>
  <c r="G2" i="16" s="1"/>
  <c r="E8" i="14"/>
  <c r="G3" i="16" s="1"/>
  <c r="G8" i="14"/>
  <c r="G4" i="16" s="1"/>
  <c r="I8" i="14"/>
  <c r="G5" i="16" s="1"/>
  <c r="K8" i="14"/>
  <c r="G6" i="16" s="1"/>
  <c r="M8" i="14"/>
  <c r="G7" i="16" s="1"/>
  <c r="O8" i="14"/>
  <c r="G8" i="16" s="1"/>
  <c r="Q8" i="14"/>
  <c r="G9" i="16" s="1"/>
  <c r="S8" i="14"/>
  <c r="G10" i="16" s="1"/>
  <c r="U8" i="14"/>
  <c r="G11" i="16" s="1"/>
  <c r="W8" i="14"/>
  <c r="Y8" i="14"/>
  <c r="AA8" i="14"/>
  <c r="AC8" i="14"/>
  <c r="AE8" i="14"/>
  <c r="AG8" i="14"/>
  <c r="AI8" i="14"/>
  <c r="AK8" i="14"/>
  <c r="AM8" i="14"/>
  <c r="AO8" i="14"/>
  <c r="AQ8" i="14"/>
  <c r="AS8" i="14"/>
  <c r="AU8" i="14"/>
  <c r="AW8" i="14"/>
  <c r="AY8" i="14"/>
  <c r="BA8" i="14"/>
  <c r="BC8" i="14"/>
  <c r="BE8" i="14"/>
  <c r="BG8" i="14"/>
  <c r="BI8" i="14"/>
  <c r="BK8" i="14"/>
  <c r="BL8" i="14"/>
  <c r="BM8" i="14"/>
  <c r="BN8" i="14"/>
  <c r="BO8" i="14"/>
  <c r="BS8" i="14"/>
  <c r="BU8" i="14"/>
  <c r="C9" i="14"/>
  <c r="H2" i="16" s="1"/>
  <c r="E9" i="14"/>
  <c r="H3" i="16" s="1"/>
  <c r="G9" i="14"/>
  <c r="H4" i="16" s="1"/>
  <c r="I9" i="14"/>
  <c r="H5" i="16" s="1"/>
  <c r="K9" i="14"/>
  <c r="H6" i="16" s="1"/>
  <c r="M9" i="14"/>
  <c r="H7" i="16" s="1"/>
  <c r="O9" i="14"/>
  <c r="H8" i="16" s="1"/>
  <c r="Q9" i="14"/>
  <c r="H9" i="16" s="1"/>
  <c r="S9" i="14"/>
  <c r="H10" i="16" s="1"/>
  <c r="U9" i="14"/>
  <c r="H11" i="16" s="1"/>
  <c r="W9" i="14"/>
  <c r="Y9" i="14"/>
  <c r="AA9" i="14"/>
  <c r="AC9" i="14"/>
  <c r="AE9" i="14"/>
  <c r="AG9" i="14"/>
  <c r="AI9" i="14"/>
  <c r="AK9" i="14"/>
  <c r="AM9" i="14"/>
  <c r="AO9" i="14"/>
  <c r="AQ9" i="14"/>
  <c r="AS9" i="14"/>
  <c r="AU9" i="14"/>
  <c r="AW9" i="14"/>
  <c r="AY9" i="14"/>
  <c r="BA9" i="14"/>
  <c r="BC9" i="14"/>
  <c r="BE9" i="14"/>
  <c r="BG9" i="14"/>
  <c r="BI9" i="14"/>
  <c r="BK9" i="14"/>
  <c r="BL9" i="14"/>
  <c r="BM9" i="14"/>
  <c r="BN9" i="14" s="1"/>
  <c r="BO9" i="14"/>
  <c r="BS9" i="14"/>
  <c r="BU9" i="14"/>
  <c r="C10" i="14"/>
  <c r="I2" i="16" s="1"/>
  <c r="E10" i="14"/>
  <c r="I3" i="16" s="1"/>
  <c r="G10" i="14"/>
  <c r="I4" i="16" s="1"/>
  <c r="I10" i="14"/>
  <c r="I5" i="16" s="1"/>
  <c r="K10" i="14"/>
  <c r="I6" i="16" s="1"/>
  <c r="M10" i="14"/>
  <c r="I7" i="16" s="1"/>
  <c r="O10" i="14"/>
  <c r="I8" i="16" s="1"/>
  <c r="Q10" i="14"/>
  <c r="I9" i="16" s="1"/>
  <c r="S10" i="14"/>
  <c r="I10" i="16" s="1"/>
  <c r="U10" i="14"/>
  <c r="I11" i="16" s="1"/>
  <c r="W10" i="14"/>
  <c r="Y10" i="14"/>
  <c r="AA10" i="14"/>
  <c r="AC10" i="14"/>
  <c r="AE10" i="14"/>
  <c r="AG10" i="14"/>
  <c r="AI10" i="14"/>
  <c r="AK10" i="14"/>
  <c r="AM10" i="14"/>
  <c r="AO10" i="14"/>
  <c r="AQ10" i="14"/>
  <c r="AS10" i="14"/>
  <c r="AU10" i="14"/>
  <c r="AW10" i="14"/>
  <c r="AY10" i="14"/>
  <c r="BA10" i="14"/>
  <c r="BC10" i="14"/>
  <c r="BE10" i="14"/>
  <c r="BG10" i="14"/>
  <c r="BI10" i="14"/>
  <c r="BK10" i="14"/>
  <c r="BL10" i="14"/>
  <c r="BM10" i="14"/>
  <c r="BN10" i="14" s="1"/>
  <c r="BO10" i="14"/>
  <c r="BS10" i="14"/>
  <c r="BU10" i="14"/>
  <c r="C11" i="14"/>
  <c r="J2" i="16" s="1"/>
  <c r="E11" i="14"/>
  <c r="J3" i="16" s="1"/>
  <c r="G11" i="14"/>
  <c r="J4" i="16" s="1"/>
  <c r="I11" i="14"/>
  <c r="J5" i="16" s="1"/>
  <c r="K11" i="14"/>
  <c r="J6" i="16" s="1"/>
  <c r="M11" i="14"/>
  <c r="J7" i="16" s="1"/>
  <c r="O11" i="14"/>
  <c r="J8" i="16" s="1"/>
  <c r="Q11" i="14"/>
  <c r="J9" i="16" s="1"/>
  <c r="S11" i="14"/>
  <c r="J10" i="16" s="1"/>
  <c r="U11" i="14"/>
  <c r="J11" i="16" s="1"/>
  <c r="W11" i="14"/>
  <c r="Y11" i="14"/>
  <c r="AA11" i="14"/>
  <c r="AC11" i="14"/>
  <c r="AE11" i="14"/>
  <c r="AG11" i="14"/>
  <c r="AI11" i="14"/>
  <c r="AK11" i="14"/>
  <c r="AM11" i="14"/>
  <c r="AO11" i="14"/>
  <c r="AQ11" i="14"/>
  <c r="AS11" i="14"/>
  <c r="AU11" i="14"/>
  <c r="AW11" i="14"/>
  <c r="AY11" i="14"/>
  <c r="BA11" i="14"/>
  <c r="BC11" i="14"/>
  <c r="BE11" i="14"/>
  <c r="BG11" i="14"/>
  <c r="BI11" i="14"/>
  <c r="BK11" i="14"/>
  <c r="BL11" i="14"/>
  <c r="BM11" i="14"/>
  <c r="BN11" i="14" s="1"/>
  <c r="BO11" i="14"/>
  <c r="BS11" i="14"/>
  <c r="BU11" i="14"/>
  <c r="B12" i="14"/>
  <c r="L2" i="15" s="1"/>
  <c r="D12" i="14"/>
  <c r="L3" i="15" s="1"/>
  <c r="F12" i="14"/>
  <c r="L4" i="15" s="1"/>
  <c r="H12" i="14"/>
  <c r="L5" i="15" s="1"/>
  <c r="J12" i="14"/>
  <c r="L6" i="15" s="1"/>
  <c r="L12" i="14"/>
  <c r="L7" i="15" s="1"/>
  <c r="N12" i="14"/>
  <c r="L8" i="15" s="1"/>
  <c r="P12" i="14"/>
  <c r="L9" i="15" s="1"/>
  <c r="R12" i="14"/>
  <c r="L10" i="15" s="1"/>
  <c r="T12" i="14"/>
  <c r="L11" i="15" s="1"/>
  <c r="V12" i="14"/>
  <c r="X12" i="14"/>
  <c r="Z12" i="14"/>
  <c r="AB12" i="14"/>
  <c r="AD12" i="14"/>
  <c r="AF12" i="14"/>
  <c r="AH12" i="14"/>
  <c r="AJ12" i="14"/>
  <c r="AL12" i="14"/>
  <c r="AN12" i="14"/>
  <c r="AP12" i="14"/>
  <c r="AR12" i="14"/>
  <c r="AT12" i="14"/>
  <c r="AV12" i="14"/>
  <c r="AX12" i="14"/>
  <c r="AZ12" i="14"/>
  <c r="BB12" i="14"/>
  <c r="BD12" i="14"/>
  <c r="BF12" i="14"/>
  <c r="BH12" i="14"/>
  <c r="BK12" i="14"/>
  <c r="BP12" i="14"/>
  <c r="BR12" i="14"/>
  <c r="B13" i="14"/>
  <c r="M2" i="15" s="1"/>
  <c r="D13" i="14"/>
  <c r="M3" i="15" s="1"/>
  <c r="F13" i="14"/>
  <c r="M4" i="15" s="1"/>
  <c r="H13" i="14"/>
  <c r="M5" i="15" s="1"/>
  <c r="J13" i="14"/>
  <c r="M6" i="15" s="1"/>
  <c r="L13" i="14"/>
  <c r="M7" i="15" s="1"/>
  <c r="N13" i="14"/>
  <c r="M8" i="15" s="1"/>
  <c r="P13" i="14"/>
  <c r="M9" i="15" s="1"/>
  <c r="R13" i="14"/>
  <c r="M10" i="15" s="1"/>
  <c r="T13" i="14"/>
  <c r="M11" i="15" s="1"/>
  <c r="V13" i="14"/>
  <c r="X13" i="14"/>
  <c r="Z13" i="14"/>
  <c r="AB13" i="14"/>
  <c r="AD13" i="14"/>
  <c r="AF13" i="14"/>
  <c r="AH13" i="14"/>
  <c r="AJ13" i="14"/>
  <c r="AL13" i="14"/>
  <c r="AN13" i="14"/>
  <c r="AP13" i="14"/>
  <c r="AR13" i="14"/>
  <c r="AT13" i="14"/>
  <c r="AV13" i="14"/>
  <c r="AX13" i="14"/>
  <c r="AZ13" i="14"/>
  <c r="BB13" i="14"/>
  <c r="BD13" i="14"/>
  <c r="BF13" i="14"/>
  <c r="BH13" i="14"/>
  <c r="BK13" i="14"/>
  <c r="BP13" i="14"/>
  <c r="BR13" i="14"/>
  <c r="BK14" i="14"/>
  <c r="C15" i="14"/>
  <c r="K2" i="16" s="1"/>
  <c r="E15" i="14"/>
  <c r="K3" i="16" s="1"/>
  <c r="G15" i="14"/>
  <c r="K4" i="16" s="1"/>
  <c r="I15" i="14"/>
  <c r="K5" i="16" s="1"/>
  <c r="K15" i="14"/>
  <c r="K6" i="16" s="1"/>
  <c r="M15" i="14"/>
  <c r="K7" i="16" s="1"/>
  <c r="O15" i="14"/>
  <c r="K8" i="16" s="1"/>
  <c r="Q15" i="14"/>
  <c r="K9" i="16" s="1"/>
  <c r="S15" i="14"/>
  <c r="K10" i="16" s="1"/>
  <c r="U15" i="14"/>
  <c r="K11" i="16" s="1"/>
  <c r="W15" i="14"/>
  <c r="Y15" i="14"/>
  <c r="AA15" i="14"/>
  <c r="AC15" i="14"/>
  <c r="AE15" i="14"/>
  <c r="AG15" i="14"/>
  <c r="AI15" i="14"/>
  <c r="AK15" i="14"/>
  <c r="AM15" i="14"/>
  <c r="AO15" i="14"/>
  <c r="AQ15" i="14"/>
  <c r="AS15" i="14"/>
  <c r="AU15" i="14"/>
  <c r="AW15" i="14"/>
  <c r="AY15" i="14"/>
  <c r="BA15" i="14"/>
  <c r="BC15" i="14"/>
  <c r="BE15" i="14"/>
  <c r="BG15" i="14"/>
  <c r="BI15" i="14"/>
  <c r="BK15" i="14"/>
  <c r="BL15" i="14"/>
  <c r="BM15" i="14"/>
  <c r="BN15" i="14" s="1"/>
  <c r="BO15" i="14"/>
  <c r="BS15" i="14"/>
  <c r="BU15" i="14"/>
  <c r="C16" i="14"/>
  <c r="L2" i="16" s="1"/>
  <c r="E16" i="14"/>
  <c r="L3" i="16" s="1"/>
  <c r="G16" i="14"/>
  <c r="L4" i="16" s="1"/>
  <c r="I16" i="14"/>
  <c r="L5" i="16" s="1"/>
  <c r="K16" i="14"/>
  <c r="L6" i="16" s="1"/>
  <c r="M16" i="14"/>
  <c r="L7" i="16" s="1"/>
  <c r="O16" i="14"/>
  <c r="L8" i="16" s="1"/>
  <c r="Q16" i="14"/>
  <c r="L9" i="16" s="1"/>
  <c r="S16" i="14"/>
  <c r="L10" i="16" s="1"/>
  <c r="U16" i="14"/>
  <c r="L11" i="16" s="1"/>
  <c r="W16" i="14"/>
  <c r="Y16" i="14"/>
  <c r="AA16" i="14"/>
  <c r="AC16" i="14"/>
  <c r="AE16" i="14"/>
  <c r="AG16" i="14"/>
  <c r="AI16" i="14"/>
  <c r="AK16" i="14"/>
  <c r="AM16" i="14"/>
  <c r="AO16" i="14"/>
  <c r="AQ16" i="14"/>
  <c r="AS16" i="14"/>
  <c r="AU16" i="14"/>
  <c r="AW16" i="14"/>
  <c r="AY16" i="14"/>
  <c r="BA16" i="14"/>
  <c r="BC16" i="14"/>
  <c r="BE16" i="14"/>
  <c r="BG16" i="14"/>
  <c r="BI16" i="14"/>
  <c r="BK16" i="14"/>
  <c r="BL16" i="14"/>
  <c r="BM16" i="14"/>
  <c r="BN16" i="14"/>
  <c r="BO16" i="14"/>
  <c r="BS16" i="14"/>
  <c r="BU16" i="14"/>
  <c r="C17" i="14"/>
  <c r="M2" i="16" s="1"/>
  <c r="E17" i="14"/>
  <c r="M3" i="16" s="1"/>
  <c r="G17" i="14"/>
  <c r="M4" i="16" s="1"/>
  <c r="I17" i="14"/>
  <c r="M5" i="16" s="1"/>
  <c r="K17" i="14"/>
  <c r="M6" i="16" s="1"/>
  <c r="M17" i="14"/>
  <c r="M7" i="16" s="1"/>
  <c r="O17" i="14"/>
  <c r="M8" i="16" s="1"/>
  <c r="Q17" i="14"/>
  <c r="M9" i="16" s="1"/>
  <c r="S17" i="14"/>
  <c r="M10" i="16" s="1"/>
  <c r="U17" i="14"/>
  <c r="M11" i="16" s="1"/>
  <c r="W17" i="14"/>
  <c r="Y17" i="14"/>
  <c r="AA17" i="14"/>
  <c r="AC17" i="14"/>
  <c r="AE17" i="14"/>
  <c r="AG17" i="14"/>
  <c r="AI17" i="14"/>
  <c r="AK17" i="14"/>
  <c r="AM17" i="14"/>
  <c r="AO17" i="14"/>
  <c r="AQ17" i="14"/>
  <c r="AS17" i="14"/>
  <c r="AU17" i="14"/>
  <c r="AW17" i="14"/>
  <c r="AY17" i="14"/>
  <c r="BA17" i="14"/>
  <c r="BC17" i="14"/>
  <c r="BE17" i="14"/>
  <c r="BG17" i="14"/>
  <c r="BI17" i="14"/>
  <c r="BK17" i="14"/>
  <c r="BL17" i="14"/>
  <c r="BM17" i="14"/>
  <c r="BN17" i="14" s="1"/>
  <c r="BO17" i="14"/>
  <c r="BS17" i="14"/>
  <c r="BU17" i="14"/>
  <c r="B18" i="14"/>
  <c r="Q2" i="15" s="1"/>
  <c r="D18" i="14"/>
  <c r="Q3" i="15" s="1"/>
  <c r="F18" i="14"/>
  <c r="Q4" i="15" s="1"/>
  <c r="H18" i="14"/>
  <c r="Q5" i="15" s="1"/>
  <c r="J18" i="14"/>
  <c r="Q6" i="15" s="1"/>
  <c r="L18" i="14"/>
  <c r="Q7" i="15" s="1"/>
  <c r="N18" i="14"/>
  <c r="Q8" i="15" s="1"/>
  <c r="P18" i="14"/>
  <c r="Q9" i="15" s="1"/>
  <c r="R18" i="14"/>
  <c r="Q10" i="15" s="1"/>
  <c r="T18" i="14"/>
  <c r="Q11" i="15" s="1"/>
  <c r="V18" i="14"/>
  <c r="X18" i="14"/>
  <c r="Z18" i="14"/>
  <c r="AB18" i="14"/>
  <c r="AD18" i="14"/>
  <c r="AF18" i="14"/>
  <c r="AH18" i="14"/>
  <c r="AJ18" i="14"/>
  <c r="AL18" i="14"/>
  <c r="AN18" i="14"/>
  <c r="AP18" i="14"/>
  <c r="AR18" i="14"/>
  <c r="AT18" i="14"/>
  <c r="AV18" i="14"/>
  <c r="AX18" i="14"/>
  <c r="AZ18" i="14"/>
  <c r="BB18" i="14"/>
  <c r="BD18" i="14"/>
  <c r="BF18" i="14"/>
  <c r="BH18" i="14"/>
  <c r="BK18" i="14"/>
  <c r="BP18" i="14"/>
  <c r="BR18" i="14"/>
  <c r="BS18" i="14"/>
  <c r="C19" i="14"/>
  <c r="N2" i="16" s="1"/>
  <c r="E19" i="14"/>
  <c r="N3" i="16" s="1"/>
  <c r="G19" i="14"/>
  <c r="N4" i="16" s="1"/>
  <c r="I19" i="14"/>
  <c r="N5" i="16" s="1"/>
  <c r="K19" i="14"/>
  <c r="N6" i="16" s="1"/>
  <c r="M19" i="14"/>
  <c r="N7" i="16" s="1"/>
  <c r="O19" i="14"/>
  <c r="N8" i="16" s="1"/>
  <c r="Q19" i="14"/>
  <c r="N9" i="16" s="1"/>
  <c r="S19" i="14"/>
  <c r="N10" i="16" s="1"/>
  <c r="U19" i="14"/>
  <c r="N11" i="16" s="1"/>
  <c r="W19" i="14"/>
  <c r="Y19" i="14"/>
  <c r="AA19" i="14"/>
  <c r="AC19" i="14"/>
  <c r="AE19" i="14"/>
  <c r="AG19" i="14"/>
  <c r="AI19" i="14"/>
  <c r="AK19" i="14"/>
  <c r="AM19" i="14"/>
  <c r="AO19" i="14"/>
  <c r="AQ19" i="14"/>
  <c r="AS19" i="14"/>
  <c r="AU19" i="14"/>
  <c r="AW19" i="14"/>
  <c r="AY19" i="14"/>
  <c r="BA19" i="14"/>
  <c r="BC19" i="14"/>
  <c r="BE19" i="14"/>
  <c r="BG19" i="14"/>
  <c r="BI19" i="14"/>
  <c r="BK19" i="14"/>
  <c r="BL19" i="14"/>
  <c r="BM19" i="14"/>
  <c r="BN19" i="14"/>
  <c r="BO19" i="14"/>
  <c r="BS19" i="14"/>
  <c r="BU19" i="14"/>
  <c r="C20" i="14"/>
  <c r="O2" i="16" s="1"/>
  <c r="E20" i="14"/>
  <c r="O3" i="16" s="1"/>
  <c r="G20" i="14"/>
  <c r="O4" i="16" s="1"/>
  <c r="I20" i="14"/>
  <c r="O5" i="16" s="1"/>
  <c r="K20" i="14"/>
  <c r="O6" i="16" s="1"/>
  <c r="M20" i="14"/>
  <c r="O7" i="16" s="1"/>
  <c r="O20" i="14"/>
  <c r="O8" i="16" s="1"/>
  <c r="Q20" i="14"/>
  <c r="O9" i="16" s="1"/>
  <c r="S20" i="14"/>
  <c r="O10" i="16" s="1"/>
  <c r="U20" i="14"/>
  <c r="O11" i="16" s="1"/>
  <c r="W20" i="14"/>
  <c r="Y20" i="14"/>
  <c r="AA20" i="14"/>
  <c r="AC20" i="14"/>
  <c r="AE20" i="14"/>
  <c r="AG20" i="14"/>
  <c r="AI20" i="14"/>
  <c r="AK20" i="14"/>
  <c r="AM20" i="14"/>
  <c r="AO20" i="14"/>
  <c r="AQ20" i="14"/>
  <c r="AS20" i="14"/>
  <c r="AU20" i="14"/>
  <c r="AW20" i="14"/>
  <c r="AY20" i="14"/>
  <c r="BA20" i="14"/>
  <c r="BC20" i="14"/>
  <c r="BE20" i="14"/>
  <c r="BG20" i="14"/>
  <c r="BI20" i="14"/>
  <c r="BK20" i="14"/>
  <c r="BL20" i="14"/>
  <c r="BM20" i="14"/>
  <c r="BN20" i="14" s="1"/>
  <c r="BO20" i="14"/>
  <c r="BS20" i="14"/>
  <c r="BU20" i="14"/>
  <c r="C21" i="14"/>
  <c r="P2" i="16" s="1"/>
  <c r="E21" i="14"/>
  <c r="P3" i="16" s="1"/>
  <c r="G21" i="14"/>
  <c r="P4" i="16" s="1"/>
  <c r="I21" i="14"/>
  <c r="P5" i="16" s="1"/>
  <c r="K21" i="14"/>
  <c r="P6" i="16" s="1"/>
  <c r="M21" i="14"/>
  <c r="P7" i="16" s="1"/>
  <c r="O21" i="14"/>
  <c r="P8" i="16" s="1"/>
  <c r="Q21" i="14"/>
  <c r="P9" i="16" s="1"/>
  <c r="S21" i="14"/>
  <c r="P10" i="16" s="1"/>
  <c r="U21" i="14"/>
  <c r="P11" i="16" s="1"/>
  <c r="W21" i="14"/>
  <c r="Y21" i="14"/>
  <c r="AA21" i="14"/>
  <c r="AC21" i="14"/>
  <c r="AE21" i="14"/>
  <c r="AG21" i="14"/>
  <c r="AI21" i="14"/>
  <c r="AK21" i="14"/>
  <c r="AM21" i="14"/>
  <c r="AO21" i="14"/>
  <c r="AQ21" i="14"/>
  <c r="AS21" i="14"/>
  <c r="AU21" i="14"/>
  <c r="AW21" i="14"/>
  <c r="AY21" i="14"/>
  <c r="BA21" i="14"/>
  <c r="BC21" i="14"/>
  <c r="BE21" i="14"/>
  <c r="BG21" i="14"/>
  <c r="BI21" i="14"/>
  <c r="BK21" i="14"/>
  <c r="BL21" i="14"/>
  <c r="BM21" i="14"/>
  <c r="BN21" i="14" s="1"/>
  <c r="BO21" i="14"/>
  <c r="BS21" i="14"/>
  <c r="BU21" i="14"/>
  <c r="B22" i="14"/>
  <c r="U2" i="15" s="1"/>
  <c r="D22" i="14"/>
  <c r="U3" i="15" s="1"/>
  <c r="F22" i="14"/>
  <c r="U4" i="15" s="1"/>
  <c r="H22" i="14"/>
  <c r="U5" i="15" s="1"/>
  <c r="J22" i="14"/>
  <c r="U6" i="15" s="1"/>
  <c r="L22" i="14"/>
  <c r="U7" i="15" s="1"/>
  <c r="N22" i="14"/>
  <c r="U8" i="15" s="1"/>
  <c r="P22" i="14"/>
  <c r="U9" i="15" s="1"/>
  <c r="R22" i="14"/>
  <c r="U10" i="15" s="1"/>
  <c r="T22" i="14"/>
  <c r="U11" i="15" s="1"/>
  <c r="V22" i="14"/>
  <c r="X22" i="14"/>
  <c r="Z22" i="14"/>
  <c r="AB22" i="14"/>
  <c r="AD22" i="14"/>
  <c r="AF22" i="14"/>
  <c r="AH22" i="14"/>
  <c r="AJ22" i="14"/>
  <c r="AL22" i="14"/>
  <c r="AN22" i="14"/>
  <c r="AP22" i="14"/>
  <c r="AR22" i="14"/>
  <c r="AT22" i="14"/>
  <c r="AV22" i="14"/>
  <c r="AX22" i="14"/>
  <c r="AZ22" i="14"/>
  <c r="BB22" i="14"/>
  <c r="BD22" i="14"/>
  <c r="BF22" i="14"/>
  <c r="BH22" i="14"/>
  <c r="BK22" i="14"/>
  <c r="BP22" i="14"/>
  <c r="BR22" i="14"/>
  <c r="BK23" i="14"/>
  <c r="C24" i="14"/>
  <c r="Q2" i="16" s="1"/>
  <c r="E24" i="14"/>
  <c r="Q3" i="16" s="1"/>
  <c r="G24" i="14"/>
  <c r="Q4" i="16" s="1"/>
  <c r="I24" i="14"/>
  <c r="Q5" i="16" s="1"/>
  <c r="K24" i="14"/>
  <c r="Q6" i="16" s="1"/>
  <c r="M24" i="14"/>
  <c r="Q7" i="16" s="1"/>
  <c r="O24" i="14"/>
  <c r="Q8" i="16" s="1"/>
  <c r="Q24" i="14"/>
  <c r="Q9" i="16" s="1"/>
  <c r="S24" i="14"/>
  <c r="Q10" i="16" s="1"/>
  <c r="U24" i="14"/>
  <c r="Q11" i="16" s="1"/>
  <c r="W24" i="14"/>
  <c r="Y24" i="14"/>
  <c r="AA24" i="14"/>
  <c r="AC24" i="14"/>
  <c r="AE24" i="14"/>
  <c r="AG24" i="14"/>
  <c r="AI24" i="14"/>
  <c r="AK24" i="14"/>
  <c r="AM24" i="14"/>
  <c r="AO24" i="14"/>
  <c r="AQ24" i="14"/>
  <c r="AS24" i="14"/>
  <c r="AU24" i="14"/>
  <c r="AW24" i="14"/>
  <c r="AY24" i="14"/>
  <c r="BA24" i="14"/>
  <c r="BC24" i="14"/>
  <c r="BE24" i="14"/>
  <c r="BG24" i="14"/>
  <c r="BI24" i="14"/>
  <c r="BK24" i="14"/>
  <c r="BL24" i="14"/>
  <c r="BM24" i="14"/>
  <c r="BN24" i="14" s="1"/>
  <c r="BO24" i="14"/>
  <c r="BS24" i="14"/>
  <c r="BU24" i="14"/>
  <c r="C25" i="14"/>
  <c r="R2" i="16" s="1"/>
  <c r="E25" i="14"/>
  <c r="R3" i="16" s="1"/>
  <c r="G25" i="14"/>
  <c r="R4" i="16" s="1"/>
  <c r="I25" i="14"/>
  <c r="R5" i="16" s="1"/>
  <c r="K25" i="14"/>
  <c r="R6" i="16" s="1"/>
  <c r="M25" i="14"/>
  <c r="R7" i="16" s="1"/>
  <c r="O25" i="14"/>
  <c r="R8" i="16" s="1"/>
  <c r="Q25" i="14"/>
  <c r="R9" i="16" s="1"/>
  <c r="S25" i="14"/>
  <c r="R10" i="16" s="1"/>
  <c r="U25" i="14"/>
  <c r="R11" i="16" s="1"/>
  <c r="W25" i="14"/>
  <c r="Y25" i="14"/>
  <c r="AA25" i="14"/>
  <c r="AC25" i="14"/>
  <c r="AE25" i="14"/>
  <c r="AG25" i="14"/>
  <c r="AI25" i="14"/>
  <c r="AK25" i="14"/>
  <c r="AM25" i="14"/>
  <c r="AO25" i="14"/>
  <c r="AQ25" i="14"/>
  <c r="AS25" i="14"/>
  <c r="AU25" i="14"/>
  <c r="AW25" i="14"/>
  <c r="AY25" i="14"/>
  <c r="BA25" i="14"/>
  <c r="BC25" i="14"/>
  <c r="BE25" i="14"/>
  <c r="BG25" i="14"/>
  <c r="BI25" i="14"/>
  <c r="BK25" i="14"/>
  <c r="BL25" i="14"/>
  <c r="BM25" i="14"/>
  <c r="BN25" i="14" s="1"/>
  <c r="BO25" i="14"/>
  <c r="BS25" i="14"/>
  <c r="BU25" i="14"/>
  <c r="C26" i="14"/>
  <c r="S2" i="16" s="1"/>
  <c r="E26" i="14"/>
  <c r="S3" i="16" s="1"/>
  <c r="G26" i="14"/>
  <c r="S4" i="16" s="1"/>
  <c r="I26" i="14"/>
  <c r="S5" i="16" s="1"/>
  <c r="K26" i="14"/>
  <c r="S6" i="16" s="1"/>
  <c r="M26" i="14"/>
  <c r="S7" i="16" s="1"/>
  <c r="O26" i="14"/>
  <c r="S8" i="16" s="1"/>
  <c r="Q26" i="14"/>
  <c r="S9" i="16" s="1"/>
  <c r="S26" i="14"/>
  <c r="S10" i="16" s="1"/>
  <c r="U26" i="14"/>
  <c r="S11" i="16" s="1"/>
  <c r="W26" i="14"/>
  <c r="Y26" i="14"/>
  <c r="AA26" i="14"/>
  <c r="AC26" i="14"/>
  <c r="AE26" i="14"/>
  <c r="AG26" i="14"/>
  <c r="AI26" i="14"/>
  <c r="AK26" i="14"/>
  <c r="AM26" i="14"/>
  <c r="AO26" i="14"/>
  <c r="AQ26" i="14"/>
  <c r="AS26" i="14"/>
  <c r="AU26" i="14"/>
  <c r="AW26" i="14"/>
  <c r="AY26" i="14"/>
  <c r="BA26" i="14"/>
  <c r="BC26" i="14"/>
  <c r="BE26" i="14"/>
  <c r="BG26" i="14"/>
  <c r="BI26" i="14"/>
  <c r="BK26" i="14"/>
  <c r="BL26" i="14"/>
  <c r="BM26" i="14"/>
  <c r="BN26" i="14" s="1"/>
  <c r="BO26" i="14"/>
  <c r="BS26" i="14"/>
  <c r="BU26" i="14"/>
  <c r="B27" i="14"/>
  <c r="Y2" i="15" s="1"/>
  <c r="D27" i="14"/>
  <c r="Y3" i="15" s="1"/>
  <c r="F27" i="14"/>
  <c r="Y4" i="15" s="1"/>
  <c r="H27" i="14"/>
  <c r="Y5" i="15" s="1"/>
  <c r="J27" i="14"/>
  <c r="Y6" i="15" s="1"/>
  <c r="L27" i="14"/>
  <c r="Y7" i="15" s="1"/>
  <c r="N27" i="14"/>
  <c r="Y8" i="15" s="1"/>
  <c r="P27" i="14"/>
  <c r="Y9" i="15" s="1"/>
  <c r="R27" i="14"/>
  <c r="Y10" i="15" s="1"/>
  <c r="T27" i="14"/>
  <c r="Y11" i="15" s="1"/>
  <c r="V27" i="14"/>
  <c r="X27" i="14"/>
  <c r="Z27" i="14"/>
  <c r="AB27" i="14"/>
  <c r="AD27" i="14"/>
  <c r="AF27" i="14"/>
  <c r="AH27" i="14"/>
  <c r="AJ27" i="14"/>
  <c r="AL27" i="14"/>
  <c r="AN27" i="14"/>
  <c r="AP27" i="14"/>
  <c r="AR27" i="14"/>
  <c r="AT27" i="14"/>
  <c r="AV27" i="14"/>
  <c r="AX27" i="14"/>
  <c r="AZ27" i="14"/>
  <c r="BB27" i="14"/>
  <c r="BD27" i="14"/>
  <c r="BF27" i="14"/>
  <c r="BH27" i="14"/>
  <c r="BK27" i="14"/>
  <c r="BP27" i="14"/>
  <c r="BR27" i="14"/>
  <c r="C28" i="14"/>
  <c r="T2" i="16" s="1"/>
  <c r="E28" i="14"/>
  <c r="T3" i="16" s="1"/>
  <c r="G28" i="14"/>
  <c r="T4" i="16" s="1"/>
  <c r="I28" i="14"/>
  <c r="T5" i="16" s="1"/>
  <c r="K28" i="14"/>
  <c r="T6" i="16" s="1"/>
  <c r="M28" i="14"/>
  <c r="T7" i="16" s="1"/>
  <c r="O28" i="14"/>
  <c r="T8" i="16" s="1"/>
  <c r="Q28" i="14"/>
  <c r="T9" i="16" s="1"/>
  <c r="S28" i="14"/>
  <c r="T10" i="16" s="1"/>
  <c r="U28" i="14"/>
  <c r="T11" i="16" s="1"/>
  <c r="W28" i="14"/>
  <c r="Y28" i="14"/>
  <c r="AA28" i="14"/>
  <c r="AC28" i="14"/>
  <c r="AE28" i="14"/>
  <c r="AG28" i="14"/>
  <c r="AI28" i="14"/>
  <c r="AK28" i="14"/>
  <c r="AM28" i="14"/>
  <c r="AO28" i="14"/>
  <c r="AQ28" i="14"/>
  <c r="AS28" i="14"/>
  <c r="AU28" i="14"/>
  <c r="AW28" i="14"/>
  <c r="AY28" i="14"/>
  <c r="BA28" i="14"/>
  <c r="BC28" i="14"/>
  <c r="BE28" i="14"/>
  <c r="BG28" i="14"/>
  <c r="BI28" i="14"/>
  <c r="BK28" i="14"/>
  <c r="BL28" i="14"/>
  <c r="BM28" i="14"/>
  <c r="BN28" i="14"/>
  <c r="BO28" i="14"/>
  <c r="BP28" i="14"/>
  <c r="BQ28" i="14" s="1"/>
  <c r="BS28" i="14"/>
  <c r="BU28" i="14"/>
  <c r="C29" i="14"/>
  <c r="U2" i="16" s="1"/>
  <c r="E29" i="14"/>
  <c r="U3" i="16" s="1"/>
  <c r="G29" i="14"/>
  <c r="U4" i="16" s="1"/>
  <c r="I29" i="14"/>
  <c r="U5" i="16" s="1"/>
  <c r="K29" i="14"/>
  <c r="U6" i="16" s="1"/>
  <c r="M29" i="14"/>
  <c r="U7" i="16" s="1"/>
  <c r="O29" i="14"/>
  <c r="U8" i="16" s="1"/>
  <c r="Q29" i="14"/>
  <c r="U9" i="16" s="1"/>
  <c r="S29" i="14"/>
  <c r="U10" i="16" s="1"/>
  <c r="U29" i="14"/>
  <c r="U11" i="16" s="1"/>
  <c r="W29" i="14"/>
  <c r="Y29" i="14"/>
  <c r="AA29" i="14"/>
  <c r="AC29" i="14"/>
  <c r="AE29" i="14"/>
  <c r="AG29" i="14"/>
  <c r="AI29" i="14"/>
  <c r="AK29" i="14"/>
  <c r="AM29" i="14"/>
  <c r="AO29" i="14"/>
  <c r="AQ29" i="14"/>
  <c r="AS29" i="14"/>
  <c r="AU29" i="14"/>
  <c r="AW29" i="14"/>
  <c r="AY29" i="14"/>
  <c r="BA29" i="14"/>
  <c r="BC29" i="14"/>
  <c r="BE29" i="14"/>
  <c r="BG29" i="14"/>
  <c r="BI29" i="14"/>
  <c r="BK29" i="14"/>
  <c r="BL29" i="14"/>
  <c r="BM29" i="14"/>
  <c r="BN29" i="14"/>
  <c r="BO29" i="14"/>
  <c r="BS29" i="14"/>
  <c r="BU29" i="14"/>
  <c r="BV29" i="14"/>
  <c r="C30" i="14"/>
  <c r="V2" i="16" s="1"/>
  <c r="E30" i="14"/>
  <c r="V3" i="16" s="1"/>
  <c r="G30" i="14"/>
  <c r="V4" i="16" s="1"/>
  <c r="I30" i="14"/>
  <c r="V5" i="16" s="1"/>
  <c r="K30" i="14"/>
  <c r="V6" i="16" s="1"/>
  <c r="M30" i="14"/>
  <c r="V7" i="16" s="1"/>
  <c r="O30" i="14"/>
  <c r="V8" i="16" s="1"/>
  <c r="Q30" i="14"/>
  <c r="V9" i="16" s="1"/>
  <c r="S30" i="14"/>
  <c r="V10" i="16" s="1"/>
  <c r="U30" i="14"/>
  <c r="V11" i="16" s="1"/>
  <c r="W30" i="14"/>
  <c r="Y30" i="14"/>
  <c r="AA30" i="14"/>
  <c r="AC30" i="14"/>
  <c r="AE30" i="14"/>
  <c r="AG30" i="14"/>
  <c r="AI30" i="14"/>
  <c r="AK30" i="14"/>
  <c r="AM30" i="14"/>
  <c r="AO30" i="14"/>
  <c r="AQ30" i="14"/>
  <c r="AS30" i="14"/>
  <c r="AU30" i="14"/>
  <c r="AW30" i="14"/>
  <c r="AY30" i="14"/>
  <c r="BA30" i="14"/>
  <c r="BC30" i="14"/>
  <c r="BE30" i="14"/>
  <c r="BG30" i="14"/>
  <c r="BI30" i="14"/>
  <c r="BK30" i="14"/>
  <c r="BL30" i="14"/>
  <c r="BM30" i="14"/>
  <c r="BN30" i="14"/>
  <c r="BO30" i="14"/>
  <c r="BS30" i="14"/>
  <c r="BU30" i="14"/>
  <c r="B31" i="14"/>
  <c r="AC2" i="15" s="1"/>
  <c r="D31" i="14"/>
  <c r="AC3" i="15" s="1"/>
  <c r="F31" i="14"/>
  <c r="AC4" i="15" s="1"/>
  <c r="H31" i="14"/>
  <c r="AC5" i="15" s="1"/>
  <c r="J31" i="14"/>
  <c r="AC6" i="15" s="1"/>
  <c r="L31" i="14"/>
  <c r="AC7" i="15" s="1"/>
  <c r="N31" i="14"/>
  <c r="AC8" i="15" s="1"/>
  <c r="P31" i="14"/>
  <c r="AC9" i="15" s="1"/>
  <c r="R31" i="14"/>
  <c r="AC10" i="15" s="1"/>
  <c r="T31" i="14"/>
  <c r="AC11" i="15" s="1"/>
  <c r="V31" i="14"/>
  <c r="X31" i="14"/>
  <c r="Z31" i="14"/>
  <c r="AB31" i="14"/>
  <c r="AD31" i="14"/>
  <c r="AF31" i="14"/>
  <c r="AH31" i="14"/>
  <c r="AJ31" i="14"/>
  <c r="AL31" i="14"/>
  <c r="AN31" i="14"/>
  <c r="AP31" i="14"/>
  <c r="AR31" i="14"/>
  <c r="AT31" i="14"/>
  <c r="AV31" i="14"/>
  <c r="AX31" i="14"/>
  <c r="AZ31" i="14"/>
  <c r="BB31" i="14"/>
  <c r="BD31" i="14"/>
  <c r="BF31" i="14"/>
  <c r="BH31" i="14"/>
  <c r="BK31" i="14"/>
  <c r="BP31" i="14"/>
  <c r="BR31" i="14"/>
  <c r="BS31" i="14"/>
  <c r="BK32" i="14"/>
  <c r="C33" i="14"/>
  <c r="W2" i="16" s="1"/>
  <c r="E33" i="14"/>
  <c r="W3" i="16" s="1"/>
  <c r="G33" i="14"/>
  <c r="W4" i="16" s="1"/>
  <c r="I33" i="14"/>
  <c r="W5" i="16" s="1"/>
  <c r="K33" i="14"/>
  <c r="W6" i="16" s="1"/>
  <c r="M33" i="14"/>
  <c r="W7" i="16" s="1"/>
  <c r="O33" i="14"/>
  <c r="W8" i="16" s="1"/>
  <c r="Q33" i="14"/>
  <c r="W9" i="16" s="1"/>
  <c r="S33" i="14"/>
  <c r="W10" i="16" s="1"/>
  <c r="U33" i="14"/>
  <c r="W11" i="16" s="1"/>
  <c r="W33" i="14"/>
  <c r="Y33" i="14"/>
  <c r="AA33" i="14"/>
  <c r="AC33" i="14"/>
  <c r="AE33" i="14"/>
  <c r="AG33" i="14"/>
  <c r="AI33" i="14"/>
  <c r="AK33" i="14"/>
  <c r="AM33" i="14"/>
  <c r="AO33" i="14"/>
  <c r="AQ33" i="14"/>
  <c r="AS33" i="14"/>
  <c r="AU33" i="14"/>
  <c r="AW33" i="14"/>
  <c r="AY33" i="14"/>
  <c r="BA33" i="14"/>
  <c r="BC33" i="14"/>
  <c r="BE33" i="14"/>
  <c r="BG33" i="14"/>
  <c r="BI33" i="14"/>
  <c r="BK33" i="14"/>
  <c r="BL33" i="14"/>
  <c r="BM33" i="14"/>
  <c r="BN33" i="14" s="1"/>
  <c r="BO33" i="14"/>
  <c r="BS33" i="14"/>
  <c r="BU33" i="14"/>
  <c r="C34" i="14"/>
  <c r="X2" i="16" s="1"/>
  <c r="E34" i="14"/>
  <c r="X3" i="16" s="1"/>
  <c r="G34" i="14"/>
  <c r="X4" i="16" s="1"/>
  <c r="I34" i="14"/>
  <c r="X5" i="16" s="1"/>
  <c r="K34" i="14"/>
  <c r="X6" i="16" s="1"/>
  <c r="M34" i="14"/>
  <c r="X7" i="16" s="1"/>
  <c r="O34" i="14"/>
  <c r="X8" i="16" s="1"/>
  <c r="Q34" i="14"/>
  <c r="X9" i="16" s="1"/>
  <c r="S34" i="14"/>
  <c r="X10" i="16" s="1"/>
  <c r="U34" i="14"/>
  <c r="X11" i="16" s="1"/>
  <c r="W34" i="14"/>
  <c r="Y34" i="14"/>
  <c r="AA34" i="14"/>
  <c r="AC34" i="14"/>
  <c r="AE34" i="14"/>
  <c r="AG34" i="14"/>
  <c r="AI34" i="14"/>
  <c r="AK34" i="14"/>
  <c r="AM34" i="14"/>
  <c r="AO34" i="14"/>
  <c r="AQ34" i="14"/>
  <c r="AS34" i="14"/>
  <c r="AU34" i="14"/>
  <c r="AW34" i="14"/>
  <c r="AY34" i="14"/>
  <c r="BA34" i="14"/>
  <c r="BC34" i="14"/>
  <c r="BE34" i="14"/>
  <c r="BG34" i="14"/>
  <c r="BI34" i="14"/>
  <c r="BK34" i="14"/>
  <c r="BL34" i="14"/>
  <c r="BM34" i="14"/>
  <c r="BN34" i="14" s="1"/>
  <c r="BO34" i="14"/>
  <c r="BS34" i="14"/>
  <c r="BU34" i="14"/>
  <c r="C35" i="14"/>
  <c r="Y2" i="16" s="1"/>
  <c r="E35" i="14"/>
  <c r="Y3" i="16" s="1"/>
  <c r="G35" i="14"/>
  <c r="Y4" i="16" s="1"/>
  <c r="I35" i="14"/>
  <c r="Y5" i="16" s="1"/>
  <c r="K35" i="14"/>
  <c r="Y6" i="16" s="1"/>
  <c r="M35" i="14"/>
  <c r="Y7" i="16" s="1"/>
  <c r="O35" i="14"/>
  <c r="Y8" i="16" s="1"/>
  <c r="Q35" i="14"/>
  <c r="Y9" i="16" s="1"/>
  <c r="S35" i="14"/>
  <c r="Y10" i="16" s="1"/>
  <c r="U35" i="14"/>
  <c r="Y11" i="16" s="1"/>
  <c r="W35" i="14"/>
  <c r="Y35" i="14"/>
  <c r="AA35" i="14"/>
  <c r="AC35" i="14"/>
  <c r="AE35" i="14"/>
  <c r="AG35" i="14"/>
  <c r="AI35" i="14"/>
  <c r="AK35" i="14"/>
  <c r="AM35" i="14"/>
  <c r="AO35" i="14"/>
  <c r="AQ35" i="14"/>
  <c r="AS35" i="14"/>
  <c r="AU35" i="14"/>
  <c r="AW35" i="14"/>
  <c r="AY35" i="14"/>
  <c r="BA35" i="14"/>
  <c r="BC35" i="14"/>
  <c r="BE35" i="14"/>
  <c r="BG35" i="14"/>
  <c r="BI35" i="14"/>
  <c r="BK35" i="14"/>
  <c r="BL35" i="14"/>
  <c r="BM35" i="14"/>
  <c r="BN35" i="14"/>
  <c r="BO35" i="14"/>
  <c r="BS35" i="14"/>
  <c r="BU35" i="14"/>
  <c r="B36" i="14"/>
  <c r="AG2" i="15" s="1"/>
  <c r="D36" i="14"/>
  <c r="AG3" i="15" s="1"/>
  <c r="F36" i="14"/>
  <c r="AG4" i="15" s="1"/>
  <c r="H36" i="14"/>
  <c r="AG5" i="15" s="1"/>
  <c r="J36" i="14"/>
  <c r="AG6" i="15" s="1"/>
  <c r="L36" i="14"/>
  <c r="AG7" i="15" s="1"/>
  <c r="N36" i="14"/>
  <c r="AG8" i="15" s="1"/>
  <c r="P36" i="14"/>
  <c r="AG9" i="15" s="1"/>
  <c r="R36" i="14"/>
  <c r="AG10" i="15" s="1"/>
  <c r="T36" i="14"/>
  <c r="AG11" i="15" s="1"/>
  <c r="V36" i="14"/>
  <c r="X36" i="14"/>
  <c r="Z36" i="14"/>
  <c r="AB36" i="14"/>
  <c r="AD36" i="14"/>
  <c r="AF36" i="14"/>
  <c r="AH36" i="14"/>
  <c r="AJ36" i="14"/>
  <c r="AL36" i="14"/>
  <c r="AN36" i="14"/>
  <c r="AP36" i="14"/>
  <c r="AR36" i="14"/>
  <c r="AT36" i="14"/>
  <c r="AV36" i="14"/>
  <c r="AX36" i="14"/>
  <c r="AZ36" i="14"/>
  <c r="BB36" i="14"/>
  <c r="BD36" i="14"/>
  <c r="BF36" i="14"/>
  <c r="BH36" i="14"/>
  <c r="BK36" i="14"/>
  <c r="BP36" i="14"/>
  <c r="BR36" i="14"/>
  <c r="C37" i="14"/>
  <c r="Z2" i="16" s="1"/>
  <c r="E37" i="14"/>
  <c r="Z3" i="16" s="1"/>
  <c r="G37" i="14"/>
  <c r="Z4" i="16" s="1"/>
  <c r="I37" i="14"/>
  <c r="Z5" i="16" s="1"/>
  <c r="K37" i="14"/>
  <c r="Z6" i="16" s="1"/>
  <c r="M37" i="14"/>
  <c r="Z7" i="16" s="1"/>
  <c r="O37" i="14"/>
  <c r="Z8" i="16" s="1"/>
  <c r="Q37" i="14"/>
  <c r="Z9" i="16" s="1"/>
  <c r="S37" i="14"/>
  <c r="Z10" i="16" s="1"/>
  <c r="U37" i="14"/>
  <c r="Z11" i="16" s="1"/>
  <c r="W37" i="14"/>
  <c r="Y37" i="14"/>
  <c r="AA37" i="14"/>
  <c r="AC37" i="14"/>
  <c r="AE37" i="14"/>
  <c r="AG37" i="14"/>
  <c r="AI37" i="14"/>
  <c r="AK37" i="14"/>
  <c r="AM37" i="14"/>
  <c r="AO37" i="14"/>
  <c r="AQ37" i="14"/>
  <c r="AS37" i="14"/>
  <c r="AU37" i="14"/>
  <c r="AW37" i="14"/>
  <c r="AY37" i="14"/>
  <c r="BA37" i="14"/>
  <c r="BC37" i="14"/>
  <c r="BE37" i="14"/>
  <c r="BG37" i="14"/>
  <c r="BI37" i="14"/>
  <c r="BK37" i="14"/>
  <c r="BL37" i="14"/>
  <c r="BM37" i="14"/>
  <c r="BN37" i="14" s="1"/>
  <c r="BO37" i="14"/>
  <c r="BS37" i="14"/>
  <c r="BU37" i="14"/>
  <c r="C38" i="14"/>
  <c r="AA2" i="16" s="1"/>
  <c r="E38" i="14"/>
  <c r="AA3" i="16" s="1"/>
  <c r="G38" i="14"/>
  <c r="AA4" i="16" s="1"/>
  <c r="I38" i="14"/>
  <c r="AA5" i="16" s="1"/>
  <c r="K38" i="14"/>
  <c r="AA6" i="16" s="1"/>
  <c r="M38" i="14"/>
  <c r="AA7" i="16" s="1"/>
  <c r="O38" i="14"/>
  <c r="AA8" i="16" s="1"/>
  <c r="Q38" i="14"/>
  <c r="AA9" i="16" s="1"/>
  <c r="S38" i="14"/>
  <c r="AA10" i="16" s="1"/>
  <c r="U38" i="14"/>
  <c r="AA11" i="16" s="1"/>
  <c r="W38" i="14"/>
  <c r="Y38" i="14"/>
  <c r="AA38" i="14"/>
  <c r="AC38" i="14"/>
  <c r="AE38" i="14"/>
  <c r="AG38" i="14"/>
  <c r="AI38" i="14"/>
  <c r="AK38" i="14"/>
  <c r="AM38" i="14"/>
  <c r="AO38" i="14"/>
  <c r="AQ38" i="14"/>
  <c r="AS38" i="14"/>
  <c r="AU38" i="14"/>
  <c r="AW38" i="14"/>
  <c r="AY38" i="14"/>
  <c r="BA38" i="14"/>
  <c r="BC38" i="14"/>
  <c r="BE38" i="14"/>
  <c r="BG38" i="14"/>
  <c r="BI38" i="14"/>
  <c r="BK38" i="14"/>
  <c r="BL38" i="14"/>
  <c r="BM38" i="14"/>
  <c r="BN38" i="14"/>
  <c r="BO38" i="14"/>
  <c r="BS38" i="14"/>
  <c r="BU38" i="14"/>
  <c r="C39" i="14"/>
  <c r="AB2" i="16" s="1"/>
  <c r="E39" i="14"/>
  <c r="AB3" i="16" s="1"/>
  <c r="G39" i="14"/>
  <c r="AB4" i="16" s="1"/>
  <c r="I39" i="14"/>
  <c r="AB5" i="16" s="1"/>
  <c r="K39" i="14"/>
  <c r="AB6" i="16" s="1"/>
  <c r="M39" i="14"/>
  <c r="AB7" i="16" s="1"/>
  <c r="O39" i="14"/>
  <c r="AB8" i="16" s="1"/>
  <c r="Q39" i="14"/>
  <c r="AB9" i="16" s="1"/>
  <c r="S39" i="14"/>
  <c r="AB10" i="16" s="1"/>
  <c r="U39" i="14"/>
  <c r="AB11" i="16" s="1"/>
  <c r="W39" i="14"/>
  <c r="Y39" i="14"/>
  <c r="AA39" i="14"/>
  <c r="AC39" i="14"/>
  <c r="AE39" i="14"/>
  <c r="AG39" i="14"/>
  <c r="AI39" i="14"/>
  <c r="AK39" i="14"/>
  <c r="AM39" i="14"/>
  <c r="AO39" i="14"/>
  <c r="AQ39" i="14"/>
  <c r="AS39" i="14"/>
  <c r="AU39" i="14"/>
  <c r="AW39" i="14"/>
  <c r="AY39" i="14"/>
  <c r="BA39" i="14"/>
  <c r="BC39" i="14"/>
  <c r="BE39" i="14"/>
  <c r="BG39" i="14"/>
  <c r="BI39" i="14"/>
  <c r="BK39" i="14"/>
  <c r="BL39" i="14"/>
  <c r="BM39" i="14"/>
  <c r="BN39" i="14" s="1"/>
  <c r="BO39" i="14"/>
  <c r="BS39" i="14"/>
  <c r="BU39" i="14"/>
  <c r="B40" i="14"/>
  <c r="AK2" i="15" s="1"/>
  <c r="D40" i="14"/>
  <c r="AK3" i="15" s="1"/>
  <c r="F40" i="14"/>
  <c r="AK4" i="15" s="1"/>
  <c r="H40" i="14"/>
  <c r="AK5" i="15" s="1"/>
  <c r="J40" i="14"/>
  <c r="AK6" i="15" s="1"/>
  <c r="L40" i="14"/>
  <c r="AK7" i="15" s="1"/>
  <c r="N40" i="14"/>
  <c r="AK8" i="15" s="1"/>
  <c r="P40" i="14"/>
  <c r="AK9" i="15" s="1"/>
  <c r="R40" i="14"/>
  <c r="AK10" i="15" s="1"/>
  <c r="T40" i="14"/>
  <c r="AK11" i="15" s="1"/>
  <c r="V40" i="14"/>
  <c r="X40" i="14"/>
  <c r="Z40" i="14"/>
  <c r="AB40" i="14"/>
  <c r="AD40" i="14"/>
  <c r="AF40" i="14"/>
  <c r="AH40" i="14"/>
  <c r="AJ40" i="14"/>
  <c r="AL40" i="14"/>
  <c r="AN40" i="14"/>
  <c r="AP40" i="14"/>
  <c r="AR40" i="14"/>
  <c r="AT40" i="14"/>
  <c r="AV40" i="14"/>
  <c r="AX40" i="14"/>
  <c r="AZ40" i="14"/>
  <c r="BB40" i="14"/>
  <c r="BD40" i="14"/>
  <c r="BF40" i="14"/>
  <c r="BH40" i="14"/>
  <c r="BK40" i="14"/>
  <c r="BP40" i="14"/>
  <c r="BR40" i="14"/>
  <c r="BK41" i="14"/>
  <c r="C42" i="14"/>
  <c r="AC2" i="16" s="1"/>
  <c r="E42" i="14"/>
  <c r="AC3" i="16" s="1"/>
  <c r="G42" i="14"/>
  <c r="AC4" i="16" s="1"/>
  <c r="I42" i="14"/>
  <c r="AC5" i="16" s="1"/>
  <c r="K42" i="14"/>
  <c r="AC6" i="16" s="1"/>
  <c r="M42" i="14"/>
  <c r="AC7" i="16" s="1"/>
  <c r="O42" i="14"/>
  <c r="AC8" i="16" s="1"/>
  <c r="Q42" i="14"/>
  <c r="AC9" i="16" s="1"/>
  <c r="S42" i="14"/>
  <c r="AC10" i="16" s="1"/>
  <c r="U42" i="14"/>
  <c r="AC11" i="16" s="1"/>
  <c r="W42" i="14"/>
  <c r="Y42" i="14"/>
  <c r="AA42" i="14"/>
  <c r="AC42" i="14"/>
  <c r="AE42" i="14"/>
  <c r="AG42" i="14"/>
  <c r="AI42" i="14"/>
  <c r="AK42" i="14"/>
  <c r="AM42" i="14"/>
  <c r="AO42" i="14"/>
  <c r="AQ42" i="14"/>
  <c r="AS42" i="14"/>
  <c r="AU42" i="14"/>
  <c r="AW42" i="14"/>
  <c r="AY42" i="14"/>
  <c r="BA42" i="14"/>
  <c r="BC42" i="14"/>
  <c r="BE42" i="14"/>
  <c r="BG42" i="14"/>
  <c r="BI42" i="14"/>
  <c r="BK42" i="14"/>
  <c r="BL42" i="14"/>
  <c r="BM42" i="14"/>
  <c r="BN42" i="14"/>
  <c r="BO42" i="14"/>
  <c r="BS42" i="14"/>
  <c r="BU42" i="14"/>
  <c r="C43" i="14"/>
  <c r="AD2" i="16" s="1"/>
  <c r="E43" i="14"/>
  <c r="AD3" i="16" s="1"/>
  <c r="G43" i="14"/>
  <c r="AD4" i="16" s="1"/>
  <c r="I43" i="14"/>
  <c r="AD5" i="16" s="1"/>
  <c r="K43" i="14"/>
  <c r="AD6" i="16" s="1"/>
  <c r="M43" i="14"/>
  <c r="AD7" i="16" s="1"/>
  <c r="O43" i="14"/>
  <c r="AD8" i="16" s="1"/>
  <c r="Q43" i="14"/>
  <c r="AD9" i="16" s="1"/>
  <c r="S43" i="14"/>
  <c r="AD10" i="16" s="1"/>
  <c r="U43" i="14"/>
  <c r="AD11" i="16" s="1"/>
  <c r="W43" i="14"/>
  <c r="Y43" i="14"/>
  <c r="AA43" i="14"/>
  <c r="AC43" i="14"/>
  <c r="AE43" i="14"/>
  <c r="AG43" i="14"/>
  <c r="AI43" i="14"/>
  <c r="AK43" i="14"/>
  <c r="AM43" i="14"/>
  <c r="AO43" i="14"/>
  <c r="AQ43" i="14"/>
  <c r="AS43" i="14"/>
  <c r="AU43" i="14"/>
  <c r="AW43" i="14"/>
  <c r="AY43" i="14"/>
  <c r="BA43" i="14"/>
  <c r="BC43" i="14"/>
  <c r="BE43" i="14"/>
  <c r="BG43" i="14"/>
  <c r="BI43" i="14"/>
  <c r="BK43" i="14"/>
  <c r="BL43" i="14"/>
  <c r="BM43" i="14"/>
  <c r="BN43" i="14" s="1"/>
  <c r="BO43" i="14"/>
  <c r="BS43" i="14"/>
  <c r="BU43" i="14"/>
  <c r="C44" i="14"/>
  <c r="AE2" i="16" s="1"/>
  <c r="E44" i="14"/>
  <c r="AE3" i="16" s="1"/>
  <c r="G44" i="14"/>
  <c r="AE4" i="16" s="1"/>
  <c r="I44" i="14"/>
  <c r="AE5" i="16" s="1"/>
  <c r="K44" i="14"/>
  <c r="AE6" i="16" s="1"/>
  <c r="M44" i="14"/>
  <c r="AE7" i="16" s="1"/>
  <c r="O44" i="14"/>
  <c r="AE8" i="16" s="1"/>
  <c r="Q44" i="14"/>
  <c r="AE9" i="16" s="1"/>
  <c r="S44" i="14"/>
  <c r="AE10" i="16" s="1"/>
  <c r="U44" i="14"/>
  <c r="AE11" i="16" s="1"/>
  <c r="W44" i="14"/>
  <c r="Y44" i="14"/>
  <c r="AA44" i="14"/>
  <c r="AC44" i="14"/>
  <c r="AE44" i="14"/>
  <c r="AG44" i="14"/>
  <c r="AI44" i="14"/>
  <c r="AK44" i="14"/>
  <c r="AM44" i="14"/>
  <c r="AO44" i="14"/>
  <c r="AQ44" i="14"/>
  <c r="AS44" i="14"/>
  <c r="AU44" i="14"/>
  <c r="AW44" i="14"/>
  <c r="AY44" i="14"/>
  <c r="BA44" i="14"/>
  <c r="BC44" i="14"/>
  <c r="BE44" i="14"/>
  <c r="BG44" i="14"/>
  <c r="BI44" i="14"/>
  <c r="BK44" i="14"/>
  <c r="BL44" i="14"/>
  <c r="BM44" i="14"/>
  <c r="BN44" i="14" s="1"/>
  <c r="BO44" i="14"/>
  <c r="BS44" i="14"/>
  <c r="BU44" i="14"/>
  <c r="B45" i="14"/>
  <c r="AO2" i="15" s="1"/>
  <c r="D45" i="14"/>
  <c r="AO3" i="15" s="1"/>
  <c r="F45" i="14"/>
  <c r="AO4" i="15" s="1"/>
  <c r="H45" i="14"/>
  <c r="AO5" i="15" s="1"/>
  <c r="J45" i="14"/>
  <c r="AO6" i="15" s="1"/>
  <c r="L45" i="14"/>
  <c r="AO7" i="15" s="1"/>
  <c r="N45" i="14"/>
  <c r="AO8" i="15" s="1"/>
  <c r="P45" i="14"/>
  <c r="AO9" i="15" s="1"/>
  <c r="R45" i="14"/>
  <c r="AO10" i="15" s="1"/>
  <c r="T45" i="14"/>
  <c r="AO11" i="15" s="1"/>
  <c r="V45" i="14"/>
  <c r="X45" i="14"/>
  <c r="Z45" i="14"/>
  <c r="AB45" i="14"/>
  <c r="AD45" i="14"/>
  <c r="AF45" i="14"/>
  <c r="AH45" i="14"/>
  <c r="AJ45" i="14"/>
  <c r="AL45" i="14"/>
  <c r="AN45" i="14"/>
  <c r="AP45" i="14"/>
  <c r="AR45" i="14"/>
  <c r="AT45" i="14"/>
  <c r="AV45" i="14"/>
  <c r="AX45" i="14"/>
  <c r="AZ45" i="14"/>
  <c r="BB45" i="14"/>
  <c r="BD45" i="14"/>
  <c r="BF45" i="14"/>
  <c r="BH45" i="14"/>
  <c r="BK45" i="14"/>
  <c r="BP45" i="14"/>
  <c r="BR45" i="14"/>
  <c r="C46" i="14"/>
  <c r="AF2" i="16" s="1"/>
  <c r="E46" i="14"/>
  <c r="AF3" i="16" s="1"/>
  <c r="G46" i="14"/>
  <c r="AF4" i="16" s="1"/>
  <c r="I46" i="14"/>
  <c r="AF5" i="16" s="1"/>
  <c r="K46" i="14"/>
  <c r="AF6" i="16" s="1"/>
  <c r="M46" i="14"/>
  <c r="AF7" i="16" s="1"/>
  <c r="O46" i="14"/>
  <c r="AF8" i="16" s="1"/>
  <c r="Q46" i="14"/>
  <c r="AF9" i="16" s="1"/>
  <c r="S46" i="14"/>
  <c r="AF10" i="16" s="1"/>
  <c r="U46" i="14"/>
  <c r="AF11" i="16" s="1"/>
  <c r="W46" i="14"/>
  <c r="Y46" i="14"/>
  <c r="AA46" i="14"/>
  <c r="AC46" i="14"/>
  <c r="AE46" i="14"/>
  <c r="AG46" i="14"/>
  <c r="AI46" i="14"/>
  <c r="AK46" i="14"/>
  <c r="AM46" i="14"/>
  <c r="AO46" i="14"/>
  <c r="AQ46" i="14"/>
  <c r="AS46" i="14"/>
  <c r="AU46" i="14"/>
  <c r="AW46" i="14"/>
  <c r="AY46" i="14"/>
  <c r="BA46" i="14"/>
  <c r="BC46" i="14"/>
  <c r="BE46" i="14"/>
  <c r="BG46" i="14"/>
  <c r="BI46" i="14"/>
  <c r="BK46" i="14"/>
  <c r="BL46" i="14"/>
  <c r="BM46" i="14"/>
  <c r="BN46" i="14" s="1"/>
  <c r="BO46" i="14"/>
  <c r="BS46" i="14"/>
  <c r="BU46" i="14"/>
  <c r="C47" i="14"/>
  <c r="AG2" i="16" s="1"/>
  <c r="E47" i="14"/>
  <c r="AG3" i="16" s="1"/>
  <c r="G47" i="14"/>
  <c r="AG4" i="16" s="1"/>
  <c r="I47" i="14"/>
  <c r="AG5" i="16" s="1"/>
  <c r="K47" i="14"/>
  <c r="AG6" i="16" s="1"/>
  <c r="M47" i="14"/>
  <c r="AG7" i="16" s="1"/>
  <c r="O47" i="14"/>
  <c r="AG8" i="16" s="1"/>
  <c r="Q47" i="14"/>
  <c r="AG9" i="16" s="1"/>
  <c r="S47" i="14"/>
  <c r="AG10" i="16" s="1"/>
  <c r="U47" i="14"/>
  <c r="AG11" i="16" s="1"/>
  <c r="W47" i="14"/>
  <c r="Y47" i="14"/>
  <c r="AA47" i="14"/>
  <c r="AC47" i="14"/>
  <c r="AE47" i="14"/>
  <c r="AG47" i="14"/>
  <c r="AI47" i="14"/>
  <c r="AK47" i="14"/>
  <c r="AM47" i="14"/>
  <c r="AO47" i="14"/>
  <c r="AQ47" i="14"/>
  <c r="AS47" i="14"/>
  <c r="AU47" i="14"/>
  <c r="AW47" i="14"/>
  <c r="AY47" i="14"/>
  <c r="BA47" i="14"/>
  <c r="BC47" i="14"/>
  <c r="BE47" i="14"/>
  <c r="BG47" i="14"/>
  <c r="BI47" i="14"/>
  <c r="BK47" i="14"/>
  <c r="BL47" i="14"/>
  <c r="BM47" i="14"/>
  <c r="BN47" i="14" s="1"/>
  <c r="BO47" i="14"/>
  <c r="BS47" i="14"/>
  <c r="BU47" i="14"/>
  <c r="C48" i="14"/>
  <c r="AH2" i="16" s="1"/>
  <c r="E48" i="14"/>
  <c r="AH3" i="16" s="1"/>
  <c r="G48" i="14"/>
  <c r="AH4" i="16" s="1"/>
  <c r="I48" i="14"/>
  <c r="AH5" i="16" s="1"/>
  <c r="K48" i="14"/>
  <c r="AH6" i="16" s="1"/>
  <c r="M48" i="14"/>
  <c r="AH7" i="16" s="1"/>
  <c r="O48" i="14"/>
  <c r="AH8" i="16" s="1"/>
  <c r="Q48" i="14"/>
  <c r="AH9" i="16" s="1"/>
  <c r="S48" i="14"/>
  <c r="AH10" i="16" s="1"/>
  <c r="U48" i="14"/>
  <c r="AH11" i="16" s="1"/>
  <c r="W48" i="14"/>
  <c r="Y48" i="14"/>
  <c r="AA48" i="14"/>
  <c r="AC48" i="14"/>
  <c r="AE48" i="14"/>
  <c r="AG48" i="14"/>
  <c r="AI48" i="14"/>
  <c r="AK48" i="14"/>
  <c r="AM48" i="14"/>
  <c r="AO48" i="14"/>
  <c r="AQ48" i="14"/>
  <c r="AS48" i="14"/>
  <c r="AU48" i="14"/>
  <c r="AW48" i="14"/>
  <c r="AY48" i="14"/>
  <c r="BA48" i="14"/>
  <c r="BC48" i="14"/>
  <c r="BE48" i="14"/>
  <c r="BG48" i="14"/>
  <c r="BI48" i="14"/>
  <c r="BK48" i="14"/>
  <c r="BL48" i="14"/>
  <c r="BM48" i="14"/>
  <c r="BN48" i="14" s="1"/>
  <c r="BO48" i="14"/>
  <c r="BS48" i="14"/>
  <c r="BU48" i="14"/>
  <c r="B49" i="14"/>
  <c r="AS2" i="15" s="1"/>
  <c r="D49" i="14"/>
  <c r="AS3" i="15" s="1"/>
  <c r="F49" i="14"/>
  <c r="AS4" i="15" s="1"/>
  <c r="H49" i="14"/>
  <c r="AS5" i="15" s="1"/>
  <c r="J49" i="14"/>
  <c r="AS6" i="15" s="1"/>
  <c r="L49" i="14"/>
  <c r="AS7" i="15" s="1"/>
  <c r="N49" i="14"/>
  <c r="AS8" i="15" s="1"/>
  <c r="P49" i="14"/>
  <c r="AS9" i="15" s="1"/>
  <c r="R49" i="14"/>
  <c r="AS10" i="15" s="1"/>
  <c r="T49" i="14"/>
  <c r="AS11" i="15" s="1"/>
  <c r="V49" i="14"/>
  <c r="X49" i="14"/>
  <c r="Z49" i="14"/>
  <c r="AB49" i="14"/>
  <c r="AD49" i="14"/>
  <c r="AF49" i="14"/>
  <c r="AH49" i="14"/>
  <c r="AJ49" i="14"/>
  <c r="AL49" i="14"/>
  <c r="AN49" i="14"/>
  <c r="AP49" i="14"/>
  <c r="AR49" i="14"/>
  <c r="AT49" i="14"/>
  <c r="AV49" i="14"/>
  <c r="AX49" i="14"/>
  <c r="AZ49" i="14"/>
  <c r="BB49" i="14"/>
  <c r="BD49" i="14"/>
  <c r="BF49" i="14"/>
  <c r="BH49" i="14"/>
  <c r="BK49" i="14"/>
  <c r="BP49" i="14"/>
  <c r="BR49" i="14"/>
  <c r="BL36" i="14" l="1"/>
  <c r="BV35" i="14"/>
  <c r="BM22" i="14"/>
  <c r="BN22" i="14" s="1"/>
  <c r="BL49" i="14"/>
  <c r="BV48" i="14"/>
  <c r="BP47" i="14"/>
  <c r="BQ47" i="14" s="1"/>
  <c r="BO40" i="14"/>
  <c r="BR33" i="14"/>
  <c r="BT30" i="14"/>
  <c r="BT17" i="14"/>
  <c r="BV16" i="14"/>
  <c r="BT15" i="14"/>
  <c r="BL13" i="14"/>
  <c r="BU12" i="14"/>
  <c r="BR46" i="14"/>
  <c r="BP15" i="14"/>
  <c r="BQ15" i="14" s="1"/>
  <c r="BP34" i="14"/>
  <c r="BQ34" i="14" s="1"/>
  <c r="BO27" i="14"/>
  <c r="BR16" i="14"/>
  <c r="BO12" i="14"/>
  <c r="BO49" i="14"/>
  <c r="BR47" i="14"/>
  <c r="BT46" i="14"/>
  <c r="BU45" i="14"/>
  <c r="BP35" i="14"/>
  <c r="BQ35" i="14" s="1"/>
  <c r="BR34" i="14"/>
  <c r="BT33" i="14"/>
  <c r="BL31" i="14"/>
  <c r="BV30" i="14"/>
  <c r="BP29" i="14"/>
  <c r="BQ29" i="14" s="1"/>
  <c r="BR28" i="14"/>
  <c r="BO22" i="14"/>
  <c r="BL18" i="14"/>
  <c r="BV17" i="14"/>
  <c r="BP16" i="14"/>
  <c r="BQ16" i="14" s="1"/>
  <c r="BR15" i="14"/>
  <c r="BS13" i="14"/>
  <c r="BM45" i="14"/>
  <c r="BN45" i="14" s="1"/>
  <c r="BP48" i="14"/>
  <c r="BQ48" i="14" s="1"/>
  <c r="BM49" i="14"/>
  <c r="BN49" i="14" s="1"/>
  <c r="BS45" i="14"/>
  <c r="BT44" i="14"/>
  <c r="BV43" i="14"/>
  <c r="BP42" i="14"/>
  <c r="BQ42" i="14" s="1"/>
  <c r="BR39" i="14"/>
  <c r="BT38" i="14"/>
  <c r="BV37" i="14"/>
  <c r="BM36" i="14"/>
  <c r="BN36" i="14" s="1"/>
  <c r="BU31" i="14"/>
  <c r="BR26" i="14"/>
  <c r="BT25" i="14"/>
  <c r="BV24" i="14"/>
  <c r="BP21" i="14"/>
  <c r="BQ21" i="14" s="1"/>
  <c r="BR20" i="14"/>
  <c r="BT19" i="14"/>
  <c r="BU18" i="14"/>
  <c r="BR11" i="14"/>
  <c r="BT10" i="14"/>
  <c r="BV9" i="14"/>
  <c r="BP8" i="14"/>
  <c r="BQ8" i="14" s="1"/>
  <c r="BT5" i="14"/>
  <c r="BU49" i="14"/>
  <c r="BR44" i="14"/>
  <c r="BT43" i="14"/>
  <c r="BV42" i="14"/>
  <c r="BP39" i="14"/>
  <c r="BQ39" i="14" s="1"/>
  <c r="BR38" i="14"/>
  <c r="BT37" i="14"/>
  <c r="BU36" i="14"/>
  <c r="BP26" i="14"/>
  <c r="BQ26" i="14" s="1"/>
  <c r="BR25" i="14"/>
  <c r="BT24" i="14"/>
  <c r="BL22" i="14"/>
  <c r="BV21" i="14"/>
  <c r="BP20" i="14"/>
  <c r="BQ20" i="14" s="1"/>
  <c r="BR19" i="14"/>
  <c r="BO13" i="14"/>
  <c r="BP11" i="14"/>
  <c r="BQ11" i="14" s="1"/>
  <c r="BR10" i="14"/>
  <c r="BT9" i="14"/>
  <c r="BV8" i="14"/>
  <c r="BR5" i="14"/>
  <c r="BS49" i="14"/>
  <c r="BT48" i="14"/>
  <c r="BV47" i="14"/>
  <c r="BP46" i="14"/>
  <c r="BQ46" i="14" s="1"/>
  <c r="BO45" i="14"/>
  <c r="BM40" i="14"/>
  <c r="BN40" i="14" s="1"/>
  <c r="BS36" i="14"/>
  <c r="BT35" i="14"/>
  <c r="BV34" i="14"/>
  <c r="BP33" i="14"/>
  <c r="BQ33" i="14" s="1"/>
  <c r="BR30" i="14"/>
  <c r="BT29" i="14"/>
  <c r="BV28" i="14"/>
  <c r="BM27" i="14"/>
  <c r="BN27" i="14" s="1"/>
  <c r="BU22" i="14"/>
  <c r="BR17" i="14"/>
  <c r="BT16" i="14"/>
  <c r="BV15" i="14"/>
  <c r="BM12" i="14"/>
  <c r="BN12" i="14" s="1"/>
  <c r="BP44" i="14"/>
  <c r="BQ44" i="14" s="1"/>
  <c r="BR43" i="14"/>
  <c r="BT42" i="14"/>
  <c r="BL40" i="14"/>
  <c r="BV39" i="14"/>
  <c r="BP38" i="14"/>
  <c r="BQ38" i="14" s="1"/>
  <c r="BR37" i="14"/>
  <c r="BO31" i="14"/>
  <c r="BL27" i="14"/>
  <c r="BV26" i="14"/>
  <c r="BP25" i="14"/>
  <c r="BQ25" i="14" s="1"/>
  <c r="BR24" i="14"/>
  <c r="BS22" i="14"/>
  <c r="BT21" i="14"/>
  <c r="BV20" i="14"/>
  <c r="BP19" i="14"/>
  <c r="BQ19" i="14" s="1"/>
  <c r="BO18" i="14"/>
  <c r="BM13" i="14"/>
  <c r="BN13" i="14" s="1"/>
  <c r="BL12" i="14"/>
  <c r="BV11" i="14"/>
  <c r="BP10" i="14"/>
  <c r="BQ10" i="14" s="1"/>
  <c r="BR9" i="14"/>
  <c r="BT8" i="14"/>
  <c r="BP5" i="14"/>
  <c r="BQ5" i="14" s="1"/>
  <c r="E2" i="16"/>
  <c r="BV4" i="14"/>
  <c r="BP4" i="14"/>
  <c r="BQ4" i="14" s="1"/>
  <c r="BR4" i="14"/>
  <c r="BT4" i="14"/>
  <c r="BR48" i="14"/>
  <c r="BU40" i="14"/>
  <c r="BR35" i="14"/>
  <c r="BT34" i="14"/>
  <c r="BV33" i="14"/>
  <c r="BP30" i="14"/>
  <c r="BQ30" i="14" s="1"/>
  <c r="BR29" i="14"/>
  <c r="BT28" i="14"/>
  <c r="BU27" i="14"/>
  <c r="BP17" i="14"/>
  <c r="BQ17" i="14" s="1"/>
  <c r="BT47" i="14"/>
  <c r="BV46" i="14"/>
  <c r="BL45" i="14"/>
  <c r="BV44" i="14"/>
  <c r="BP43" i="14"/>
  <c r="BQ43" i="14" s="1"/>
  <c r="BR42" i="14"/>
  <c r="BS40" i="14"/>
  <c r="BT39" i="14"/>
  <c r="BV38" i="14"/>
  <c r="BP37" i="14"/>
  <c r="BQ37" i="14" s="1"/>
  <c r="BO36" i="14"/>
  <c r="BM31" i="14"/>
  <c r="BN31" i="14" s="1"/>
  <c r="BS27" i="14"/>
  <c r="BT26" i="14"/>
  <c r="BV25" i="14"/>
  <c r="BP24" i="14"/>
  <c r="BQ24" i="14" s="1"/>
  <c r="BR21" i="14"/>
  <c r="BT20" i="14"/>
  <c r="BV19" i="14"/>
  <c r="BM18" i="14"/>
  <c r="BN18" i="14" s="1"/>
  <c r="BU13" i="14"/>
  <c r="BS12" i="14"/>
  <c r="BT11" i="14"/>
  <c r="BV10" i="14"/>
  <c r="BP9" i="14"/>
  <c r="BQ9" i="14" s="1"/>
  <c r="BR8" i="14"/>
  <c r="BV5" i="14"/>
  <c r="D4" i="16"/>
  <c r="BP3" i="14"/>
  <c r="BQ3" i="14" s="1"/>
  <c r="BR3" i="14"/>
  <c r="BT3" i="14"/>
  <c r="BV3" i="14"/>
  <c r="AD33" i="2" l="1"/>
  <c r="Z17" i="2"/>
  <c r="B2" i="5" l="1"/>
  <c r="A2" i="5"/>
  <c r="C17" i="6" l="1"/>
  <c r="B17" i="6"/>
  <c r="A17" i="6"/>
  <c r="C16" i="6"/>
  <c r="B16" i="6"/>
  <c r="A16" i="6"/>
  <c r="C15" i="6"/>
  <c r="B15" i="6"/>
  <c r="A15" i="6"/>
  <c r="C14" i="6"/>
  <c r="B14" i="6"/>
  <c r="A14" i="6"/>
  <c r="C13" i="6"/>
  <c r="B13" i="6"/>
  <c r="A13" i="6"/>
  <c r="C12" i="6"/>
  <c r="B12" i="6"/>
  <c r="A12" i="6"/>
  <c r="C11" i="6"/>
  <c r="B11" i="6"/>
  <c r="A11" i="6"/>
  <c r="C10" i="6"/>
  <c r="B10" i="6"/>
  <c r="A10" i="6"/>
  <c r="C9" i="6"/>
  <c r="B9" i="6"/>
  <c r="A9" i="6"/>
  <c r="C8" i="6"/>
  <c r="B8" i="6"/>
  <c r="A8" i="6"/>
  <c r="C7" i="6"/>
  <c r="B7" i="6"/>
  <c r="A7" i="6"/>
  <c r="C6" i="6"/>
  <c r="B6" i="6"/>
  <c r="A6" i="6"/>
  <c r="C5" i="6"/>
  <c r="B5" i="6"/>
  <c r="A5" i="6"/>
  <c r="C4" i="6"/>
  <c r="B4" i="6"/>
  <c r="A4" i="6"/>
  <c r="C3" i="6"/>
  <c r="B3" i="6"/>
  <c r="A3" i="6"/>
  <c r="C2" i="6"/>
  <c r="B2" i="6"/>
  <c r="A2" i="6"/>
  <c r="AN2" i="5"/>
  <c r="AN3" i="5"/>
  <c r="AN4" i="5"/>
  <c r="AN5" i="5"/>
  <c r="AN6" i="5"/>
  <c r="AN7" i="5"/>
  <c r="AN8" i="5"/>
  <c r="AN9" i="5"/>
  <c r="AN10" i="5"/>
  <c r="AN11" i="5"/>
  <c r="AN12" i="5"/>
  <c r="AN13" i="5"/>
  <c r="AN14" i="5"/>
  <c r="AN15" i="5"/>
  <c r="AN16" i="5"/>
  <c r="AN17" i="5"/>
  <c r="AM2" i="5"/>
  <c r="AM3" i="5"/>
  <c r="AM4" i="5"/>
  <c r="AM5" i="5"/>
  <c r="AM6" i="5"/>
  <c r="AM7" i="5"/>
  <c r="AM8" i="5"/>
  <c r="AM9" i="5"/>
  <c r="AM10" i="5"/>
  <c r="AM11" i="5"/>
  <c r="AM12" i="5"/>
  <c r="AM13" i="5"/>
  <c r="AM14" i="5"/>
  <c r="AM15" i="5"/>
  <c r="AM16" i="5"/>
  <c r="AM17" i="5"/>
  <c r="AL2" i="5"/>
  <c r="AL3" i="5"/>
  <c r="AL4" i="5"/>
  <c r="AL5" i="5"/>
  <c r="AL6" i="5"/>
  <c r="AL7" i="5"/>
  <c r="AL8" i="5"/>
  <c r="AL9" i="5"/>
  <c r="AL10" i="5"/>
  <c r="AL11" i="5"/>
  <c r="AL12" i="5"/>
  <c r="AL13" i="5"/>
  <c r="AL14" i="5"/>
  <c r="AL15" i="5"/>
  <c r="AL16" i="5"/>
  <c r="AL17" i="5"/>
  <c r="AJ2" i="5"/>
  <c r="AJ3" i="5"/>
  <c r="AJ4" i="5"/>
  <c r="AJ5" i="5"/>
  <c r="AJ6" i="5"/>
  <c r="AJ7" i="5"/>
  <c r="AJ8" i="5"/>
  <c r="AJ9" i="5"/>
  <c r="AJ10" i="5"/>
  <c r="AJ11" i="5"/>
  <c r="AJ12" i="5"/>
  <c r="AJ13" i="5"/>
  <c r="AJ14" i="5"/>
  <c r="AJ15" i="5"/>
  <c r="AJ16" i="5"/>
  <c r="AJ17" i="5"/>
  <c r="AI2" i="5"/>
  <c r="AI3" i="5"/>
  <c r="AI4" i="5"/>
  <c r="AI5" i="5"/>
  <c r="AI6" i="5"/>
  <c r="AI7" i="5"/>
  <c r="AI8" i="5"/>
  <c r="AI9" i="5"/>
  <c r="AI10" i="5"/>
  <c r="AI11" i="5"/>
  <c r="AI12" i="5"/>
  <c r="AI13" i="5"/>
  <c r="AI14" i="5"/>
  <c r="AI15" i="5"/>
  <c r="AI16" i="5"/>
  <c r="AI17" i="5"/>
  <c r="AG2" i="5"/>
  <c r="AG3" i="5"/>
  <c r="AG4" i="5"/>
  <c r="AG5" i="5"/>
  <c r="AG6" i="5"/>
  <c r="AG7" i="5"/>
  <c r="AG8" i="5"/>
  <c r="AG9" i="5"/>
  <c r="AG10" i="5"/>
  <c r="AG11" i="5"/>
  <c r="AG12" i="5"/>
  <c r="AG13" i="5"/>
  <c r="AG14" i="5"/>
  <c r="AG15" i="5"/>
  <c r="AG16" i="5"/>
  <c r="AG17" i="5"/>
  <c r="AF2" i="5"/>
  <c r="AF3" i="5"/>
  <c r="AF4" i="5"/>
  <c r="AF5" i="5"/>
  <c r="AF6" i="5"/>
  <c r="AF7" i="5"/>
  <c r="AF8" i="5"/>
  <c r="AF9" i="5"/>
  <c r="AF10" i="5"/>
  <c r="AF11" i="5"/>
  <c r="AF12" i="5"/>
  <c r="AF13" i="5"/>
  <c r="AF14" i="5"/>
  <c r="AF15" i="5"/>
  <c r="AF16" i="5"/>
  <c r="AF17" i="5"/>
  <c r="AE2" i="5"/>
  <c r="AE3" i="5"/>
  <c r="AE4" i="5"/>
  <c r="AE5" i="5"/>
  <c r="AE6" i="5"/>
  <c r="AE7" i="5"/>
  <c r="AE8" i="5"/>
  <c r="AE9" i="5"/>
  <c r="AE10" i="5"/>
  <c r="AE11" i="5"/>
  <c r="AE12" i="5"/>
  <c r="AE13" i="5"/>
  <c r="AE14" i="5"/>
  <c r="AE15" i="5"/>
  <c r="AE16" i="5"/>
  <c r="AE17" i="5"/>
  <c r="AC2" i="5"/>
  <c r="AC3" i="5"/>
  <c r="AC4" i="5"/>
  <c r="AC5" i="5"/>
  <c r="AC6" i="5"/>
  <c r="AC7" i="5"/>
  <c r="AC8" i="5"/>
  <c r="AC9" i="5"/>
  <c r="AC10" i="5"/>
  <c r="AC11" i="5"/>
  <c r="AC12" i="5"/>
  <c r="AC13" i="5"/>
  <c r="AC14" i="5"/>
  <c r="AC15" i="5"/>
  <c r="AC16" i="5"/>
  <c r="AC17" i="5"/>
  <c r="AB2" i="5"/>
  <c r="AB3" i="5"/>
  <c r="AB4" i="5"/>
  <c r="AB5" i="5"/>
  <c r="AB6" i="5"/>
  <c r="AB7" i="5"/>
  <c r="AB8" i="5"/>
  <c r="AB9" i="5"/>
  <c r="AB10" i="5"/>
  <c r="AB11" i="5"/>
  <c r="AB12" i="5"/>
  <c r="AB13" i="5"/>
  <c r="AB14" i="5"/>
  <c r="AB15" i="5"/>
  <c r="AB16" i="5"/>
  <c r="AB17" i="5"/>
  <c r="Z2" i="5"/>
  <c r="Z3" i="5"/>
  <c r="Z4" i="5"/>
  <c r="Z5" i="5"/>
  <c r="Z6" i="5"/>
  <c r="Z7" i="5"/>
  <c r="Z8" i="5"/>
  <c r="Z9" i="5"/>
  <c r="Z10" i="5"/>
  <c r="Z11" i="5"/>
  <c r="Z12" i="5"/>
  <c r="Z13" i="5"/>
  <c r="Z14" i="5"/>
  <c r="Z15" i="5"/>
  <c r="Z16" i="5"/>
  <c r="Z17" i="5"/>
  <c r="Y2" i="5"/>
  <c r="Y3" i="5"/>
  <c r="Y4" i="5"/>
  <c r="Y5" i="5"/>
  <c r="Y6" i="5"/>
  <c r="Y7" i="5"/>
  <c r="Y8" i="5"/>
  <c r="Y9" i="5"/>
  <c r="Y10" i="5"/>
  <c r="Y11" i="5"/>
  <c r="Y12" i="5"/>
  <c r="Y13" i="5"/>
  <c r="Y14" i="5"/>
  <c r="Y15" i="5"/>
  <c r="Y16" i="5"/>
  <c r="Y17" i="5"/>
  <c r="X2" i="5"/>
  <c r="X3" i="5"/>
  <c r="X4" i="5"/>
  <c r="X5" i="5"/>
  <c r="X6" i="5"/>
  <c r="X7" i="5"/>
  <c r="X8" i="5"/>
  <c r="X9" i="5"/>
  <c r="X10" i="5"/>
  <c r="X11" i="5"/>
  <c r="X12" i="5"/>
  <c r="X13" i="5"/>
  <c r="X14" i="5"/>
  <c r="X15" i="5"/>
  <c r="X16" i="5"/>
  <c r="X17" i="5"/>
  <c r="V2" i="5"/>
  <c r="V3" i="5"/>
  <c r="V4" i="5"/>
  <c r="V5" i="5"/>
  <c r="V6" i="5"/>
  <c r="V7" i="5"/>
  <c r="V8" i="5"/>
  <c r="V9" i="5"/>
  <c r="V10" i="5"/>
  <c r="V11" i="5"/>
  <c r="V12" i="5"/>
  <c r="V13" i="5"/>
  <c r="V14" i="5"/>
  <c r="V15" i="5"/>
  <c r="V16" i="5"/>
  <c r="V17" i="5"/>
  <c r="U2" i="5"/>
  <c r="U3" i="5"/>
  <c r="U4" i="5"/>
  <c r="U5" i="5"/>
  <c r="U6" i="5"/>
  <c r="U7" i="5"/>
  <c r="U8" i="5"/>
  <c r="U9" i="5"/>
  <c r="U10" i="5"/>
  <c r="U11" i="5"/>
  <c r="U12" i="5"/>
  <c r="U13" i="5"/>
  <c r="U14" i="5"/>
  <c r="U15" i="5"/>
  <c r="U16" i="5"/>
  <c r="U17" i="5"/>
  <c r="S2" i="5"/>
  <c r="S3" i="5"/>
  <c r="S4" i="5"/>
  <c r="S5" i="5"/>
  <c r="S6" i="5"/>
  <c r="S7" i="5"/>
  <c r="S8" i="5"/>
  <c r="S9" i="5"/>
  <c r="S10" i="5"/>
  <c r="S11" i="5"/>
  <c r="S12" i="5"/>
  <c r="S13" i="5"/>
  <c r="S14" i="5"/>
  <c r="S15" i="5"/>
  <c r="S16" i="5"/>
  <c r="S17" i="5"/>
  <c r="R2" i="5"/>
  <c r="R3" i="5"/>
  <c r="R4" i="5"/>
  <c r="R5" i="5"/>
  <c r="R6" i="5"/>
  <c r="R7" i="5"/>
  <c r="R8" i="5"/>
  <c r="R9" i="5"/>
  <c r="R10" i="5"/>
  <c r="R11" i="5"/>
  <c r="R12" i="5"/>
  <c r="R13" i="5"/>
  <c r="R14" i="5"/>
  <c r="R15" i="5"/>
  <c r="R16" i="5"/>
  <c r="R17" i="5"/>
  <c r="Q2" i="5"/>
  <c r="Q3" i="5"/>
  <c r="Q4" i="5"/>
  <c r="Q5" i="5"/>
  <c r="Q6" i="5"/>
  <c r="Q7" i="5"/>
  <c r="Q8" i="5"/>
  <c r="Q9" i="5"/>
  <c r="Q10" i="5"/>
  <c r="Q11" i="5"/>
  <c r="Q12" i="5"/>
  <c r="Q13" i="5"/>
  <c r="Q14" i="5"/>
  <c r="Q15" i="5"/>
  <c r="Q16" i="5"/>
  <c r="Q17" i="5"/>
  <c r="O2" i="5"/>
  <c r="O3" i="5"/>
  <c r="O4" i="5"/>
  <c r="O5" i="5"/>
  <c r="O6" i="5"/>
  <c r="O7" i="5"/>
  <c r="O8" i="5"/>
  <c r="O9" i="5"/>
  <c r="O10" i="5"/>
  <c r="O11" i="5"/>
  <c r="O12" i="5"/>
  <c r="O13" i="5"/>
  <c r="O14" i="5"/>
  <c r="O15" i="5"/>
  <c r="O16" i="5"/>
  <c r="O17" i="5"/>
  <c r="N2" i="5"/>
  <c r="N3" i="5"/>
  <c r="N4" i="5"/>
  <c r="N5" i="5"/>
  <c r="N6" i="5"/>
  <c r="N7" i="5"/>
  <c r="N8" i="5"/>
  <c r="N9" i="5"/>
  <c r="N10" i="5"/>
  <c r="N11" i="5"/>
  <c r="N12" i="5"/>
  <c r="N13" i="5"/>
  <c r="N14" i="5"/>
  <c r="N15" i="5"/>
  <c r="N16" i="5"/>
  <c r="N17" i="5"/>
  <c r="K2" i="5"/>
  <c r="K3" i="5"/>
  <c r="K4" i="5"/>
  <c r="K5" i="5"/>
  <c r="K6" i="5"/>
  <c r="K7" i="5"/>
  <c r="K8" i="5"/>
  <c r="K9" i="5"/>
  <c r="K10" i="5"/>
  <c r="K11" i="5"/>
  <c r="K12" i="5"/>
  <c r="K13" i="5"/>
  <c r="K14" i="5"/>
  <c r="K15" i="5"/>
  <c r="K16" i="5"/>
  <c r="K17" i="5"/>
  <c r="J2" i="5"/>
  <c r="J3" i="5"/>
  <c r="J4" i="5"/>
  <c r="J5" i="5"/>
  <c r="J6" i="5"/>
  <c r="J7" i="5"/>
  <c r="J8" i="5"/>
  <c r="J9" i="5"/>
  <c r="J10" i="5"/>
  <c r="J11" i="5"/>
  <c r="J12" i="5"/>
  <c r="J13" i="5"/>
  <c r="J14" i="5"/>
  <c r="J15" i="5"/>
  <c r="J16" i="5"/>
  <c r="J17" i="5"/>
  <c r="I2" i="5"/>
  <c r="I3" i="5"/>
  <c r="I4" i="5"/>
  <c r="I5" i="5"/>
  <c r="I6" i="5"/>
  <c r="I7" i="5"/>
  <c r="I8" i="5"/>
  <c r="I9" i="5"/>
  <c r="I10" i="5"/>
  <c r="I11" i="5"/>
  <c r="I12" i="5"/>
  <c r="I13" i="5"/>
  <c r="I14" i="5"/>
  <c r="I15" i="5"/>
  <c r="I16" i="5"/>
  <c r="I17" i="5"/>
  <c r="H2" i="5"/>
  <c r="H3" i="5"/>
  <c r="H4" i="5"/>
  <c r="H5" i="5"/>
  <c r="H6" i="5"/>
  <c r="H7" i="5"/>
  <c r="H8" i="5"/>
  <c r="H9" i="5"/>
  <c r="H10" i="5"/>
  <c r="H11" i="5"/>
  <c r="H12" i="5"/>
  <c r="H13" i="5"/>
  <c r="H14" i="5"/>
  <c r="H15" i="5"/>
  <c r="H16" i="5"/>
  <c r="H17" i="5"/>
  <c r="G2" i="5"/>
  <c r="G3" i="5"/>
  <c r="G4" i="5"/>
  <c r="G5" i="5"/>
  <c r="G6" i="5"/>
  <c r="G7" i="5"/>
  <c r="G8" i="5"/>
  <c r="G9" i="5"/>
  <c r="G10" i="5"/>
  <c r="G11" i="5"/>
  <c r="G12" i="5"/>
  <c r="G13" i="5"/>
  <c r="G14" i="5"/>
  <c r="G15" i="5"/>
  <c r="G16" i="5"/>
  <c r="G17" i="5"/>
  <c r="F2" i="5"/>
  <c r="F3" i="5"/>
  <c r="F4" i="5"/>
  <c r="F5" i="5"/>
  <c r="F6" i="5"/>
  <c r="F7" i="5"/>
  <c r="F8" i="5"/>
  <c r="F9" i="5"/>
  <c r="F10" i="5"/>
  <c r="F11" i="5"/>
  <c r="F12" i="5"/>
  <c r="F13" i="5"/>
  <c r="F14" i="5"/>
  <c r="F15" i="5"/>
  <c r="F16" i="5"/>
  <c r="F17" i="5"/>
  <c r="E2" i="5"/>
  <c r="E3" i="5"/>
  <c r="E4" i="5"/>
  <c r="E5" i="5"/>
  <c r="E6" i="5"/>
  <c r="E7" i="5"/>
  <c r="E8" i="5"/>
  <c r="E9" i="5"/>
  <c r="E10" i="5"/>
  <c r="E11" i="5"/>
  <c r="E12" i="5"/>
  <c r="E13" i="5"/>
  <c r="E14" i="5"/>
  <c r="E15" i="5"/>
  <c r="E16" i="5"/>
  <c r="E17" i="5"/>
  <c r="D17" i="5"/>
  <c r="C17" i="5"/>
  <c r="A17" i="5"/>
  <c r="B17" i="5"/>
  <c r="BK11" i="2"/>
  <c r="BK12" i="2"/>
  <c r="BK13" i="2"/>
  <c r="BK14" i="2"/>
  <c r="BK15" i="2"/>
  <c r="BK16" i="2"/>
  <c r="BK17" i="2"/>
  <c r="BK18" i="2"/>
  <c r="BK19" i="2"/>
  <c r="BK20" i="2"/>
  <c r="BK21" i="2"/>
  <c r="BK22" i="2"/>
  <c r="BK23" i="2"/>
  <c r="BK24" i="2"/>
  <c r="BK25" i="2"/>
  <c r="BK26" i="2"/>
  <c r="BK27" i="2"/>
  <c r="BK28" i="2"/>
  <c r="BK29" i="2"/>
  <c r="BK30" i="2"/>
  <c r="BK31" i="2"/>
  <c r="BK32" i="2"/>
  <c r="BK33" i="2"/>
  <c r="BK34" i="2"/>
  <c r="BK35" i="2"/>
  <c r="BK36" i="2"/>
  <c r="BK37" i="2"/>
  <c r="BK38" i="2"/>
  <c r="BK39" i="2"/>
  <c r="BK40" i="2"/>
  <c r="BK41" i="2"/>
  <c r="BL4" i="2"/>
  <c r="BM4" i="2"/>
  <c r="BN4" i="2" s="1"/>
  <c r="BO4" i="2"/>
  <c r="BS4" i="2"/>
  <c r="BU4" i="2"/>
  <c r="BL5" i="2"/>
  <c r="BM5" i="2"/>
  <c r="BN5" i="2" s="1"/>
  <c r="BO5" i="2"/>
  <c r="BS5" i="2"/>
  <c r="BU5" i="2"/>
  <c r="BL7" i="2"/>
  <c r="BM7" i="2"/>
  <c r="BN7" i="2" s="1"/>
  <c r="BO7" i="2"/>
  <c r="BP7" i="2"/>
  <c r="BR7" i="2"/>
  <c r="BS7" i="2"/>
  <c r="BU7" i="2"/>
  <c r="BL8" i="2"/>
  <c r="BM8" i="2"/>
  <c r="BN8" i="2" s="1"/>
  <c r="BO8" i="2"/>
  <c r="BS8" i="2"/>
  <c r="BU8" i="2"/>
  <c r="BL9" i="2"/>
  <c r="BM9" i="2"/>
  <c r="BN9" i="2"/>
  <c r="BO9" i="2"/>
  <c r="BS9" i="2"/>
  <c r="BU9" i="2"/>
  <c r="BL10" i="2"/>
  <c r="BM10" i="2"/>
  <c r="BN10" i="2" s="1"/>
  <c r="BO10" i="2"/>
  <c r="BS10" i="2"/>
  <c r="BU10" i="2"/>
  <c r="BL11" i="2"/>
  <c r="BM11" i="2"/>
  <c r="BN11" i="2" s="1"/>
  <c r="BO11" i="2"/>
  <c r="BS11" i="2"/>
  <c r="BU11" i="2"/>
  <c r="BP12" i="2"/>
  <c r="BR12" i="2"/>
  <c r="BP13" i="2"/>
  <c r="BR13" i="2"/>
  <c r="BL15" i="2"/>
  <c r="BM15" i="2"/>
  <c r="BN15" i="2" s="1"/>
  <c r="BO15" i="2"/>
  <c r="BS15" i="2"/>
  <c r="BU15" i="2"/>
  <c r="BL16" i="2"/>
  <c r="BM16" i="2"/>
  <c r="BN16" i="2" s="1"/>
  <c r="BO16" i="2"/>
  <c r="BS16" i="2"/>
  <c r="BU16" i="2"/>
  <c r="BP17" i="2"/>
  <c r="BR17" i="2"/>
  <c r="BL18" i="2"/>
  <c r="BM18" i="2"/>
  <c r="BN18" i="2" s="1"/>
  <c r="BO18" i="2"/>
  <c r="BS18" i="2"/>
  <c r="BU18" i="2"/>
  <c r="BL19" i="2"/>
  <c r="BM19" i="2"/>
  <c r="BN19" i="2" s="1"/>
  <c r="BO19" i="2"/>
  <c r="BS19" i="2"/>
  <c r="BU19" i="2"/>
  <c r="BL20" i="2"/>
  <c r="BM20" i="2"/>
  <c r="BN20" i="2" s="1"/>
  <c r="BO20" i="2"/>
  <c r="BS20" i="2"/>
  <c r="BU20" i="2"/>
  <c r="BP21" i="2"/>
  <c r="BR21" i="2"/>
  <c r="BL23" i="2"/>
  <c r="BM23" i="2"/>
  <c r="BN23" i="2" s="1"/>
  <c r="BO23" i="2"/>
  <c r="BS23" i="2"/>
  <c r="BU23" i="2"/>
  <c r="BL24" i="2"/>
  <c r="BM24" i="2"/>
  <c r="BN24" i="2" s="1"/>
  <c r="BO24" i="2"/>
  <c r="BS24" i="2"/>
  <c r="BU24" i="2"/>
  <c r="BP25" i="2"/>
  <c r="BR25" i="2"/>
  <c r="BL26" i="2"/>
  <c r="BM26" i="2"/>
  <c r="BN26" i="2" s="1"/>
  <c r="BO26" i="2"/>
  <c r="BS26" i="2"/>
  <c r="BU26" i="2"/>
  <c r="BL27" i="2"/>
  <c r="BM27" i="2"/>
  <c r="BN27" i="2" s="1"/>
  <c r="BO27" i="2"/>
  <c r="BS27" i="2"/>
  <c r="BU27" i="2"/>
  <c r="BL28" i="2"/>
  <c r="BM28" i="2"/>
  <c r="BN28" i="2" s="1"/>
  <c r="BO28" i="2"/>
  <c r="BS28" i="2"/>
  <c r="BU28" i="2"/>
  <c r="BP29" i="2"/>
  <c r="BR29" i="2"/>
  <c r="BL31" i="2"/>
  <c r="BM31" i="2"/>
  <c r="BN31" i="2" s="1"/>
  <c r="BO31" i="2"/>
  <c r="BS31" i="2"/>
  <c r="BU31" i="2"/>
  <c r="BL32" i="2"/>
  <c r="BM32" i="2"/>
  <c r="BN32" i="2" s="1"/>
  <c r="BO32" i="2"/>
  <c r="BS32" i="2"/>
  <c r="BU32" i="2"/>
  <c r="BP33" i="2"/>
  <c r="BR33" i="2"/>
  <c r="BL34" i="2"/>
  <c r="BM34" i="2"/>
  <c r="BN34" i="2" s="1"/>
  <c r="BO34" i="2"/>
  <c r="BS34" i="2"/>
  <c r="BU34" i="2"/>
  <c r="BL35" i="2"/>
  <c r="BM35" i="2"/>
  <c r="BN35" i="2" s="1"/>
  <c r="BO35" i="2"/>
  <c r="BS35" i="2"/>
  <c r="BU35" i="2"/>
  <c r="BL36" i="2"/>
  <c r="BM36" i="2"/>
  <c r="BN36" i="2" s="1"/>
  <c r="BO36" i="2"/>
  <c r="BS36" i="2"/>
  <c r="BU36" i="2"/>
  <c r="BP37" i="2"/>
  <c r="BR37" i="2"/>
  <c r="BL39" i="2"/>
  <c r="BM39" i="2"/>
  <c r="BN39" i="2" s="1"/>
  <c r="BO39" i="2"/>
  <c r="BS39" i="2"/>
  <c r="BU39" i="2"/>
  <c r="BL40" i="2"/>
  <c r="BM40" i="2"/>
  <c r="BN40" i="2" s="1"/>
  <c r="BO40" i="2"/>
  <c r="BS40" i="2"/>
  <c r="BU40" i="2"/>
  <c r="BP41" i="2"/>
  <c r="BR41" i="2"/>
  <c r="BL42" i="2"/>
  <c r="BM42" i="2"/>
  <c r="BN42" i="2" s="1"/>
  <c r="BO42" i="2"/>
  <c r="BS42" i="2"/>
  <c r="BU42" i="2"/>
  <c r="BL43" i="2"/>
  <c r="BM43" i="2"/>
  <c r="BN43" i="2" s="1"/>
  <c r="BO43" i="2"/>
  <c r="BS43" i="2"/>
  <c r="BU43" i="2"/>
  <c r="BL44" i="2"/>
  <c r="BM44" i="2"/>
  <c r="BN44" i="2" s="1"/>
  <c r="BO44" i="2"/>
  <c r="BS44" i="2"/>
  <c r="BU44" i="2"/>
  <c r="BP45" i="2"/>
  <c r="BR45" i="2"/>
  <c r="BU3" i="2"/>
  <c r="BS3" i="2"/>
  <c r="BO3" i="2"/>
  <c r="BM3" i="2"/>
  <c r="BN3" i="2" s="1"/>
  <c r="BL3" i="2"/>
  <c r="BH45" i="2" l="1"/>
  <c r="BF45" i="2"/>
  <c r="BD45" i="2"/>
  <c r="BB45" i="2"/>
  <c r="AZ45" i="2"/>
  <c r="AX45" i="2"/>
  <c r="AV45" i="2"/>
  <c r="AT45" i="2"/>
  <c r="AR45" i="2"/>
  <c r="AP45" i="2"/>
  <c r="AN45" i="2"/>
  <c r="AL45" i="2"/>
  <c r="AJ45" i="2"/>
  <c r="AH45" i="2"/>
  <c r="AF45" i="2"/>
  <c r="AO17" i="5" s="1"/>
  <c r="BI44" i="2"/>
  <c r="BG44" i="2"/>
  <c r="BE44" i="2"/>
  <c r="BC44" i="2"/>
  <c r="BA44" i="2"/>
  <c r="AY44" i="2"/>
  <c r="AW44" i="2"/>
  <c r="AU44" i="2"/>
  <c r="AS44" i="2"/>
  <c r="AQ44" i="2"/>
  <c r="AO44" i="2"/>
  <c r="AM44" i="2"/>
  <c r="AK44" i="2"/>
  <c r="AI44" i="2"/>
  <c r="AG44" i="2"/>
  <c r="AD17" i="6" s="1"/>
  <c r="BI43" i="2"/>
  <c r="BG43" i="2"/>
  <c r="BE43" i="2"/>
  <c r="BC43" i="2"/>
  <c r="BA43" i="2"/>
  <c r="AY43" i="2"/>
  <c r="AW43" i="2"/>
  <c r="AU43" i="2"/>
  <c r="AS43" i="2"/>
  <c r="AQ43" i="2"/>
  <c r="AO43" i="2"/>
  <c r="AM43" i="2"/>
  <c r="AK43" i="2"/>
  <c r="AI43" i="2"/>
  <c r="AG43" i="2"/>
  <c r="AC17" i="6" s="1"/>
  <c r="BI42" i="2"/>
  <c r="BG42" i="2"/>
  <c r="BE42" i="2"/>
  <c r="BC42" i="2"/>
  <c r="BA42" i="2"/>
  <c r="AY42" i="2"/>
  <c r="AW42" i="2"/>
  <c r="AU42" i="2"/>
  <c r="AS42" i="2"/>
  <c r="AQ42" i="2"/>
  <c r="AO42" i="2"/>
  <c r="AM42" i="2"/>
  <c r="AK42" i="2"/>
  <c r="AI42" i="2"/>
  <c r="AG42" i="2"/>
  <c r="AB17" i="6" s="1"/>
  <c r="BH41" i="2"/>
  <c r="BF41" i="2"/>
  <c r="BD41" i="2"/>
  <c r="BB41" i="2"/>
  <c r="AZ41" i="2"/>
  <c r="AX41" i="2"/>
  <c r="AV41" i="2"/>
  <c r="AT41" i="2"/>
  <c r="AR41" i="2"/>
  <c r="AP41" i="2"/>
  <c r="AN41" i="2"/>
  <c r="AL41" i="2"/>
  <c r="AJ41" i="2"/>
  <c r="AH41" i="2"/>
  <c r="AF41" i="2"/>
  <c r="AK17" i="5" s="1"/>
  <c r="BI40" i="2"/>
  <c r="BG40" i="2"/>
  <c r="BE40" i="2"/>
  <c r="BC40" i="2"/>
  <c r="BA40" i="2"/>
  <c r="AY40" i="2"/>
  <c r="AW40" i="2"/>
  <c r="AU40" i="2"/>
  <c r="AS40" i="2"/>
  <c r="AQ40" i="2"/>
  <c r="AO40" i="2"/>
  <c r="AM40" i="2"/>
  <c r="AK40" i="2"/>
  <c r="AI40" i="2"/>
  <c r="AG40" i="2"/>
  <c r="AA17" i="6" s="1"/>
  <c r="BI39" i="2"/>
  <c r="BG39" i="2"/>
  <c r="BE39" i="2"/>
  <c r="BC39" i="2"/>
  <c r="BA39" i="2"/>
  <c r="AY39" i="2"/>
  <c r="AW39" i="2"/>
  <c r="AU39" i="2"/>
  <c r="AS39" i="2"/>
  <c r="AQ39" i="2"/>
  <c r="AO39" i="2"/>
  <c r="AM39" i="2"/>
  <c r="AK39" i="2"/>
  <c r="AI39" i="2"/>
  <c r="AG39" i="2"/>
  <c r="Z17" i="6" s="1"/>
  <c r="BH37" i="2"/>
  <c r="BF37" i="2"/>
  <c r="BD37" i="2"/>
  <c r="BB37" i="2"/>
  <c r="AZ37" i="2"/>
  <c r="AX37" i="2"/>
  <c r="AV37" i="2"/>
  <c r="AT37" i="2"/>
  <c r="AR37" i="2"/>
  <c r="AP37" i="2"/>
  <c r="AN37" i="2"/>
  <c r="AL37" i="2"/>
  <c r="AJ37" i="2"/>
  <c r="AH37" i="2"/>
  <c r="AF37" i="2"/>
  <c r="AH17" i="5" s="1"/>
  <c r="BI36" i="2"/>
  <c r="BG36" i="2"/>
  <c r="BE36" i="2"/>
  <c r="BC36" i="2"/>
  <c r="BA36" i="2"/>
  <c r="AY36" i="2"/>
  <c r="AW36" i="2"/>
  <c r="AU36" i="2"/>
  <c r="AS36" i="2"/>
  <c r="AQ36" i="2"/>
  <c r="AO36" i="2"/>
  <c r="AM36" i="2"/>
  <c r="AK36" i="2"/>
  <c r="AI36" i="2"/>
  <c r="AG36" i="2"/>
  <c r="Y17" i="6" s="1"/>
  <c r="BI35" i="2"/>
  <c r="BG35" i="2"/>
  <c r="BE35" i="2"/>
  <c r="BC35" i="2"/>
  <c r="BA35" i="2"/>
  <c r="AY35" i="2"/>
  <c r="AW35" i="2"/>
  <c r="AU35" i="2"/>
  <c r="AS35" i="2"/>
  <c r="AQ35" i="2"/>
  <c r="AO35" i="2"/>
  <c r="AM35" i="2"/>
  <c r="AK35" i="2"/>
  <c r="AI35" i="2"/>
  <c r="AG35" i="2"/>
  <c r="X17" i="6" s="1"/>
  <c r="BI34" i="2"/>
  <c r="BG34" i="2"/>
  <c r="BE34" i="2"/>
  <c r="BC34" i="2"/>
  <c r="BA34" i="2"/>
  <c r="AY34" i="2"/>
  <c r="AW34" i="2"/>
  <c r="AU34" i="2"/>
  <c r="AS34" i="2"/>
  <c r="AQ34" i="2"/>
  <c r="AO34" i="2"/>
  <c r="AM34" i="2"/>
  <c r="AK34" i="2"/>
  <c r="AI34" i="2"/>
  <c r="AG34" i="2"/>
  <c r="W17" i="6" s="1"/>
  <c r="BH33" i="2"/>
  <c r="BF33" i="2"/>
  <c r="BD33" i="2"/>
  <c r="BB33" i="2"/>
  <c r="AZ33" i="2"/>
  <c r="AX33" i="2"/>
  <c r="AV33" i="2"/>
  <c r="AT33" i="2"/>
  <c r="AR33" i="2"/>
  <c r="AP33" i="2"/>
  <c r="AN33" i="2"/>
  <c r="AL33" i="2"/>
  <c r="AJ33" i="2"/>
  <c r="AH33" i="2"/>
  <c r="AF33" i="2"/>
  <c r="AD17" i="5" s="1"/>
  <c r="BI32" i="2"/>
  <c r="BG32" i="2"/>
  <c r="BE32" i="2"/>
  <c r="BC32" i="2"/>
  <c r="BA32" i="2"/>
  <c r="AY32" i="2"/>
  <c r="AW32" i="2"/>
  <c r="AU32" i="2"/>
  <c r="AS32" i="2"/>
  <c r="AQ32" i="2"/>
  <c r="AO32" i="2"/>
  <c r="AM32" i="2"/>
  <c r="AK32" i="2"/>
  <c r="AI32" i="2"/>
  <c r="AG32" i="2"/>
  <c r="V17" i="6" s="1"/>
  <c r="BI31" i="2"/>
  <c r="BG31" i="2"/>
  <c r="BE31" i="2"/>
  <c r="BC31" i="2"/>
  <c r="BA31" i="2"/>
  <c r="AY31" i="2"/>
  <c r="AW31" i="2"/>
  <c r="AU31" i="2"/>
  <c r="AS31" i="2"/>
  <c r="AQ31" i="2"/>
  <c r="AO31" i="2"/>
  <c r="AM31" i="2"/>
  <c r="AK31" i="2"/>
  <c r="AI31" i="2"/>
  <c r="AG31" i="2"/>
  <c r="U17" i="6" s="1"/>
  <c r="BH29" i="2"/>
  <c r="BF29" i="2"/>
  <c r="BD29" i="2"/>
  <c r="BB29" i="2"/>
  <c r="AZ29" i="2"/>
  <c r="AX29" i="2"/>
  <c r="AV29" i="2"/>
  <c r="AT29" i="2"/>
  <c r="AR29" i="2"/>
  <c r="AP29" i="2"/>
  <c r="AN29" i="2"/>
  <c r="AL29" i="2"/>
  <c r="AJ29" i="2"/>
  <c r="AH29" i="2"/>
  <c r="AF29" i="2"/>
  <c r="AA17" i="5" s="1"/>
  <c r="BI28" i="2"/>
  <c r="BG28" i="2"/>
  <c r="BE28" i="2"/>
  <c r="BC28" i="2"/>
  <c r="BA28" i="2"/>
  <c r="AY28" i="2"/>
  <c r="AW28" i="2"/>
  <c r="AU28" i="2"/>
  <c r="AS28" i="2"/>
  <c r="AQ28" i="2"/>
  <c r="AO28" i="2"/>
  <c r="AM28" i="2"/>
  <c r="AK28" i="2"/>
  <c r="AI28" i="2"/>
  <c r="AG28" i="2"/>
  <c r="T17" i="6" s="1"/>
  <c r="BI27" i="2"/>
  <c r="BG27" i="2"/>
  <c r="BE27" i="2"/>
  <c r="BC27" i="2"/>
  <c r="BA27" i="2"/>
  <c r="AY27" i="2"/>
  <c r="AW27" i="2"/>
  <c r="AU27" i="2"/>
  <c r="AS27" i="2"/>
  <c r="AQ27" i="2"/>
  <c r="AO27" i="2"/>
  <c r="AM27" i="2"/>
  <c r="AK27" i="2"/>
  <c r="AI27" i="2"/>
  <c r="AG27" i="2"/>
  <c r="S17" i="6" s="1"/>
  <c r="BI26" i="2"/>
  <c r="BG26" i="2"/>
  <c r="BE26" i="2"/>
  <c r="BC26" i="2"/>
  <c r="BA26" i="2"/>
  <c r="AY26" i="2"/>
  <c r="AW26" i="2"/>
  <c r="AU26" i="2"/>
  <c r="AS26" i="2"/>
  <c r="AQ26" i="2"/>
  <c r="AO26" i="2"/>
  <c r="AM26" i="2"/>
  <c r="AK26" i="2"/>
  <c r="AI26" i="2"/>
  <c r="AG26" i="2"/>
  <c r="R17" i="6" s="1"/>
  <c r="BH25" i="2"/>
  <c r="BF25" i="2"/>
  <c r="BD25" i="2"/>
  <c r="BB25" i="2"/>
  <c r="AZ25" i="2"/>
  <c r="AX25" i="2"/>
  <c r="AV25" i="2"/>
  <c r="AT25" i="2"/>
  <c r="AR25" i="2"/>
  <c r="AP25" i="2"/>
  <c r="AN25" i="2"/>
  <c r="AL25" i="2"/>
  <c r="AJ25" i="2"/>
  <c r="AH25" i="2"/>
  <c r="AF25" i="2"/>
  <c r="W17" i="5" s="1"/>
  <c r="BI24" i="2"/>
  <c r="BG24" i="2"/>
  <c r="BE24" i="2"/>
  <c r="BC24" i="2"/>
  <c r="BA24" i="2"/>
  <c r="AY24" i="2"/>
  <c r="AW24" i="2"/>
  <c r="AU24" i="2"/>
  <c r="AS24" i="2"/>
  <c r="AQ24" i="2"/>
  <c r="AO24" i="2"/>
  <c r="AM24" i="2"/>
  <c r="AK24" i="2"/>
  <c r="AI24" i="2"/>
  <c r="AG24" i="2"/>
  <c r="Q17" i="6" s="1"/>
  <c r="BI23" i="2"/>
  <c r="BG23" i="2"/>
  <c r="BE23" i="2"/>
  <c r="BC23" i="2"/>
  <c r="BA23" i="2"/>
  <c r="AY23" i="2"/>
  <c r="AW23" i="2"/>
  <c r="AU23" i="2"/>
  <c r="AS23" i="2"/>
  <c r="AQ23" i="2"/>
  <c r="AO23" i="2"/>
  <c r="AM23" i="2"/>
  <c r="AK23" i="2"/>
  <c r="AI23" i="2"/>
  <c r="AG23" i="2"/>
  <c r="P17" i="6" s="1"/>
  <c r="BH21" i="2"/>
  <c r="BF21" i="2"/>
  <c r="BD21" i="2"/>
  <c r="BB21" i="2"/>
  <c r="AZ21" i="2"/>
  <c r="AX21" i="2"/>
  <c r="AV21" i="2"/>
  <c r="AT21" i="2"/>
  <c r="AR21" i="2"/>
  <c r="AP21" i="2"/>
  <c r="AN21" i="2"/>
  <c r="AL21" i="2"/>
  <c r="AJ21" i="2"/>
  <c r="AH21" i="2"/>
  <c r="AF21" i="2"/>
  <c r="T17" i="5" s="1"/>
  <c r="BI20" i="2"/>
  <c r="BG20" i="2"/>
  <c r="BE20" i="2"/>
  <c r="BC20" i="2"/>
  <c r="BA20" i="2"/>
  <c r="AY20" i="2"/>
  <c r="AW20" i="2"/>
  <c r="AU20" i="2"/>
  <c r="AS20" i="2"/>
  <c r="AQ20" i="2"/>
  <c r="AO20" i="2"/>
  <c r="AM20" i="2"/>
  <c r="AK20" i="2"/>
  <c r="AI20" i="2"/>
  <c r="AG20" i="2"/>
  <c r="O17" i="6" s="1"/>
  <c r="BI19" i="2"/>
  <c r="BG19" i="2"/>
  <c r="BE19" i="2"/>
  <c r="BC19" i="2"/>
  <c r="BA19" i="2"/>
  <c r="AY19" i="2"/>
  <c r="AW19" i="2"/>
  <c r="AU19" i="2"/>
  <c r="AS19" i="2"/>
  <c r="AQ19" i="2"/>
  <c r="AO19" i="2"/>
  <c r="AM19" i="2"/>
  <c r="AK19" i="2"/>
  <c r="AI19" i="2"/>
  <c r="AG19" i="2"/>
  <c r="N17" i="6" s="1"/>
  <c r="BI18" i="2"/>
  <c r="BG18" i="2"/>
  <c r="BE18" i="2"/>
  <c r="BC18" i="2"/>
  <c r="BA18" i="2"/>
  <c r="AY18" i="2"/>
  <c r="AW18" i="2"/>
  <c r="AU18" i="2"/>
  <c r="AS18" i="2"/>
  <c r="AQ18" i="2"/>
  <c r="AO18" i="2"/>
  <c r="AM18" i="2"/>
  <c r="AK18" i="2"/>
  <c r="AI18" i="2"/>
  <c r="AG18" i="2"/>
  <c r="M17" i="6" s="1"/>
  <c r="BH17" i="2"/>
  <c r="BF17" i="2"/>
  <c r="BD17" i="2"/>
  <c r="BB17" i="2"/>
  <c r="AZ17" i="2"/>
  <c r="AX17" i="2"/>
  <c r="AV17" i="2"/>
  <c r="AT17" i="2"/>
  <c r="AR17" i="2"/>
  <c r="AP17" i="2"/>
  <c r="AN17" i="2"/>
  <c r="AL17" i="2"/>
  <c r="AJ17" i="2"/>
  <c r="AH17" i="2"/>
  <c r="AF17" i="2"/>
  <c r="P17" i="5" s="1"/>
  <c r="BI16" i="2"/>
  <c r="BG16" i="2"/>
  <c r="BE16" i="2"/>
  <c r="BC16" i="2"/>
  <c r="BA16" i="2"/>
  <c r="AY16" i="2"/>
  <c r="AW16" i="2"/>
  <c r="AU16" i="2"/>
  <c r="AS16" i="2"/>
  <c r="AQ16" i="2"/>
  <c r="AO16" i="2"/>
  <c r="AM16" i="2"/>
  <c r="AK16" i="2"/>
  <c r="AI16" i="2"/>
  <c r="AG16" i="2"/>
  <c r="L17" i="6" s="1"/>
  <c r="BI15" i="2"/>
  <c r="BG15" i="2"/>
  <c r="BE15" i="2"/>
  <c r="BC15" i="2"/>
  <c r="BA15" i="2"/>
  <c r="AY15" i="2"/>
  <c r="AW15" i="2"/>
  <c r="AU15" i="2"/>
  <c r="AS15" i="2"/>
  <c r="AQ15" i="2"/>
  <c r="AO15" i="2"/>
  <c r="AM15" i="2"/>
  <c r="AK15" i="2"/>
  <c r="AI15" i="2"/>
  <c r="AG15" i="2"/>
  <c r="K17" i="6" s="1"/>
  <c r="BH13" i="2"/>
  <c r="BF13" i="2"/>
  <c r="BD13" i="2"/>
  <c r="BB13" i="2"/>
  <c r="AZ13" i="2"/>
  <c r="AX13" i="2"/>
  <c r="AV13" i="2"/>
  <c r="AT13" i="2"/>
  <c r="AR13" i="2"/>
  <c r="AP13" i="2"/>
  <c r="AN13" i="2"/>
  <c r="AL13" i="2"/>
  <c r="AJ13" i="2"/>
  <c r="AH13" i="2"/>
  <c r="AF13" i="2"/>
  <c r="M17" i="5" s="1"/>
  <c r="BH12" i="2"/>
  <c r="BF12" i="2"/>
  <c r="BD12" i="2"/>
  <c r="BB12" i="2"/>
  <c r="AZ12" i="2"/>
  <c r="AX12" i="2"/>
  <c r="AV12" i="2"/>
  <c r="AT12" i="2"/>
  <c r="AR12" i="2"/>
  <c r="AP12" i="2"/>
  <c r="AN12" i="2"/>
  <c r="AL12" i="2"/>
  <c r="AJ12" i="2"/>
  <c r="AH12" i="2"/>
  <c r="AF12" i="2"/>
  <c r="L17" i="5" s="1"/>
  <c r="BI11" i="2"/>
  <c r="BG11" i="2"/>
  <c r="BE11" i="2"/>
  <c r="BC11" i="2"/>
  <c r="BA11" i="2"/>
  <c r="AY11" i="2"/>
  <c r="AW11" i="2"/>
  <c r="AU11" i="2"/>
  <c r="AS11" i="2"/>
  <c r="AQ11" i="2"/>
  <c r="AO11" i="2"/>
  <c r="AM11" i="2"/>
  <c r="AK11" i="2"/>
  <c r="AI11" i="2"/>
  <c r="AG11" i="2"/>
  <c r="J17" i="6" s="1"/>
  <c r="BI10" i="2"/>
  <c r="BG10" i="2"/>
  <c r="BE10" i="2"/>
  <c r="BC10" i="2"/>
  <c r="BA10" i="2"/>
  <c r="AY10" i="2"/>
  <c r="AW10" i="2"/>
  <c r="AU10" i="2"/>
  <c r="AS10" i="2"/>
  <c r="AQ10" i="2"/>
  <c r="AO10" i="2"/>
  <c r="AM10" i="2"/>
  <c r="AK10" i="2"/>
  <c r="AI10" i="2"/>
  <c r="AG10" i="2"/>
  <c r="I17" i="6" s="1"/>
  <c r="BI9" i="2"/>
  <c r="BG9" i="2"/>
  <c r="BE9" i="2"/>
  <c r="BC9" i="2"/>
  <c r="BA9" i="2"/>
  <c r="AY9" i="2"/>
  <c r="AW9" i="2"/>
  <c r="AU9" i="2"/>
  <c r="AS9" i="2"/>
  <c r="AQ9" i="2"/>
  <c r="AO9" i="2"/>
  <c r="AM9" i="2"/>
  <c r="AK9" i="2"/>
  <c r="AI9" i="2"/>
  <c r="AG9" i="2"/>
  <c r="H17" i="6" s="1"/>
  <c r="BI8" i="2"/>
  <c r="BG8" i="2"/>
  <c r="BE8" i="2"/>
  <c r="BC8" i="2"/>
  <c r="BA8" i="2"/>
  <c r="AY8" i="2"/>
  <c r="AW8" i="2"/>
  <c r="AU8" i="2"/>
  <c r="AS8" i="2"/>
  <c r="AQ8" i="2"/>
  <c r="AO8" i="2"/>
  <c r="AM8" i="2"/>
  <c r="AK8" i="2"/>
  <c r="AI8" i="2"/>
  <c r="AG8" i="2"/>
  <c r="G17" i="6" s="1"/>
  <c r="BI5" i="2"/>
  <c r="BG5" i="2"/>
  <c r="BE5" i="2"/>
  <c r="BC5" i="2"/>
  <c r="BA5" i="2"/>
  <c r="AY5" i="2"/>
  <c r="AW5" i="2"/>
  <c r="AU5" i="2"/>
  <c r="AS5" i="2"/>
  <c r="AQ5" i="2"/>
  <c r="AO5" i="2"/>
  <c r="AM5" i="2"/>
  <c r="AK5" i="2"/>
  <c r="AI5" i="2"/>
  <c r="AG5" i="2"/>
  <c r="F17" i="6" s="1"/>
  <c r="BI4" i="2"/>
  <c r="BG4" i="2"/>
  <c r="BE4" i="2"/>
  <c r="BC4" i="2"/>
  <c r="BA4" i="2"/>
  <c r="AY4" i="2"/>
  <c r="AW4" i="2"/>
  <c r="AU4" i="2"/>
  <c r="AS4" i="2"/>
  <c r="AQ4" i="2"/>
  <c r="AO4" i="2"/>
  <c r="AM4" i="2"/>
  <c r="AK4" i="2"/>
  <c r="AI4" i="2"/>
  <c r="AG4" i="2"/>
  <c r="E17" i="6" s="1"/>
  <c r="BI3" i="2"/>
  <c r="BG3" i="2"/>
  <c r="BE3" i="2"/>
  <c r="BC3" i="2"/>
  <c r="BA3" i="2"/>
  <c r="AY3" i="2"/>
  <c r="AW3" i="2"/>
  <c r="AU3" i="2"/>
  <c r="AS3" i="2"/>
  <c r="AQ3" i="2"/>
  <c r="AO3" i="2"/>
  <c r="AM3" i="2"/>
  <c r="AK3" i="2"/>
  <c r="AI3" i="2"/>
  <c r="AG3" i="2"/>
  <c r="D17" i="6" s="1"/>
  <c r="BK43" i="2"/>
  <c r="BK44" i="2"/>
  <c r="BK45" i="2"/>
  <c r="D17" i="2"/>
  <c r="P3" i="5" s="1"/>
  <c r="F17" i="2"/>
  <c r="P4" i="5" s="1"/>
  <c r="H17" i="2"/>
  <c r="P5" i="5" s="1"/>
  <c r="J17" i="2"/>
  <c r="P6" i="5" s="1"/>
  <c r="L17" i="2"/>
  <c r="P7" i="5" s="1"/>
  <c r="N17" i="2"/>
  <c r="P8" i="5" s="1"/>
  <c r="P17" i="2"/>
  <c r="P9" i="5" s="1"/>
  <c r="R17" i="2"/>
  <c r="P10" i="5" s="1"/>
  <c r="T17" i="2"/>
  <c r="P11" i="5" s="1"/>
  <c r="V17" i="2"/>
  <c r="P12" i="5" s="1"/>
  <c r="X17" i="2"/>
  <c r="P13" i="5" s="1"/>
  <c r="P14" i="5"/>
  <c r="AB17" i="2"/>
  <c r="P15" i="5" s="1"/>
  <c r="AD17" i="2"/>
  <c r="P16" i="5" s="1"/>
  <c r="E18" i="2"/>
  <c r="M3" i="6" s="1"/>
  <c r="G18" i="2"/>
  <c r="M4" i="6" s="1"/>
  <c r="I18" i="2"/>
  <c r="M5" i="6" s="1"/>
  <c r="K18" i="2"/>
  <c r="M6" i="6" s="1"/>
  <c r="M18" i="2"/>
  <c r="M7" i="6" s="1"/>
  <c r="O18" i="2"/>
  <c r="M8" i="6" s="1"/>
  <c r="Q18" i="2"/>
  <c r="M9" i="6" s="1"/>
  <c r="S18" i="2"/>
  <c r="M10" i="6" s="1"/>
  <c r="U18" i="2"/>
  <c r="M11" i="6" s="1"/>
  <c r="W18" i="2"/>
  <c r="M12" i="6" s="1"/>
  <c r="Y18" i="2"/>
  <c r="M13" i="6" s="1"/>
  <c r="AA18" i="2"/>
  <c r="M14" i="6" s="1"/>
  <c r="AC18" i="2"/>
  <c r="M15" i="6" s="1"/>
  <c r="AE18" i="2"/>
  <c r="M16" i="6" s="1"/>
  <c r="E19" i="2"/>
  <c r="N3" i="6" s="1"/>
  <c r="G19" i="2"/>
  <c r="N4" i="6" s="1"/>
  <c r="I19" i="2"/>
  <c r="N5" i="6" s="1"/>
  <c r="K19" i="2"/>
  <c r="N6" i="6" s="1"/>
  <c r="M19" i="2"/>
  <c r="N7" i="6" s="1"/>
  <c r="O19" i="2"/>
  <c r="N8" i="6" s="1"/>
  <c r="Q19" i="2"/>
  <c r="N9" i="6" s="1"/>
  <c r="S19" i="2"/>
  <c r="N10" i="6" s="1"/>
  <c r="U19" i="2"/>
  <c r="N11" i="6" s="1"/>
  <c r="W19" i="2"/>
  <c r="N12" i="6" s="1"/>
  <c r="Y19" i="2"/>
  <c r="N13" i="6" s="1"/>
  <c r="AA19" i="2"/>
  <c r="N14" i="6" s="1"/>
  <c r="AC19" i="2"/>
  <c r="N15" i="6" s="1"/>
  <c r="AE19" i="2"/>
  <c r="N16" i="6" s="1"/>
  <c r="E20" i="2"/>
  <c r="O3" i="6" s="1"/>
  <c r="G20" i="2"/>
  <c r="O4" i="6" s="1"/>
  <c r="I20" i="2"/>
  <c r="O5" i="6" s="1"/>
  <c r="K20" i="2"/>
  <c r="O6" i="6" s="1"/>
  <c r="M20" i="2"/>
  <c r="O7" i="6" s="1"/>
  <c r="O20" i="2"/>
  <c r="O8" i="6" s="1"/>
  <c r="Q20" i="2"/>
  <c r="O9" i="6" s="1"/>
  <c r="S20" i="2"/>
  <c r="O10" i="6" s="1"/>
  <c r="U20" i="2"/>
  <c r="O11" i="6" s="1"/>
  <c r="W20" i="2"/>
  <c r="O12" i="6" s="1"/>
  <c r="Y20" i="2"/>
  <c r="O13" i="6" s="1"/>
  <c r="AA20" i="2"/>
  <c r="O14" i="6" s="1"/>
  <c r="AC20" i="2"/>
  <c r="O15" i="6" s="1"/>
  <c r="AE20" i="2"/>
  <c r="O16" i="6" s="1"/>
  <c r="D21" i="2"/>
  <c r="T3" i="5" s="1"/>
  <c r="F21" i="2"/>
  <c r="T4" i="5" s="1"/>
  <c r="H21" i="2"/>
  <c r="T5" i="5" s="1"/>
  <c r="J21" i="2"/>
  <c r="T6" i="5" s="1"/>
  <c r="L21" i="2"/>
  <c r="T7" i="5" s="1"/>
  <c r="N21" i="2"/>
  <c r="T8" i="5" s="1"/>
  <c r="P21" i="2"/>
  <c r="T9" i="5" s="1"/>
  <c r="R21" i="2"/>
  <c r="T10" i="5" s="1"/>
  <c r="T21" i="2"/>
  <c r="T11" i="5" s="1"/>
  <c r="V21" i="2"/>
  <c r="T12" i="5" s="1"/>
  <c r="X21" i="2"/>
  <c r="T13" i="5" s="1"/>
  <c r="Z21" i="2"/>
  <c r="T14" i="5" s="1"/>
  <c r="AB21" i="2"/>
  <c r="T15" i="5" s="1"/>
  <c r="AD21" i="2"/>
  <c r="T16" i="5" s="1"/>
  <c r="E23" i="2"/>
  <c r="P3" i="6" s="1"/>
  <c r="G23" i="2"/>
  <c r="P4" i="6" s="1"/>
  <c r="I23" i="2"/>
  <c r="P5" i="6" s="1"/>
  <c r="K23" i="2"/>
  <c r="P6" i="6" s="1"/>
  <c r="M23" i="2"/>
  <c r="P7" i="6" s="1"/>
  <c r="O23" i="2"/>
  <c r="P8" i="6" s="1"/>
  <c r="Q23" i="2"/>
  <c r="P9" i="6" s="1"/>
  <c r="S23" i="2"/>
  <c r="P10" i="6" s="1"/>
  <c r="U23" i="2"/>
  <c r="P11" i="6" s="1"/>
  <c r="W23" i="2"/>
  <c r="P12" i="6" s="1"/>
  <c r="Y23" i="2"/>
  <c r="P13" i="6" s="1"/>
  <c r="AA23" i="2"/>
  <c r="P14" i="6" s="1"/>
  <c r="AC23" i="2"/>
  <c r="P15" i="6" s="1"/>
  <c r="AE23" i="2"/>
  <c r="P16" i="6" s="1"/>
  <c r="E24" i="2"/>
  <c r="Q3" i="6" s="1"/>
  <c r="G24" i="2"/>
  <c r="Q4" i="6" s="1"/>
  <c r="I24" i="2"/>
  <c r="Q5" i="6" s="1"/>
  <c r="K24" i="2"/>
  <c r="Q6" i="6" s="1"/>
  <c r="M24" i="2"/>
  <c r="Q7" i="6" s="1"/>
  <c r="O24" i="2"/>
  <c r="Q8" i="6" s="1"/>
  <c r="Q24" i="2"/>
  <c r="Q9" i="6" s="1"/>
  <c r="S24" i="2"/>
  <c r="Q10" i="6" s="1"/>
  <c r="U24" i="2"/>
  <c r="Q11" i="6" s="1"/>
  <c r="W24" i="2"/>
  <c r="Q12" i="6" s="1"/>
  <c r="Y24" i="2"/>
  <c r="Q13" i="6" s="1"/>
  <c r="AA24" i="2"/>
  <c r="Q14" i="6" s="1"/>
  <c r="AC24" i="2"/>
  <c r="Q15" i="6" s="1"/>
  <c r="AE24" i="2"/>
  <c r="Q16" i="6" s="1"/>
  <c r="D25" i="2"/>
  <c r="W3" i="5" s="1"/>
  <c r="F25" i="2"/>
  <c r="W4" i="5" s="1"/>
  <c r="H25" i="2"/>
  <c r="W5" i="5" s="1"/>
  <c r="J25" i="2"/>
  <c r="W6" i="5" s="1"/>
  <c r="L25" i="2"/>
  <c r="W7" i="5" s="1"/>
  <c r="N25" i="2"/>
  <c r="W8" i="5" s="1"/>
  <c r="P25" i="2"/>
  <c r="W9" i="5" s="1"/>
  <c r="R25" i="2"/>
  <c r="W10" i="5" s="1"/>
  <c r="T25" i="2"/>
  <c r="W11" i="5" s="1"/>
  <c r="V25" i="2"/>
  <c r="W12" i="5" s="1"/>
  <c r="X25" i="2"/>
  <c r="W13" i="5" s="1"/>
  <c r="Z25" i="2"/>
  <c r="W14" i="5" s="1"/>
  <c r="AB25" i="2"/>
  <c r="W15" i="5" s="1"/>
  <c r="AD25" i="2"/>
  <c r="W16" i="5" s="1"/>
  <c r="E26" i="2"/>
  <c r="R3" i="6" s="1"/>
  <c r="G26" i="2"/>
  <c r="R4" i="6" s="1"/>
  <c r="I26" i="2"/>
  <c r="R5" i="6" s="1"/>
  <c r="K26" i="2"/>
  <c r="R6" i="6" s="1"/>
  <c r="M26" i="2"/>
  <c r="R7" i="6" s="1"/>
  <c r="O26" i="2"/>
  <c r="R8" i="6" s="1"/>
  <c r="Q26" i="2"/>
  <c r="R9" i="6" s="1"/>
  <c r="S26" i="2"/>
  <c r="R10" i="6" s="1"/>
  <c r="U26" i="2"/>
  <c r="R11" i="6" s="1"/>
  <c r="W26" i="2"/>
  <c r="R12" i="6" s="1"/>
  <c r="Y26" i="2"/>
  <c r="R13" i="6" s="1"/>
  <c r="AA26" i="2"/>
  <c r="R14" i="6" s="1"/>
  <c r="AC26" i="2"/>
  <c r="R15" i="6" s="1"/>
  <c r="AE26" i="2"/>
  <c r="R16" i="6" s="1"/>
  <c r="E27" i="2"/>
  <c r="S3" i="6" s="1"/>
  <c r="G27" i="2"/>
  <c r="S4" i="6" s="1"/>
  <c r="I27" i="2"/>
  <c r="S5" i="6" s="1"/>
  <c r="K27" i="2"/>
  <c r="S6" i="6" s="1"/>
  <c r="M27" i="2"/>
  <c r="S7" i="6" s="1"/>
  <c r="O27" i="2"/>
  <c r="S8" i="6" s="1"/>
  <c r="Q27" i="2"/>
  <c r="S9" i="6" s="1"/>
  <c r="S27" i="2"/>
  <c r="S10" i="6" s="1"/>
  <c r="U27" i="2"/>
  <c r="S11" i="6" s="1"/>
  <c r="W27" i="2"/>
  <c r="S12" i="6" s="1"/>
  <c r="Y27" i="2"/>
  <c r="S13" i="6" s="1"/>
  <c r="AA27" i="2"/>
  <c r="S14" i="6" s="1"/>
  <c r="AC27" i="2"/>
  <c r="S15" i="6" s="1"/>
  <c r="AE27" i="2"/>
  <c r="S16" i="6" s="1"/>
  <c r="E28" i="2"/>
  <c r="T3" i="6" s="1"/>
  <c r="G28" i="2"/>
  <c r="T4" i="6" s="1"/>
  <c r="I28" i="2"/>
  <c r="T5" i="6" s="1"/>
  <c r="K28" i="2"/>
  <c r="T6" i="6" s="1"/>
  <c r="M28" i="2"/>
  <c r="T7" i="6" s="1"/>
  <c r="O28" i="2"/>
  <c r="T8" i="6" s="1"/>
  <c r="Q28" i="2"/>
  <c r="T9" i="6" s="1"/>
  <c r="S28" i="2"/>
  <c r="T10" i="6" s="1"/>
  <c r="U28" i="2"/>
  <c r="T11" i="6" s="1"/>
  <c r="W28" i="2"/>
  <c r="T12" i="6" s="1"/>
  <c r="Y28" i="2"/>
  <c r="T13" i="6" s="1"/>
  <c r="AA28" i="2"/>
  <c r="T14" i="6" s="1"/>
  <c r="AC28" i="2"/>
  <c r="T15" i="6" s="1"/>
  <c r="AE28" i="2"/>
  <c r="T16" i="6" s="1"/>
  <c r="D29" i="2"/>
  <c r="AA3" i="5" s="1"/>
  <c r="F29" i="2"/>
  <c r="AA4" i="5" s="1"/>
  <c r="H29" i="2"/>
  <c r="AA5" i="5" s="1"/>
  <c r="J29" i="2"/>
  <c r="AA6" i="5" s="1"/>
  <c r="L29" i="2"/>
  <c r="AA7" i="5" s="1"/>
  <c r="N29" i="2"/>
  <c r="AA8" i="5" s="1"/>
  <c r="P29" i="2"/>
  <c r="AA9" i="5" s="1"/>
  <c r="R29" i="2"/>
  <c r="AA10" i="5" s="1"/>
  <c r="T29" i="2"/>
  <c r="AA11" i="5" s="1"/>
  <c r="V29" i="2"/>
  <c r="AA12" i="5" s="1"/>
  <c r="X29" i="2"/>
  <c r="AA13" i="5" s="1"/>
  <c r="Z29" i="2"/>
  <c r="AA14" i="5" s="1"/>
  <c r="AB29" i="2"/>
  <c r="AA15" i="5" s="1"/>
  <c r="AD29" i="2"/>
  <c r="AA16" i="5" s="1"/>
  <c r="E31" i="2"/>
  <c r="U3" i="6" s="1"/>
  <c r="G31" i="2"/>
  <c r="U4" i="6" s="1"/>
  <c r="I31" i="2"/>
  <c r="U5" i="6" s="1"/>
  <c r="K31" i="2"/>
  <c r="U6" i="6" s="1"/>
  <c r="M31" i="2"/>
  <c r="U7" i="6" s="1"/>
  <c r="O31" i="2"/>
  <c r="U8" i="6" s="1"/>
  <c r="Q31" i="2"/>
  <c r="U9" i="6" s="1"/>
  <c r="S31" i="2"/>
  <c r="U10" i="6" s="1"/>
  <c r="U31" i="2"/>
  <c r="U11" i="6" s="1"/>
  <c r="W31" i="2"/>
  <c r="U12" i="6" s="1"/>
  <c r="Y31" i="2"/>
  <c r="U13" i="6" s="1"/>
  <c r="AA31" i="2"/>
  <c r="U14" i="6" s="1"/>
  <c r="AC31" i="2"/>
  <c r="U15" i="6" s="1"/>
  <c r="AE31" i="2"/>
  <c r="U16" i="6" s="1"/>
  <c r="E32" i="2"/>
  <c r="V3" i="6" s="1"/>
  <c r="G32" i="2"/>
  <c r="V4" i="6" s="1"/>
  <c r="I32" i="2"/>
  <c r="V5" i="6" s="1"/>
  <c r="K32" i="2"/>
  <c r="V6" i="6" s="1"/>
  <c r="M32" i="2"/>
  <c r="V7" i="6" s="1"/>
  <c r="O32" i="2"/>
  <c r="V8" i="6" s="1"/>
  <c r="Q32" i="2"/>
  <c r="V9" i="6" s="1"/>
  <c r="S32" i="2"/>
  <c r="V10" i="6" s="1"/>
  <c r="U32" i="2"/>
  <c r="V11" i="6" s="1"/>
  <c r="W32" i="2"/>
  <c r="V12" i="6" s="1"/>
  <c r="Y32" i="2"/>
  <c r="V13" i="6" s="1"/>
  <c r="AA32" i="2"/>
  <c r="V14" i="6" s="1"/>
  <c r="AC32" i="2"/>
  <c r="V15" i="6" s="1"/>
  <c r="AE32" i="2"/>
  <c r="V16" i="6" s="1"/>
  <c r="D33" i="2"/>
  <c r="AD3" i="5" s="1"/>
  <c r="F33" i="2"/>
  <c r="AD4" i="5" s="1"/>
  <c r="H33" i="2"/>
  <c r="AD5" i="5" s="1"/>
  <c r="J33" i="2"/>
  <c r="AD6" i="5" s="1"/>
  <c r="L33" i="2"/>
  <c r="AD7" i="5" s="1"/>
  <c r="N33" i="2"/>
  <c r="AD8" i="5" s="1"/>
  <c r="P33" i="2"/>
  <c r="AD9" i="5" s="1"/>
  <c r="R33" i="2"/>
  <c r="AD10" i="5" s="1"/>
  <c r="T33" i="2"/>
  <c r="AD11" i="5" s="1"/>
  <c r="V33" i="2"/>
  <c r="AD12" i="5" s="1"/>
  <c r="X33" i="2"/>
  <c r="AD13" i="5" s="1"/>
  <c r="Z33" i="2"/>
  <c r="AD14" i="5" s="1"/>
  <c r="AB33" i="2"/>
  <c r="AD15" i="5" s="1"/>
  <c r="AD16" i="5"/>
  <c r="E34" i="2"/>
  <c r="W3" i="6" s="1"/>
  <c r="G34" i="2"/>
  <c r="W4" i="6" s="1"/>
  <c r="I34" i="2"/>
  <c r="W5" i="6" s="1"/>
  <c r="K34" i="2"/>
  <c r="W6" i="6" s="1"/>
  <c r="M34" i="2"/>
  <c r="W7" i="6" s="1"/>
  <c r="O34" i="2"/>
  <c r="W8" i="6" s="1"/>
  <c r="Q34" i="2"/>
  <c r="W9" i="6" s="1"/>
  <c r="S34" i="2"/>
  <c r="W10" i="6" s="1"/>
  <c r="U34" i="2"/>
  <c r="W11" i="6" s="1"/>
  <c r="W34" i="2"/>
  <c r="W12" i="6" s="1"/>
  <c r="Y34" i="2"/>
  <c r="W13" i="6" s="1"/>
  <c r="AA34" i="2"/>
  <c r="W14" i="6" s="1"/>
  <c r="AC34" i="2"/>
  <c r="W15" i="6" s="1"/>
  <c r="AE34" i="2"/>
  <c r="W16" i="6" s="1"/>
  <c r="E35" i="2"/>
  <c r="X3" i="6" s="1"/>
  <c r="G35" i="2"/>
  <c r="X4" i="6" s="1"/>
  <c r="I35" i="2"/>
  <c r="X5" i="6" s="1"/>
  <c r="K35" i="2"/>
  <c r="X6" i="6" s="1"/>
  <c r="M35" i="2"/>
  <c r="X7" i="6" s="1"/>
  <c r="O35" i="2"/>
  <c r="X8" i="6" s="1"/>
  <c r="Q35" i="2"/>
  <c r="X9" i="6" s="1"/>
  <c r="S35" i="2"/>
  <c r="X10" i="6" s="1"/>
  <c r="U35" i="2"/>
  <c r="X11" i="6" s="1"/>
  <c r="W35" i="2"/>
  <c r="X12" i="6" s="1"/>
  <c r="Y35" i="2"/>
  <c r="X13" i="6" s="1"/>
  <c r="AA35" i="2"/>
  <c r="X14" i="6" s="1"/>
  <c r="AC35" i="2"/>
  <c r="X15" i="6" s="1"/>
  <c r="AE35" i="2"/>
  <c r="X16" i="6" s="1"/>
  <c r="E36" i="2"/>
  <c r="Y3" i="6" s="1"/>
  <c r="G36" i="2"/>
  <c r="Y4" i="6" s="1"/>
  <c r="I36" i="2"/>
  <c r="Y5" i="6" s="1"/>
  <c r="K36" i="2"/>
  <c r="Y6" i="6" s="1"/>
  <c r="M36" i="2"/>
  <c r="Y7" i="6" s="1"/>
  <c r="O36" i="2"/>
  <c r="Y8" i="6" s="1"/>
  <c r="Q36" i="2"/>
  <c r="Y9" i="6" s="1"/>
  <c r="S36" i="2"/>
  <c r="Y10" i="6" s="1"/>
  <c r="U36" i="2"/>
  <c r="Y11" i="6" s="1"/>
  <c r="W36" i="2"/>
  <c r="Y12" i="6" s="1"/>
  <c r="Y36" i="2"/>
  <c r="Y13" i="6" s="1"/>
  <c r="AA36" i="2"/>
  <c r="Y14" i="6" s="1"/>
  <c r="AC36" i="2"/>
  <c r="Y15" i="6" s="1"/>
  <c r="AE36" i="2"/>
  <c r="Y16" i="6" s="1"/>
  <c r="D37" i="2"/>
  <c r="AH3" i="5" s="1"/>
  <c r="F37" i="2"/>
  <c r="AH4" i="5" s="1"/>
  <c r="H37" i="2"/>
  <c r="AH5" i="5" s="1"/>
  <c r="J37" i="2"/>
  <c r="AH6" i="5" s="1"/>
  <c r="L37" i="2"/>
  <c r="AH7" i="5" s="1"/>
  <c r="N37" i="2"/>
  <c r="AH8" i="5" s="1"/>
  <c r="P37" i="2"/>
  <c r="AH9" i="5" s="1"/>
  <c r="R37" i="2"/>
  <c r="AH10" i="5" s="1"/>
  <c r="T37" i="2"/>
  <c r="AH11" i="5" s="1"/>
  <c r="V37" i="2"/>
  <c r="AH12" i="5" s="1"/>
  <c r="X37" i="2"/>
  <c r="AH13" i="5" s="1"/>
  <c r="Z37" i="2"/>
  <c r="AH14" i="5" s="1"/>
  <c r="AB37" i="2"/>
  <c r="AH15" i="5" s="1"/>
  <c r="AD37" i="2"/>
  <c r="AH16" i="5" s="1"/>
  <c r="E39" i="2"/>
  <c r="Z3" i="6" s="1"/>
  <c r="G39" i="2"/>
  <c r="Z4" i="6" s="1"/>
  <c r="I39" i="2"/>
  <c r="Z5" i="6" s="1"/>
  <c r="K39" i="2"/>
  <c r="Z6" i="6" s="1"/>
  <c r="M39" i="2"/>
  <c r="Z7" i="6" s="1"/>
  <c r="O39" i="2"/>
  <c r="Z8" i="6" s="1"/>
  <c r="Q39" i="2"/>
  <c r="Z9" i="6" s="1"/>
  <c r="S39" i="2"/>
  <c r="Z10" i="6" s="1"/>
  <c r="U39" i="2"/>
  <c r="Z11" i="6" s="1"/>
  <c r="W39" i="2"/>
  <c r="Z12" i="6" s="1"/>
  <c r="Y39" i="2"/>
  <c r="Z13" i="6" s="1"/>
  <c r="AA39" i="2"/>
  <c r="Z14" i="6" s="1"/>
  <c r="AC39" i="2"/>
  <c r="Z15" i="6" s="1"/>
  <c r="AE39" i="2"/>
  <c r="Z16" i="6" s="1"/>
  <c r="E40" i="2"/>
  <c r="AA3" i="6" s="1"/>
  <c r="G40" i="2"/>
  <c r="AA4" i="6" s="1"/>
  <c r="I40" i="2"/>
  <c r="AA5" i="6" s="1"/>
  <c r="K40" i="2"/>
  <c r="AA6" i="6" s="1"/>
  <c r="M40" i="2"/>
  <c r="AA7" i="6" s="1"/>
  <c r="O40" i="2"/>
  <c r="AA8" i="6" s="1"/>
  <c r="Q40" i="2"/>
  <c r="AA9" i="6" s="1"/>
  <c r="S40" i="2"/>
  <c r="AA10" i="6" s="1"/>
  <c r="U40" i="2"/>
  <c r="AA11" i="6" s="1"/>
  <c r="W40" i="2"/>
  <c r="AA12" i="6" s="1"/>
  <c r="Y40" i="2"/>
  <c r="AA13" i="6" s="1"/>
  <c r="AA40" i="2"/>
  <c r="AA14" i="6" s="1"/>
  <c r="AC40" i="2"/>
  <c r="AA15" i="6" s="1"/>
  <c r="AE40" i="2"/>
  <c r="AA16" i="6" s="1"/>
  <c r="D41" i="2"/>
  <c r="AK3" i="5" s="1"/>
  <c r="F41" i="2"/>
  <c r="AK4" i="5" s="1"/>
  <c r="H41" i="2"/>
  <c r="AK5" i="5" s="1"/>
  <c r="J41" i="2"/>
  <c r="AK6" i="5" s="1"/>
  <c r="L41" i="2"/>
  <c r="AK7" i="5" s="1"/>
  <c r="N41" i="2"/>
  <c r="AK8" i="5" s="1"/>
  <c r="P41" i="2"/>
  <c r="AK9" i="5" s="1"/>
  <c r="R41" i="2"/>
  <c r="AK10" i="5" s="1"/>
  <c r="T41" i="2"/>
  <c r="AK11" i="5" s="1"/>
  <c r="V41" i="2"/>
  <c r="AK12" i="5" s="1"/>
  <c r="X41" i="2"/>
  <c r="AK13" i="5" s="1"/>
  <c r="Z41" i="2"/>
  <c r="AK14" i="5" s="1"/>
  <c r="AB41" i="2"/>
  <c r="AK15" i="5" s="1"/>
  <c r="AD41" i="2"/>
  <c r="AK16" i="5" s="1"/>
  <c r="E42" i="2"/>
  <c r="AB3" i="6" s="1"/>
  <c r="G42" i="2"/>
  <c r="AB4" i="6" s="1"/>
  <c r="I42" i="2"/>
  <c r="AB5" i="6" s="1"/>
  <c r="K42" i="2"/>
  <c r="AB6" i="6" s="1"/>
  <c r="M42" i="2"/>
  <c r="AB7" i="6" s="1"/>
  <c r="O42" i="2"/>
  <c r="AB8" i="6" s="1"/>
  <c r="Q42" i="2"/>
  <c r="AB9" i="6" s="1"/>
  <c r="S42" i="2"/>
  <c r="AB10" i="6" s="1"/>
  <c r="U42" i="2"/>
  <c r="AB11" i="6" s="1"/>
  <c r="W42" i="2"/>
  <c r="AB12" i="6" s="1"/>
  <c r="Y42" i="2"/>
  <c r="AB13" i="6" s="1"/>
  <c r="AA42" i="2"/>
  <c r="AB14" i="6" s="1"/>
  <c r="AC42" i="2"/>
  <c r="AB15" i="6" s="1"/>
  <c r="AE42" i="2"/>
  <c r="AB16" i="6" s="1"/>
  <c r="E43" i="2"/>
  <c r="AC3" i="6" s="1"/>
  <c r="G43" i="2"/>
  <c r="AC4" i="6" s="1"/>
  <c r="I43" i="2"/>
  <c r="AC5" i="6" s="1"/>
  <c r="K43" i="2"/>
  <c r="AC6" i="6" s="1"/>
  <c r="M43" i="2"/>
  <c r="AC7" i="6" s="1"/>
  <c r="O43" i="2"/>
  <c r="AC8" i="6" s="1"/>
  <c r="Q43" i="2"/>
  <c r="AC9" i="6" s="1"/>
  <c r="S43" i="2"/>
  <c r="AC10" i="6" s="1"/>
  <c r="U43" i="2"/>
  <c r="AC11" i="6" s="1"/>
  <c r="W43" i="2"/>
  <c r="AC12" i="6" s="1"/>
  <c r="Y43" i="2"/>
  <c r="AC13" i="6" s="1"/>
  <c r="AA43" i="2"/>
  <c r="AC14" i="6" s="1"/>
  <c r="AC43" i="2"/>
  <c r="AC15" i="6" s="1"/>
  <c r="AE43" i="2"/>
  <c r="AC16" i="6" s="1"/>
  <c r="E44" i="2"/>
  <c r="AD3" i="6" s="1"/>
  <c r="G44" i="2"/>
  <c r="AD4" i="6" s="1"/>
  <c r="I44" i="2"/>
  <c r="AD5" i="6" s="1"/>
  <c r="K44" i="2"/>
  <c r="AD6" i="6" s="1"/>
  <c r="M44" i="2"/>
  <c r="AD7" i="6" s="1"/>
  <c r="O44" i="2"/>
  <c r="AD8" i="6" s="1"/>
  <c r="Q44" i="2"/>
  <c r="AD9" i="6" s="1"/>
  <c r="S44" i="2"/>
  <c r="AD10" i="6" s="1"/>
  <c r="U44" i="2"/>
  <c r="AD11" i="6" s="1"/>
  <c r="W44" i="2"/>
  <c r="AD12" i="6" s="1"/>
  <c r="Y44" i="2"/>
  <c r="AD13" i="6" s="1"/>
  <c r="AA44" i="2"/>
  <c r="AD14" i="6" s="1"/>
  <c r="AC44" i="2"/>
  <c r="AD15" i="6" s="1"/>
  <c r="AE44" i="2"/>
  <c r="AD16" i="6" s="1"/>
  <c r="D45" i="2"/>
  <c r="AO3" i="5" s="1"/>
  <c r="F45" i="2"/>
  <c r="AO4" i="5" s="1"/>
  <c r="H45" i="2"/>
  <c r="AO5" i="5" s="1"/>
  <c r="J45" i="2"/>
  <c r="AO6" i="5" s="1"/>
  <c r="L45" i="2"/>
  <c r="AO7" i="5" s="1"/>
  <c r="N45" i="2"/>
  <c r="AO8" i="5" s="1"/>
  <c r="P45" i="2"/>
  <c r="AO9" i="5" s="1"/>
  <c r="R45" i="2"/>
  <c r="AO10" i="5" s="1"/>
  <c r="T45" i="2"/>
  <c r="AO11" i="5" s="1"/>
  <c r="V45" i="2"/>
  <c r="AO12" i="5" s="1"/>
  <c r="X45" i="2"/>
  <c r="AO13" i="5" s="1"/>
  <c r="Z45" i="2"/>
  <c r="AO14" i="5" s="1"/>
  <c r="AB45" i="2"/>
  <c r="AO15" i="5" s="1"/>
  <c r="AD45" i="2"/>
  <c r="AO16" i="5" s="1"/>
  <c r="B45" i="2" l="1"/>
  <c r="B37" i="2"/>
  <c r="B29" i="2"/>
  <c r="B21" i="2"/>
  <c r="B41" i="2"/>
  <c r="B33" i="2"/>
  <c r="B25" i="2"/>
  <c r="B17" i="2"/>
  <c r="B4" i="5"/>
  <c r="B5" i="5"/>
  <c r="B6" i="5"/>
  <c r="B7" i="5"/>
  <c r="B8" i="5"/>
  <c r="B9" i="5"/>
  <c r="B10" i="5"/>
  <c r="B11" i="5"/>
  <c r="B12" i="5"/>
  <c r="B13" i="5"/>
  <c r="B14" i="5"/>
  <c r="B15" i="5"/>
  <c r="B16" i="5"/>
  <c r="B3" i="5"/>
  <c r="A5" i="5"/>
  <c r="D12" i="2"/>
  <c r="L3" i="5" s="1"/>
  <c r="F12" i="2"/>
  <c r="L4" i="5" s="1"/>
  <c r="H12" i="2"/>
  <c r="L5" i="5" s="1"/>
  <c r="J12" i="2"/>
  <c r="L6" i="5" s="1"/>
  <c r="L12" i="2"/>
  <c r="L7" i="5" s="1"/>
  <c r="N12" i="2"/>
  <c r="L8" i="5" s="1"/>
  <c r="P12" i="2"/>
  <c r="L9" i="5" s="1"/>
  <c r="R12" i="2"/>
  <c r="L10" i="5" s="1"/>
  <c r="T12" i="2"/>
  <c r="L11" i="5" s="1"/>
  <c r="V12" i="2"/>
  <c r="L12" i="5" s="1"/>
  <c r="X12" i="2"/>
  <c r="L13" i="5" s="1"/>
  <c r="Z12" i="2"/>
  <c r="L14" i="5" s="1"/>
  <c r="AB12" i="2"/>
  <c r="L15" i="5" s="1"/>
  <c r="AD12" i="2"/>
  <c r="L16" i="5" s="1"/>
  <c r="D13" i="2"/>
  <c r="M3" i="5" s="1"/>
  <c r="F13" i="2"/>
  <c r="M4" i="5" s="1"/>
  <c r="H13" i="2"/>
  <c r="M5" i="5" s="1"/>
  <c r="J13" i="2"/>
  <c r="M6" i="5" s="1"/>
  <c r="L13" i="2"/>
  <c r="M7" i="5" s="1"/>
  <c r="N13" i="2"/>
  <c r="M8" i="5" s="1"/>
  <c r="P13" i="2"/>
  <c r="M9" i="5" s="1"/>
  <c r="R13" i="2"/>
  <c r="M10" i="5" s="1"/>
  <c r="T13" i="2"/>
  <c r="M11" i="5" s="1"/>
  <c r="V13" i="2"/>
  <c r="M12" i="5" s="1"/>
  <c r="X13" i="2"/>
  <c r="M13" i="5" s="1"/>
  <c r="Z13" i="2"/>
  <c r="M14" i="5" s="1"/>
  <c r="AB13" i="2"/>
  <c r="M15" i="5" s="1"/>
  <c r="AD13" i="2"/>
  <c r="M16" i="5" s="1"/>
  <c r="E3" i="2"/>
  <c r="D3" i="6" s="1"/>
  <c r="G3" i="2"/>
  <c r="D4" i="6" s="1"/>
  <c r="I3" i="2"/>
  <c r="D5" i="6" s="1"/>
  <c r="K3" i="2"/>
  <c r="D6" i="6" s="1"/>
  <c r="M3" i="2"/>
  <c r="D7" i="6" s="1"/>
  <c r="O3" i="2"/>
  <c r="D8" i="6" s="1"/>
  <c r="Q3" i="2"/>
  <c r="D9" i="6" s="1"/>
  <c r="S3" i="2"/>
  <c r="D10" i="6" s="1"/>
  <c r="U3" i="2"/>
  <c r="D11" i="6" s="1"/>
  <c r="W3" i="2"/>
  <c r="D12" i="6" s="1"/>
  <c r="Y3" i="2"/>
  <c r="D13" i="6" s="1"/>
  <c r="AA3" i="2"/>
  <c r="D14" i="6" s="1"/>
  <c r="AC3" i="2"/>
  <c r="D15" i="6" s="1"/>
  <c r="AE3" i="2"/>
  <c r="D16" i="6" s="1"/>
  <c r="E4" i="2"/>
  <c r="E3" i="6" s="1"/>
  <c r="G4" i="2"/>
  <c r="E4" i="6" s="1"/>
  <c r="I4" i="2"/>
  <c r="E5" i="6" s="1"/>
  <c r="K4" i="2"/>
  <c r="E6" i="6" s="1"/>
  <c r="M4" i="2"/>
  <c r="E7" i="6" s="1"/>
  <c r="O4" i="2"/>
  <c r="E8" i="6" s="1"/>
  <c r="Q4" i="2"/>
  <c r="E9" i="6" s="1"/>
  <c r="S4" i="2"/>
  <c r="E10" i="6" s="1"/>
  <c r="U4" i="2"/>
  <c r="E11" i="6" s="1"/>
  <c r="W4" i="2"/>
  <c r="E12" i="6" s="1"/>
  <c r="Y4" i="2"/>
  <c r="E13" i="6" s="1"/>
  <c r="AA4" i="2"/>
  <c r="E14" i="6" s="1"/>
  <c r="AC4" i="2"/>
  <c r="E15" i="6" s="1"/>
  <c r="AE4" i="2"/>
  <c r="E16" i="6" s="1"/>
  <c r="E5" i="2"/>
  <c r="F3" i="6" s="1"/>
  <c r="G5" i="2"/>
  <c r="F4" i="6" s="1"/>
  <c r="I5" i="2"/>
  <c r="F5" i="6" s="1"/>
  <c r="K5" i="2"/>
  <c r="F6" i="6" s="1"/>
  <c r="M5" i="2"/>
  <c r="F7" i="6" s="1"/>
  <c r="O5" i="2"/>
  <c r="F8" i="6" s="1"/>
  <c r="Q5" i="2"/>
  <c r="F9" i="6" s="1"/>
  <c r="S5" i="2"/>
  <c r="F10" i="6" s="1"/>
  <c r="U5" i="2"/>
  <c r="F11" i="6" s="1"/>
  <c r="W5" i="2"/>
  <c r="F12" i="6" s="1"/>
  <c r="Y5" i="2"/>
  <c r="F13" i="6" s="1"/>
  <c r="AA5" i="2"/>
  <c r="F14" i="6" s="1"/>
  <c r="AC5" i="2"/>
  <c r="F15" i="6" s="1"/>
  <c r="AE5" i="2"/>
  <c r="F16" i="6" s="1"/>
  <c r="E8" i="2"/>
  <c r="G3" i="6" s="1"/>
  <c r="G8" i="2"/>
  <c r="G4" i="6" s="1"/>
  <c r="I8" i="2"/>
  <c r="G5" i="6" s="1"/>
  <c r="K8" i="2"/>
  <c r="G6" i="6" s="1"/>
  <c r="M8" i="2"/>
  <c r="G7" i="6" s="1"/>
  <c r="O8" i="2"/>
  <c r="G8" i="6" s="1"/>
  <c r="Q8" i="2"/>
  <c r="G9" i="6" s="1"/>
  <c r="S8" i="2"/>
  <c r="G10" i="6" s="1"/>
  <c r="U8" i="2"/>
  <c r="G11" i="6" s="1"/>
  <c r="W8" i="2"/>
  <c r="G12" i="6" s="1"/>
  <c r="Y8" i="2"/>
  <c r="G13" i="6" s="1"/>
  <c r="AA8" i="2"/>
  <c r="G14" i="6" s="1"/>
  <c r="AC8" i="2"/>
  <c r="G15" i="6" s="1"/>
  <c r="AE8" i="2"/>
  <c r="G16" i="6" s="1"/>
  <c r="E9" i="2"/>
  <c r="H3" i="6" s="1"/>
  <c r="G9" i="2"/>
  <c r="H4" i="6" s="1"/>
  <c r="I9" i="2"/>
  <c r="H5" i="6" s="1"/>
  <c r="K9" i="2"/>
  <c r="H6" i="6" s="1"/>
  <c r="M9" i="2"/>
  <c r="H7" i="6" s="1"/>
  <c r="O9" i="2"/>
  <c r="H8" i="6" s="1"/>
  <c r="Q9" i="2"/>
  <c r="H9" i="6" s="1"/>
  <c r="S9" i="2"/>
  <c r="H10" i="6" s="1"/>
  <c r="U9" i="2"/>
  <c r="H11" i="6" s="1"/>
  <c r="W9" i="2"/>
  <c r="H12" i="6" s="1"/>
  <c r="Y9" i="2"/>
  <c r="H13" i="6" s="1"/>
  <c r="AA9" i="2"/>
  <c r="H14" i="6" s="1"/>
  <c r="AC9" i="2"/>
  <c r="H15" i="6" s="1"/>
  <c r="AE9" i="2"/>
  <c r="H16" i="6" s="1"/>
  <c r="E10" i="2"/>
  <c r="I3" i="6" s="1"/>
  <c r="G10" i="2"/>
  <c r="I4" i="6" s="1"/>
  <c r="I10" i="2"/>
  <c r="I5" i="6" s="1"/>
  <c r="K10" i="2"/>
  <c r="I6" i="6" s="1"/>
  <c r="M10" i="2"/>
  <c r="I7" i="6" s="1"/>
  <c r="O10" i="2"/>
  <c r="I8" i="6" s="1"/>
  <c r="Q10" i="2"/>
  <c r="I9" i="6" s="1"/>
  <c r="S10" i="2"/>
  <c r="I10" i="6" s="1"/>
  <c r="U10" i="2"/>
  <c r="I11" i="6" s="1"/>
  <c r="W10" i="2"/>
  <c r="I12" i="6" s="1"/>
  <c r="Y10" i="2"/>
  <c r="I13" i="6" s="1"/>
  <c r="AA10" i="2"/>
  <c r="I14" i="6" s="1"/>
  <c r="AC10" i="2"/>
  <c r="I15" i="6" s="1"/>
  <c r="AE10" i="2"/>
  <c r="I16" i="6" s="1"/>
  <c r="E11" i="2"/>
  <c r="J3" i="6" s="1"/>
  <c r="G11" i="2"/>
  <c r="J4" i="6" s="1"/>
  <c r="I11" i="2"/>
  <c r="J5" i="6" s="1"/>
  <c r="K11" i="2"/>
  <c r="J6" i="6" s="1"/>
  <c r="M11" i="2"/>
  <c r="J7" i="6" s="1"/>
  <c r="O11" i="2"/>
  <c r="J8" i="6" s="1"/>
  <c r="Q11" i="2"/>
  <c r="J9" i="6" s="1"/>
  <c r="S11" i="2"/>
  <c r="J10" i="6" s="1"/>
  <c r="U11" i="2"/>
  <c r="J11" i="6" s="1"/>
  <c r="W11" i="2"/>
  <c r="J12" i="6" s="1"/>
  <c r="Y11" i="2"/>
  <c r="J13" i="6" s="1"/>
  <c r="AA11" i="2"/>
  <c r="J14" i="6" s="1"/>
  <c r="AC11" i="2"/>
  <c r="J15" i="6" s="1"/>
  <c r="AE11" i="2"/>
  <c r="J16" i="6" s="1"/>
  <c r="E15" i="2"/>
  <c r="K3" i="6" s="1"/>
  <c r="G15" i="2"/>
  <c r="K4" i="6" s="1"/>
  <c r="I15" i="2"/>
  <c r="K5" i="6" s="1"/>
  <c r="K15" i="2"/>
  <c r="K6" i="6" s="1"/>
  <c r="M15" i="2"/>
  <c r="K7" i="6" s="1"/>
  <c r="O15" i="2"/>
  <c r="K8" i="6" s="1"/>
  <c r="Q15" i="2"/>
  <c r="K9" i="6" s="1"/>
  <c r="S15" i="2"/>
  <c r="K10" i="6" s="1"/>
  <c r="U15" i="2"/>
  <c r="K11" i="6" s="1"/>
  <c r="W15" i="2"/>
  <c r="K12" i="6" s="1"/>
  <c r="Y15" i="2"/>
  <c r="K13" i="6" s="1"/>
  <c r="AA15" i="2"/>
  <c r="K14" i="6" s="1"/>
  <c r="AC15" i="2"/>
  <c r="K15" i="6" s="1"/>
  <c r="AE15" i="2"/>
  <c r="K16" i="6" s="1"/>
  <c r="E16" i="2"/>
  <c r="L3" i="6" s="1"/>
  <c r="G16" i="2"/>
  <c r="L4" i="6" s="1"/>
  <c r="I16" i="2"/>
  <c r="L5" i="6" s="1"/>
  <c r="K16" i="2"/>
  <c r="L6" i="6" s="1"/>
  <c r="M16" i="2"/>
  <c r="L7" i="6" s="1"/>
  <c r="O16" i="2"/>
  <c r="L8" i="6" s="1"/>
  <c r="Q16" i="2"/>
  <c r="L9" i="6" s="1"/>
  <c r="S16" i="2"/>
  <c r="L10" i="6" s="1"/>
  <c r="U16" i="2"/>
  <c r="L11" i="6" s="1"/>
  <c r="W16" i="2"/>
  <c r="L12" i="6" s="1"/>
  <c r="Y16" i="2"/>
  <c r="L13" i="6" s="1"/>
  <c r="AA16" i="2"/>
  <c r="L14" i="6" s="1"/>
  <c r="AC16" i="2"/>
  <c r="L15" i="6" s="1"/>
  <c r="AE16" i="2"/>
  <c r="L16" i="6" s="1"/>
  <c r="B13" i="2"/>
  <c r="B12" i="2"/>
  <c r="C44" i="2"/>
  <c r="C43" i="2"/>
  <c r="C42" i="2"/>
  <c r="C40" i="2"/>
  <c r="C39" i="2"/>
  <c r="C36" i="2"/>
  <c r="C35" i="2"/>
  <c r="C34" i="2"/>
  <c r="C32" i="2"/>
  <c r="C31" i="2"/>
  <c r="C28" i="2"/>
  <c r="C27" i="2"/>
  <c r="C26" i="2"/>
  <c r="C24" i="2"/>
  <c r="C23" i="2"/>
  <c r="C20" i="2"/>
  <c r="C19" i="2"/>
  <c r="C18" i="2"/>
  <c r="C16" i="2"/>
  <c r="C15" i="2"/>
  <c r="C11" i="2"/>
  <c r="C10" i="2"/>
  <c r="C9" i="2"/>
  <c r="C8" i="2"/>
  <c r="C5" i="2"/>
  <c r="C3" i="2"/>
  <c r="C4" i="2"/>
  <c r="D2" i="5"/>
  <c r="D16" i="5"/>
  <c r="D15" i="5"/>
  <c r="D14" i="5"/>
  <c r="D13" i="5"/>
  <c r="D12" i="5"/>
  <c r="D11" i="5"/>
  <c r="D10" i="5"/>
  <c r="D9" i="5"/>
  <c r="D8" i="5"/>
  <c r="D7" i="5"/>
  <c r="D6" i="5"/>
  <c r="D5" i="5"/>
  <c r="D4" i="5"/>
  <c r="D3" i="5"/>
  <c r="C11" i="5"/>
  <c r="C12" i="5"/>
  <c r="C13" i="5"/>
  <c r="C14" i="5"/>
  <c r="C15" i="5"/>
  <c r="C16" i="5"/>
  <c r="C8" i="5"/>
  <c r="C9" i="5"/>
  <c r="C10" i="5"/>
  <c r="C3" i="5"/>
  <c r="C4" i="5"/>
  <c r="C5" i="5"/>
  <c r="C6" i="5"/>
  <c r="C7" i="5"/>
  <c r="C2" i="5"/>
  <c r="BK6" i="2"/>
  <c r="BK5" i="2"/>
  <c r="BK7" i="2"/>
  <c r="BK8" i="2"/>
  <c r="BK9" i="2"/>
  <c r="BK10" i="2"/>
  <c r="BK42" i="2"/>
  <c r="BK4" i="2"/>
  <c r="BK3" i="2"/>
  <c r="A16" i="5"/>
  <c r="A14" i="5"/>
  <c r="A12" i="5"/>
  <c r="A10" i="5"/>
  <c r="A8" i="5"/>
  <c r="A6" i="5"/>
  <c r="A4" i="5"/>
  <c r="A3" i="5"/>
  <c r="A15" i="5"/>
  <c r="A13" i="5"/>
  <c r="A11" i="5"/>
  <c r="A9" i="5"/>
  <c r="A7" i="5"/>
  <c r="O2" i="6" l="1"/>
  <c r="BT20" i="2"/>
  <c r="BV20" i="2"/>
  <c r="BP20" i="2"/>
  <c r="BQ20" i="2" s="1"/>
  <c r="BR20" i="2"/>
  <c r="P2" i="6"/>
  <c r="BP23" i="2"/>
  <c r="BQ23" i="2" s="1"/>
  <c r="BT23" i="2"/>
  <c r="BV23" i="2"/>
  <c r="BR23" i="2"/>
  <c r="BP3" i="2"/>
  <c r="BQ3" i="2" s="1"/>
  <c r="D2" i="6"/>
  <c r="BT3" i="2"/>
  <c r="BR3" i="2"/>
  <c r="BV3" i="2"/>
  <c r="BT18" i="2"/>
  <c r="BV18" i="2"/>
  <c r="BR18" i="2"/>
  <c r="BP18" i="2"/>
  <c r="BQ18" i="2" s="1"/>
  <c r="M2" i="6"/>
  <c r="BR28" i="2"/>
  <c r="BT28" i="2"/>
  <c r="T2" i="6"/>
  <c r="BP28" i="2"/>
  <c r="BQ28" i="2" s="1"/>
  <c r="BV28" i="2"/>
  <c r="BP40" i="2"/>
  <c r="BQ40" i="2" s="1"/>
  <c r="BR40" i="2"/>
  <c r="BT40" i="2"/>
  <c r="AA2" i="6"/>
  <c r="BV40" i="2"/>
  <c r="BM17" i="2"/>
  <c r="BN17" i="2" s="1"/>
  <c r="BS17" i="2"/>
  <c r="BL17" i="2"/>
  <c r="BO17" i="2"/>
  <c r="P2" i="5"/>
  <c r="BU17" i="2"/>
  <c r="F2" i="6"/>
  <c r="BR5" i="2"/>
  <c r="BV5" i="2"/>
  <c r="BP5" i="2"/>
  <c r="BQ5" i="2" s="1"/>
  <c r="BT5" i="2"/>
  <c r="N2" i="6"/>
  <c r="BP19" i="2"/>
  <c r="BQ19" i="2" s="1"/>
  <c r="BR19" i="2"/>
  <c r="BV19" i="2"/>
  <c r="BT19" i="2"/>
  <c r="U2" i="6"/>
  <c r="BP31" i="2"/>
  <c r="BQ31" i="2" s="1"/>
  <c r="BR31" i="2"/>
  <c r="BT31" i="2"/>
  <c r="BV31" i="2"/>
  <c r="BU25" i="2"/>
  <c r="BM25" i="2"/>
  <c r="BN25" i="2" s="1"/>
  <c r="BO25" i="2"/>
  <c r="BS25" i="2"/>
  <c r="W2" i="5"/>
  <c r="BL25" i="2"/>
  <c r="G2" i="6"/>
  <c r="BT8" i="2"/>
  <c r="BV8" i="2"/>
  <c r="BR8" i="2"/>
  <c r="BP8" i="2"/>
  <c r="BQ8" i="2" s="1"/>
  <c r="BT32" i="2"/>
  <c r="V2" i="6"/>
  <c r="BV32" i="2"/>
  <c r="BP32" i="2"/>
  <c r="BQ32" i="2" s="1"/>
  <c r="BR32" i="2"/>
  <c r="BT24" i="2"/>
  <c r="BV24" i="2"/>
  <c r="BR24" i="2"/>
  <c r="BP24" i="2"/>
  <c r="BQ24" i="2" s="1"/>
  <c r="Q2" i="6"/>
  <c r="T2" i="5"/>
  <c r="BU21" i="2"/>
  <c r="BO21" i="2"/>
  <c r="BS21" i="2"/>
  <c r="BM21" i="2"/>
  <c r="BN21" i="2" s="1"/>
  <c r="BL21" i="2"/>
  <c r="BR11" i="2"/>
  <c r="J2" i="6"/>
  <c r="BV11" i="2"/>
  <c r="BP11" i="2"/>
  <c r="BQ11" i="2" s="1"/>
  <c r="BT11" i="2"/>
  <c r="X2" i="6"/>
  <c r="BV35" i="2"/>
  <c r="BP35" i="2"/>
  <c r="BQ35" i="2" s="1"/>
  <c r="BT35" i="2"/>
  <c r="BR35" i="2"/>
  <c r="BM12" i="2"/>
  <c r="BN12" i="2" s="1"/>
  <c r="L2" i="5"/>
  <c r="BS12" i="2"/>
  <c r="BU12" i="2"/>
  <c r="BL12" i="2"/>
  <c r="BO12" i="2"/>
  <c r="BM29" i="2"/>
  <c r="BN29" i="2" s="1"/>
  <c r="AA2" i="5"/>
  <c r="BO29" i="2"/>
  <c r="BS29" i="2"/>
  <c r="BU29" i="2"/>
  <c r="BL29" i="2"/>
  <c r="AB2" i="6"/>
  <c r="BP42" i="2"/>
  <c r="BQ42" i="2" s="1"/>
  <c r="BR42" i="2"/>
  <c r="BV42" i="2"/>
  <c r="BT42" i="2"/>
  <c r="BU33" i="2"/>
  <c r="BO33" i="2"/>
  <c r="BL33" i="2"/>
  <c r="BM33" i="2"/>
  <c r="BN33" i="2" s="1"/>
  <c r="BS33" i="2"/>
  <c r="AD2" i="5"/>
  <c r="H2" i="6"/>
  <c r="BP9" i="2"/>
  <c r="BQ9" i="2" s="1"/>
  <c r="BR9" i="2"/>
  <c r="BT9" i="2"/>
  <c r="BV9" i="2"/>
  <c r="AC2" i="6"/>
  <c r="BT43" i="2"/>
  <c r="BV43" i="2"/>
  <c r="BP43" i="2"/>
  <c r="BQ43" i="2" s="1"/>
  <c r="BR43" i="2"/>
  <c r="BS41" i="2"/>
  <c r="BU41" i="2"/>
  <c r="BL41" i="2"/>
  <c r="AK2" i="5"/>
  <c r="BO41" i="2"/>
  <c r="BM41" i="2"/>
  <c r="BN41" i="2" s="1"/>
  <c r="I2" i="6"/>
  <c r="BT10" i="2"/>
  <c r="BV10" i="2"/>
  <c r="BR10" i="2"/>
  <c r="BP10" i="2"/>
  <c r="BQ10" i="2" s="1"/>
  <c r="BP34" i="2"/>
  <c r="BQ34" i="2" s="1"/>
  <c r="BR34" i="2"/>
  <c r="BT34" i="2"/>
  <c r="W2" i="6"/>
  <c r="BV34" i="2"/>
  <c r="BP44" i="2"/>
  <c r="BQ44" i="2" s="1"/>
  <c r="BR44" i="2"/>
  <c r="BT44" i="2"/>
  <c r="AD2" i="6"/>
  <c r="BV44" i="2"/>
  <c r="K2" i="6"/>
  <c r="BT15" i="2"/>
  <c r="BV15" i="2"/>
  <c r="BR15" i="2"/>
  <c r="BP15" i="2"/>
  <c r="BQ15" i="2" s="1"/>
  <c r="R2" i="6"/>
  <c r="BR26" i="2"/>
  <c r="BT26" i="2"/>
  <c r="BP26" i="2"/>
  <c r="BQ26" i="2" s="1"/>
  <c r="BV26" i="2"/>
  <c r="BR36" i="2"/>
  <c r="BT36" i="2"/>
  <c r="Y2" i="6"/>
  <c r="BV36" i="2"/>
  <c r="BP36" i="2"/>
  <c r="BQ36" i="2" s="1"/>
  <c r="M2" i="5"/>
  <c r="BU13" i="2"/>
  <c r="BM13" i="2"/>
  <c r="BN13" i="2" s="1"/>
  <c r="BL13" i="2"/>
  <c r="BO13" i="2"/>
  <c r="BS13" i="2"/>
  <c r="BM37" i="2"/>
  <c r="BN37" i="2" s="1"/>
  <c r="BO37" i="2"/>
  <c r="BU37" i="2"/>
  <c r="BS37" i="2"/>
  <c r="BL37" i="2"/>
  <c r="AH2" i="5"/>
  <c r="BT4" i="2"/>
  <c r="BV4" i="2"/>
  <c r="BR4" i="2"/>
  <c r="E2" i="6"/>
  <c r="BP4" i="2"/>
  <c r="BQ4" i="2" s="1"/>
  <c r="BR16" i="2"/>
  <c r="BV16" i="2"/>
  <c r="L2" i="6"/>
  <c r="BP16" i="2"/>
  <c r="BQ16" i="2" s="1"/>
  <c r="BT16" i="2"/>
  <c r="BV27" i="2"/>
  <c r="BT27" i="2"/>
  <c r="BR27" i="2"/>
  <c r="BP27" i="2"/>
  <c r="BQ27" i="2" s="1"/>
  <c r="S2" i="6"/>
  <c r="Z2" i="6"/>
  <c r="BT39" i="2"/>
  <c r="BV39" i="2"/>
  <c r="BP39" i="2"/>
  <c r="BQ39" i="2" s="1"/>
  <c r="BR39" i="2"/>
  <c r="BL45" i="2"/>
  <c r="AO2" i="5"/>
  <c r="BS45" i="2"/>
  <c r="BM45" i="2"/>
  <c r="BN45" i="2" s="1"/>
  <c r="BO45" i="2"/>
  <c r="BU45" i="2"/>
</calcChain>
</file>

<file path=xl/sharedStrings.xml><?xml version="1.0" encoding="utf-8"?>
<sst xmlns="http://schemas.openxmlformats.org/spreadsheetml/2006/main" count="1198" uniqueCount="122">
  <si>
    <t>MEAN</t>
  </si>
  <si>
    <t>SD</t>
  </si>
  <si>
    <t>N</t>
  </si>
  <si>
    <t>pt</t>
  </si>
  <si>
    <t>µm</t>
  </si>
  <si>
    <t>–</t>
  </si>
  <si>
    <t>SPECIMEN</t>
  </si>
  <si>
    <t>CHARACTER</t>
  </si>
  <si>
    <t>RANGE</t>
  </si>
  <si>
    <t>Body length</t>
  </si>
  <si>
    <t>Peribuccal papillae length</t>
  </si>
  <si>
    <t>Lateral papillae length</t>
  </si>
  <si>
    <t>Buccal tube</t>
  </si>
  <si>
    <t xml:space="preserve">     Length</t>
  </si>
  <si>
    <t xml:space="preserve">     Stylet support insertion point</t>
  </si>
  <si>
    <t xml:space="preserve">     Anterior width</t>
  </si>
  <si>
    <t xml:space="preserve">     Standard width</t>
  </si>
  <si>
    <t xml:space="preserve">     Posterior width</t>
  </si>
  <si>
    <t xml:space="preserve">     Standard width/length ratio</t>
  </si>
  <si>
    <t xml:space="preserve">     Posterior/anterior width ratio</t>
  </si>
  <si>
    <t>Claw 1 lengths</t>
  </si>
  <si>
    <t>Claw 2 lengths</t>
  </si>
  <si>
    <t>Claw 3 lengths</t>
  </si>
  <si>
    <t>Claw 4 lengths</t>
  </si>
  <si>
    <t xml:space="preserve">     External primary branch</t>
  </si>
  <si>
    <t xml:space="preserve">     External base + secondary branch</t>
  </si>
  <si>
    <t xml:space="preserve">     External spur</t>
  </si>
  <si>
    <t xml:space="preserve">     Internal primary branch</t>
  </si>
  <si>
    <t xml:space="preserve">     Internal base + secondary branch</t>
  </si>
  <si>
    <t xml:space="preserve">     Internal spur</t>
  </si>
  <si>
    <t xml:space="preserve">     Anterior primary branch</t>
  </si>
  <si>
    <t xml:space="preserve">     Anterior base + secondary branch</t>
  </si>
  <si>
    <t xml:space="preserve">     Anterior spur</t>
  </si>
  <si>
    <t xml:space="preserve">     Posterior primary branch</t>
  </si>
  <si>
    <t xml:space="preserve">     Posterior base + secondary branch</t>
  </si>
  <si>
    <t xml:space="preserve">     Posterior spur</t>
  </si>
  <si>
    <t>Buccal tube length</t>
  </si>
  <si>
    <t>Stylet support insertion point</t>
  </si>
  <si>
    <t xml:space="preserve">  Buccal tube anterior width</t>
  </si>
  <si>
    <t>Buccal tube standard width</t>
  </si>
  <si>
    <t>Buccal tube posterior width</t>
  </si>
  <si>
    <t>Buccal tube standard width/length ratio</t>
  </si>
  <si>
    <t>Buccal tube posterior/anterior width ratio</t>
  </si>
  <si>
    <t>Individual</t>
  </si>
  <si>
    <t>INSTRUCTIONS and TERMS OF USE</t>
  </si>
  <si>
    <t>Data from sheets "females" and "males" are automatically copied to the four remaining "stats" sheets. Data in those sheets are arranged for statistical analyses in the majority of statistical software.</t>
  </si>
  <si>
    <t>Both "females" and "males" sheets automatically calculate basic statistics (number of measurements, range, mean and SD). The table with these statistics is placed after the last (15th) specimen. The summary table can be then copied and pasted directly to MS Word.</t>
  </si>
  <si>
    <t>Copyright by Łukasz Michalczyk. Enquires and suggestions: LM@tardigrada.net</t>
  </si>
  <si>
    <r>
      <t xml:space="preserve">This is a morphometric template for species of the Tardigrada Order </t>
    </r>
    <r>
      <rPr>
        <b/>
        <sz val="12"/>
        <rFont val="Calibri"/>
        <family val="2"/>
        <charset val="238"/>
      </rPr>
      <t>Apochela.</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</si>
  <si>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</si>
  <si>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and "males". If a structure is not measurable leave the cell empty (enetring zeros will mean that the trait has a value of 0).</t>
    </r>
  </si>
  <si>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</si>
  <si>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</si>
  <si>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Species</t>
  </si>
  <si>
    <t>Population</t>
  </si>
  <si>
    <t>Claw 1 external primary branch</t>
  </si>
  <si>
    <t>Claw 1 external base + secondary branch</t>
  </si>
  <si>
    <t>Claw 1 internal primary branch</t>
  </si>
  <si>
    <t>Claw 1 internal base + secondary branch</t>
  </si>
  <si>
    <t>Claw 1 internal spur</t>
  </si>
  <si>
    <t>Claw 2 external primary branch</t>
  </si>
  <si>
    <t>Claw 2 external base + secondary branch</t>
  </si>
  <si>
    <t>Claw 2 internal primary branch</t>
  </si>
  <si>
    <t>Claw 2 internal base + secondary branch</t>
  </si>
  <si>
    <t>Claw 2 internal spur</t>
  </si>
  <si>
    <t>Claw 3 external primary branch</t>
  </si>
  <si>
    <t>Claw 3 external base + secondary branch</t>
  </si>
  <si>
    <t>Claw 3 internal primary branch</t>
  </si>
  <si>
    <t>Claw 3 internal base + secondary branch</t>
  </si>
  <si>
    <t>Claw 3 internal spur</t>
  </si>
  <si>
    <t>Claw 4 anterior primary branch</t>
  </si>
  <si>
    <t>Claw 4 anterior base + secondary branch</t>
  </si>
  <si>
    <t>Claw 4 posterior primary branch</t>
  </si>
  <si>
    <t>Claw 4 posterior base + secondary branch</t>
  </si>
  <si>
    <t>Claw 4 posterior spur</t>
  </si>
  <si>
    <t xml:space="preserve">     External branches length ratio</t>
  </si>
  <si>
    <t xml:space="preserve">     Posterior branches length ratio</t>
  </si>
  <si>
    <t xml:space="preserve">     Anterior branches length ratio</t>
  </si>
  <si>
    <t xml:space="preserve">     Internal branches length ratio</t>
  </si>
  <si>
    <r>
      <t xml:space="preserve">This template can be freely used but each published use must be credited as </t>
    </r>
    <r>
      <rPr>
        <b/>
        <sz val="12"/>
        <rFont val="Calibri"/>
        <family val="2"/>
        <charset val="238"/>
      </rPr>
      <t xml:space="preserve">Morphometric data were handled using the Apochela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</si>
  <si>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 xml:space="preserve"> Buccal tube anterior width</t>
  </si>
  <si>
    <t>Claw 1 external branches length ratio</t>
  </si>
  <si>
    <t>Claw 3 external branches length ratio</t>
  </si>
  <si>
    <t>Claw 2 external branches length ratio</t>
  </si>
  <si>
    <t>Claw 1 internal branches length ratio</t>
  </si>
  <si>
    <t>Claw 2 internal branches length ratio</t>
  </si>
  <si>
    <t>Claw 3 internal branches length ratio</t>
  </si>
  <si>
    <t>Claw 4 anterior branches length ratio</t>
  </si>
  <si>
    <t>Claw 4 posterior branches length ratio</t>
  </si>
  <si>
    <t>Type series</t>
  </si>
  <si>
    <t>Author</t>
  </si>
  <si>
    <t>Date</t>
  </si>
  <si>
    <t>Milnesium tardigradum</t>
  </si>
  <si>
    <t>HU.001</t>
  </si>
  <si>
    <t>NO</t>
  </si>
  <si>
    <t>Witold Morek</t>
  </si>
  <si>
    <t>23.03.2016</t>
  </si>
  <si>
    <t>HU.001.1</t>
  </si>
  <si>
    <t>HU.001.6</t>
  </si>
  <si>
    <t>HU.001.8</t>
  </si>
  <si>
    <t>HU.001.9</t>
  </si>
  <si>
    <t>HU.001.10</t>
  </si>
  <si>
    <t>HU.001.11</t>
  </si>
  <si>
    <t>HU.001.12</t>
  </si>
  <si>
    <t>HU.001.19</t>
  </si>
  <si>
    <t>HU.001.24</t>
  </si>
  <si>
    <t>HU.001.25</t>
  </si>
  <si>
    <t>HU.001.26</t>
  </si>
  <si>
    <t>HU.001.28</t>
  </si>
  <si>
    <t>HU.001.30</t>
  </si>
  <si>
    <t>Claw 4 anterior spur</t>
  </si>
  <si>
    <t>Claw 3 external spur</t>
  </si>
  <si>
    <t>Claw 2 external spur</t>
  </si>
  <si>
    <t>Claw 1 external spur</t>
  </si>
  <si>
    <t>HU.001.4</t>
  </si>
  <si>
    <t>HU.001.13</t>
  </si>
  <si>
    <t>HU.001.14</t>
  </si>
  <si>
    <t>HU.001.15</t>
  </si>
  <si>
    <t>HU.001.16</t>
  </si>
  <si>
    <t>HU.001.17</t>
  </si>
  <si>
    <t>HU.001.18</t>
  </si>
  <si>
    <t>HU.001.33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</si>
</sst>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CE"/>
      <charset val="238"/>
    </font>
    <font>
      <sz val="8"/>
      <name val="Arial CE"/>
      <charset val="238"/>
    </font>
    <font>
      <sz val="10"/>
      <name val="Arial CE"/>
      <charset val="238"/>
    </font>
    <font>
      <b/>
      <sz val="10"/>
      <name val="Arial CE"/>
      <charset val="238"/>
    </font>
    <font>
      <i/>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b/>
      <sz val="10"/>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sz val="10"/>
      <color theme="10"/>
      <name val="Arial CE"/>
      <charset val="238"/>
    </font>
    <font>
      <b/>
      <i/>
      <sz val="10"/>
      <color rgb="FF0000CC"/>
      <name val="Calibri"/>
      <family val="2"/>
      <charset val="238"/>
      <scheme val="minor"/>
    </font>
    <font>
      <b/>
      <sz val="10"/>
      <color rgb="FF008000"/>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1">
    <border>
      <left/>
      <right/>
      <top/>
      <bottom/>
      <diagonal/>
    </border>
    <border>
      <left/>
      <right/>
      <top/>
      <bottom style="thin">
        <color indexed="64"/>
      </bottom>
      <diagonal/>
    </border>
    <border>
      <left/>
      <right style="double">
        <color indexed="64"/>
      </right>
      <top/>
      <bottom style="thin">
        <color indexed="64"/>
      </bottom>
      <diagonal/>
    </border>
    <border>
      <left/>
      <right style="thin">
        <color indexed="64"/>
      </right>
      <top/>
      <bottom/>
      <diagonal/>
    </border>
    <border>
      <left/>
      <right style="double">
        <color indexed="64"/>
      </right>
      <top/>
      <bottom/>
      <diagonal/>
    </border>
    <border>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alignment vertical="top"/>
      <protection locked="0"/>
    </xf>
    <xf numFmtId="9" fontId="2" fillId="0" borderId="0" applyFont="0" applyFill="0" applyBorder="0" applyAlignment="0" applyProtection="0"/>
  </cellStyleXfs>
  <cellXfs count="138">
    <xf numFmtId="0" fontId="0" fillId="0" borderId="0" xfId="0"/>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164" fontId="11" fillId="0" borderId="0" xfId="0" applyNumberFormat="1" applyFont="1" applyFill="1" applyBorder="1" applyAlignment="1">
      <alignment horizontal="right" vertical="center"/>
    </xf>
    <xf numFmtId="164" fontId="11" fillId="0" borderId="0" xfId="0" applyNumberFormat="1" applyFont="1" applyFill="1" applyBorder="1" applyAlignment="1">
      <alignment horizontal="center" vertical="center"/>
    </xf>
    <xf numFmtId="164" fontId="11" fillId="0" borderId="0" xfId="0" applyNumberFormat="1" applyFont="1" applyFill="1" applyBorder="1" applyAlignment="1">
      <alignment horizontal="left" vertical="center"/>
    </xf>
    <xf numFmtId="164" fontId="12" fillId="0" borderId="0" xfId="0" applyNumberFormat="1" applyFont="1" applyFill="1" applyBorder="1" applyAlignment="1">
      <alignment horizontal="center" vertical="center"/>
    </xf>
    <xf numFmtId="164" fontId="12" fillId="0" borderId="3" xfId="0" applyNumberFormat="1" applyFont="1" applyFill="1" applyBorder="1" applyAlignment="1">
      <alignment horizontal="center" vertical="center"/>
    </xf>
    <xf numFmtId="164" fontId="12" fillId="0" borderId="4"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0" xfId="0" applyFont="1" applyFill="1" applyBorder="1" applyAlignment="1">
      <alignment horizontal="center"/>
    </xf>
    <xf numFmtId="0" fontId="9" fillId="0" borderId="7" xfId="0" applyFont="1" applyFill="1" applyBorder="1" applyAlignment="1">
      <alignment horizontal="right"/>
    </xf>
    <xf numFmtId="0" fontId="9" fillId="0" borderId="7" xfId="0" applyFont="1" applyFill="1" applyBorder="1" applyAlignment="1">
      <alignment horizontal="left"/>
    </xf>
    <xf numFmtId="0" fontId="11" fillId="0" borderId="7" xfId="0" applyFont="1" applyFill="1" applyBorder="1" applyAlignment="1">
      <alignment horizontal="center"/>
    </xf>
    <xf numFmtId="0" fontId="11" fillId="0" borderId="8" xfId="0" applyFont="1" applyFill="1" applyBorder="1"/>
    <xf numFmtId="164" fontId="11" fillId="0" borderId="7" xfId="0" applyNumberFormat="1" applyFont="1" applyFill="1" applyBorder="1" applyAlignment="1">
      <alignment horizontal="center"/>
    </xf>
    <xf numFmtId="0" fontId="11" fillId="0" borderId="4" xfId="0" applyFont="1" applyFill="1" applyBorder="1" applyAlignment="1">
      <alignment horizontal="left"/>
    </xf>
    <xf numFmtId="164" fontId="11" fillId="0" borderId="0" xfId="0" applyNumberFormat="1" applyFont="1" applyFill="1" applyBorder="1" applyAlignment="1">
      <alignment horizontal="center"/>
    </xf>
    <xf numFmtId="0" fontId="11" fillId="0" borderId="6" xfId="0" applyFont="1" applyFill="1" applyBorder="1" applyAlignment="1">
      <alignment horizontal="left"/>
    </xf>
    <xf numFmtId="0" fontId="11" fillId="0" borderId="9" xfId="0" applyFont="1" applyFill="1" applyBorder="1" applyAlignment="1">
      <alignment horizontal="center" vertical="center"/>
    </xf>
    <xf numFmtId="0" fontId="11" fillId="0" borderId="0" xfId="0" applyFont="1" applyFill="1" applyBorder="1" applyAlignment="1">
      <alignment horizontal="left"/>
    </xf>
    <xf numFmtId="0" fontId="13" fillId="0" borderId="7" xfId="0" applyFont="1" applyFill="1" applyBorder="1" applyAlignment="1">
      <alignment horizontal="center"/>
    </xf>
    <xf numFmtId="9" fontId="11" fillId="0" borderId="0" xfId="2" applyFont="1" applyFill="1" applyBorder="1" applyAlignment="1">
      <alignment horizontal="right" vertical="center"/>
    </xf>
    <xf numFmtId="9" fontId="11" fillId="0" borderId="0" xfId="2" applyFont="1" applyFill="1" applyBorder="1" applyAlignment="1">
      <alignment horizontal="center" vertical="center"/>
    </xf>
    <xf numFmtId="9" fontId="11" fillId="0" borderId="0" xfId="2" applyFont="1" applyFill="1" applyBorder="1" applyAlignment="1">
      <alignment horizontal="left" vertical="center"/>
    </xf>
    <xf numFmtId="0" fontId="11" fillId="0" borderId="7" xfId="0" applyFont="1" applyBorder="1" applyAlignment="1">
      <alignment vertical="top"/>
    </xf>
    <xf numFmtId="164" fontId="11" fillId="2" borderId="8" xfId="0" applyNumberFormat="1" applyFont="1" applyFill="1" applyBorder="1" applyAlignment="1">
      <alignment horizontal="center"/>
    </xf>
    <xf numFmtId="1" fontId="12" fillId="0" borderId="0" xfId="0" applyNumberFormat="1" applyFont="1" applyFill="1" applyBorder="1" applyAlignment="1">
      <alignment horizontal="right" vertical="center"/>
    </xf>
    <xf numFmtId="1" fontId="12" fillId="0" borderId="0" xfId="0" applyNumberFormat="1" applyFont="1" applyFill="1" applyBorder="1" applyAlignment="1">
      <alignment horizontal="center" vertical="center"/>
    </xf>
    <xf numFmtId="1" fontId="12" fillId="0" borderId="3" xfId="0" applyNumberFormat="1" applyFont="1" applyFill="1" applyBorder="1" applyAlignment="1">
      <alignment horizontal="left" vertical="center"/>
    </xf>
    <xf numFmtId="1" fontId="12" fillId="0" borderId="3" xfId="0" applyNumberFormat="1" applyFont="1" applyFill="1" applyBorder="1" applyAlignment="1">
      <alignment horizontal="center" vertical="center"/>
    </xf>
    <xf numFmtId="1" fontId="12" fillId="0" borderId="4" xfId="0" applyNumberFormat="1" applyFont="1" applyFill="1" applyBorder="1" applyAlignment="1">
      <alignment horizontal="center" vertical="center"/>
    </xf>
    <xf numFmtId="1" fontId="11" fillId="0" borderId="7" xfId="0" applyNumberFormat="1" applyFont="1" applyFill="1" applyBorder="1" applyAlignment="1">
      <alignment horizontal="center"/>
    </xf>
    <xf numFmtId="1" fontId="13" fillId="0" borderId="7" xfId="0" applyNumberFormat="1" applyFont="1" applyFill="1" applyBorder="1" applyAlignment="1">
      <alignment horizontal="center"/>
    </xf>
    <xf numFmtId="1" fontId="11" fillId="0" borderId="0" xfId="0" applyNumberFormat="1" applyFont="1" applyFill="1" applyBorder="1" applyAlignment="1">
      <alignment horizontal="center"/>
    </xf>
    <xf numFmtId="1" fontId="11" fillId="0" borderId="4" xfId="0" applyNumberFormat="1" applyFont="1" applyFill="1" applyBorder="1" applyAlignment="1">
      <alignment horizontal="left"/>
    </xf>
    <xf numFmtId="1" fontId="11" fillId="0" borderId="3"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2" fillId="0" borderId="0" xfId="0" applyFont="1" applyFill="1" applyBorder="1" applyAlignment="1">
      <alignment horizontal="center"/>
    </xf>
    <xf numFmtId="0" fontId="9" fillId="0" borderId="11" xfId="0" applyFont="1" applyFill="1" applyBorder="1" applyAlignment="1">
      <alignment horizontal="center" vertical="center"/>
    </xf>
    <xf numFmtId="1" fontId="11" fillId="0" borderId="12" xfId="0" applyNumberFormat="1" applyFont="1" applyFill="1" applyBorder="1" applyAlignment="1">
      <alignment horizontal="center" vertical="center"/>
    </xf>
    <xf numFmtId="164" fontId="11" fillId="0" borderId="12"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164" fontId="12" fillId="0" borderId="0" xfId="0" applyNumberFormat="1" applyFont="1" applyFill="1" applyBorder="1" applyAlignment="1">
      <alignment horizontal="right" vertical="center"/>
    </xf>
    <xf numFmtId="164" fontId="12" fillId="0" borderId="3" xfId="0" applyNumberFormat="1" applyFont="1" applyFill="1" applyBorder="1" applyAlignment="1">
      <alignment horizontal="left" vertical="center"/>
    </xf>
    <xf numFmtId="9" fontId="11" fillId="0" borderId="12" xfId="2" applyFont="1" applyFill="1" applyBorder="1" applyAlignment="1">
      <alignment horizontal="center" vertical="center"/>
    </xf>
    <xf numFmtId="0" fontId="4" fillId="0" borderId="7" xfId="0" applyFont="1" applyBorder="1" applyAlignment="1">
      <alignment horizontal="left" vertical="center" wrapText="1"/>
    </xf>
    <xf numFmtId="0" fontId="0" fillId="0" borderId="7" xfId="0" applyBorder="1" applyAlignment="1">
      <alignment horizontal="center" vertical="center"/>
    </xf>
    <xf numFmtId="1" fontId="3" fillId="0" borderId="7" xfId="0" applyNumberFormat="1" applyFont="1" applyBorder="1" applyAlignment="1">
      <alignment horizontal="center" vertical="center" wrapText="1"/>
    </xf>
    <xf numFmtId="1" fontId="0" fillId="0" borderId="7"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7" xfId="0" applyNumberFormat="1" applyBorder="1" applyAlignment="1">
      <alignment horizontal="center" vertical="center"/>
    </xf>
    <xf numFmtId="9" fontId="0" fillId="0" borderId="7" xfId="2" applyFont="1" applyBorder="1" applyAlignment="1">
      <alignment horizontal="center" vertical="center" wrapText="1"/>
    </xf>
    <xf numFmtId="164" fontId="13" fillId="0" borderId="7" xfId="0" applyNumberFormat="1" applyFont="1" applyFill="1" applyBorder="1" applyAlignment="1">
      <alignment horizontal="center"/>
    </xf>
    <xf numFmtId="164" fontId="13" fillId="2" borderId="14" xfId="0" applyNumberFormat="1" applyFont="1" applyFill="1" applyBorder="1" applyAlignment="1">
      <alignment horizontal="center"/>
    </xf>
    <xf numFmtId="1"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xf>
    <xf numFmtId="0" fontId="0" fillId="0" borderId="0" xfId="0" applyAlignment="1">
      <alignment vertical="top"/>
    </xf>
    <xf numFmtId="0" fontId="14" fillId="3" borderId="15" xfId="0" applyFont="1" applyFill="1" applyBorder="1" applyAlignment="1">
      <alignment horizontal="center" vertical="top" wrapText="1"/>
    </xf>
    <xf numFmtId="0" fontId="14" fillId="3" borderId="17" xfId="0" applyFont="1" applyFill="1" applyBorder="1" applyAlignment="1">
      <alignment horizontal="center" vertical="top" wrapText="1"/>
    </xf>
    <xf numFmtId="0" fontId="14" fillId="3" borderId="20" xfId="0" applyFont="1" applyFill="1" applyBorder="1" applyAlignment="1">
      <alignment horizontal="center" vertical="top" wrapText="1"/>
    </xf>
    <xf numFmtId="0" fontId="16" fillId="4" borderId="17" xfId="0" applyFont="1" applyFill="1" applyBorder="1" applyAlignment="1">
      <alignment horizontal="center" vertical="top" wrapText="1"/>
    </xf>
    <xf numFmtId="9" fontId="17" fillId="0" borderId="7" xfId="2" applyFont="1" applyFill="1" applyBorder="1" applyAlignment="1">
      <alignment horizontal="center"/>
    </xf>
    <xf numFmtId="0" fontId="11" fillId="0" borderId="7" xfId="0" applyFont="1" applyFill="1" applyBorder="1" applyAlignment="1">
      <alignment horizontal="center" vertical="top" wrapText="1"/>
    </xf>
    <xf numFmtId="0" fontId="11" fillId="0" borderId="7" xfId="0" applyFont="1" applyBorder="1" applyAlignment="1">
      <alignment horizontal="center" vertical="top" wrapText="1"/>
    </xf>
    <xf numFmtId="164" fontId="13" fillId="2" borderId="21" xfId="0" applyNumberFormat="1" applyFont="1" applyFill="1" applyBorder="1" applyAlignment="1">
      <alignment horizontal="center"/>
    </xf>
    <xf numFmtId="0" fontId="0" fillId="0" borderId="7" xfId="0" applyFont="1" applyBorder="1" applyAlignment="1">
      <alignment horizontal="left" vertical="center" wrapText="1"/>
    </xf>
    <xf numFmtId="0" fontId="0" fillId="0" borderId="0" xfId="0" applyFont="1" applyAlignment="1">
      <alignment horizontal="left" vertical="center" wrapText="1"/>
    </xf>
    <xf numFmtId="0" fontId="0" fillId="0" borderId="7" xfId="0" applyBorder="1" applyAlignment="1">
      <alignment horizontal="left" vertical="center" wrapText="1"/>
    </xf>
    <xf numFmtId="164" fontId="12" fillId="0" borderId="0" xfId="0" applyNumberFormat="1" applyFont="1" applyFill="1" applyBorder="1" applyAlignment="1">
      <alignment horizontal="left" vertical="center"/>
    </xf>
    <xf numFmtId="0" fontId="15" fillId="3" borderId="16"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9" fillId="3" borderId="30" xfId="1" applyFont="1" applyFill="1" applyBorder="1" applyAlignment="1" applyProtection="1">
      <alignment horizontal="left" vertical="center" wrapText="1"/>
    </xf>
    <xf numFmtId="0" fontId="11" fillId="5" borderId="0" xfId="0" applyFont="1" applyFill="1" applyBorder="1" applyAlignment="1">
      <alignment vertical="top"/>
    </xf>
    <xf numFmtId="9" fontId="17" fillId="5" borderId="29" xfId="2" applyFont="1" applyFill="1" applyBorder="1" applyAlignment="1">
      <alignment horizontal="center"/>
    </xf>
    <xf numFmtId="164" fontId="13" fillId="5" borderId="29" xfId="0" applyNumberFormat="1" applyFont="1" applyFill="1" applyBorder="1" applyAlignment="1">
      <alignment horizontal="center"/>
    </xf>
    <xf numFmtId="0" fontId="4"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22" fillId="6" borderId="0" xfId="0" applyFont="1" applyFill="1" applyAlignment="1">
      <alignment vertical="top"/>
    </xf>
    <xf numFmtId="0" fontId="23" fillId="7" borderId="0" xfId="0" applyFont="1" applyFill="1"/>
    <xf numFmtId="49" fontId="24" fillId="6" borderId="0" xfId="0" applyNumberFormat="1" applyFont="1" applyFill="1" applyAlignment="1">
      <alignment horizontal="right" vertical="top"/>
    </xf>
    <xf numFmtId="49" fontId="25" fillId="6" borderId="0" xfId="0" applyNumberFormat="1" applyFont="1" applyFill="1" applyAlignment="1">
      <alignment horizontal="right" vertical="top"/>
    </xf>
    <xf numFmtId="0" fontId="22" fillId="7" borderId="0" xfId="0" applyFont="1" applyFill="1" applyAlignment="1">
      <alignment vertical="top"/>
    </xf>
    <xf numFmtId="49" fontId="25" fillId="7" borderId="0" xfId="0" applyNumberFormat="1" applyFont="1" applyFill="1" applyAlignment="1">
      <alignment horizontal="right" vertical="top"/>
    </xf>
    <xf numFmtId="9" fontId="21" fillId="5" borderId="29" xfId="2" applyFont="1" applyFill="1" applyBorder="1" applyAlignment="1">
      <alignment horizontal="center"/>
    </xf>
    <xf numFmtId="164" fontId="20" fillId="5" borderId="29" xfId="0" applyNumberFormat="1" applyFont="1" applyFill="1" applyBorder="1" applyAlignment="1">
      <alignment horizontal="center"/>
    </xf>
    <xf numFmtId="0" fontId="9" fillId="0" borderId="0" xfId="0" applyFont="1" applyFill="1" applyBorder="1" applyAlignment="1">
      <alignment horizontal="center"/>
    </xf>
    <xf numFmtId="49" fontId="4" fillId="0" borderId="7" xfId="0" applyNumberFormat="1" applyFont="1" applyBorder="1" applyAlignment="1">
      <alignment horizontal="left" vertical="center" wrapText="1"/>
    </xf>
    <xf numFmtId="49" fontId="0" fillId="0" borderId="7" xfId="0" applyNumberFormat="1" applyBorder="1" applyAlignment="1">
      <alignment horizontal="left" vertical="center" wrapText="1"/>
    </xf>
    <xf numFmtId="9" fontId="12" fillId="0" borderId="0" xfId="2" applyFont="1" applyFill="1" applyBorder="1" applyAlignment="1">
      <alignment horizontal="right" vertical="center"/>
    </xf>
    <xf numFmtId="9" fontId="12" fillId="0" borderId="0" xfId="2" applyFont="1" applyFill="1" applyBorder="1" applyAlignment="1">
      <alignment horizontal="center" vertical="center"/>
    </xf>
    <xf numFmtId="9" fontId="12" fillId="0" borderId="3" xfId="2" applyFont="1" applyFill="1" applyBorder="1" applyAlignment="1">
      <alignment horizontal="left" vertical="center"/>
    </xf>
    <xf numFmtId="9" fontId="12" fillId="0" borderId="3" xfId="2" applyFont="1" applyFill="1" applyBorder="1" applyAlignment="1">
      <alignment horizontal="center" vertical="center"/>
    </xf>
    <xf numFmtId="9" fontId="12" fillId="0" borderId="4" xfId="2" applyFont="1" applyFill="1" applyBorder="1" applyAlignment="1">
      <alignment horizontal="center" vertical="center"/>
    </xf>
    <xf numFmtId="9" fontId="11" fillId="0" borderId="5" xfId="2" applyFont="1" applyFill="1" applyBorder="1" applyAlignment="1">
      <alignment horizontal="right" vertical="center"/>
    </xf>
    <xf numFmtId="9" fontId="11" fillId="0" borderId="5" xfId="2" applyFont="1" applyFill="1" applyBorder="1" applyAlignment="1">
      <alignment horizontal="center" vertical="center"/>
    </xf>
    <xf numFmtId="9" fontId="11" fillId="0" borderId="5" xfId="2" applyFont="1" applyFill="1" applyBorder="1" applyAlignment="1">
      <alignment horizontal="left" vertical="center"/>
    </xf>
    <xf numFmtId="9" fontId="12" fillId="0" borderId="5" xfId="2" applyFont="1" applyFill="1" applyBorder="1" applyAlignment="1">
      <alignment horizontal="right" vertical="center"/>
    </xf>
    <xf numFmtId="9" fontId="12" fillId="0" borderId="5" xfId="2" applyFont="1" applyFill="1" applyBorder="1" applyAlignment="1">
      <alignment horizontal="center" vertical="center"/>
    </xf>
    <xf numFmtId="9" fontId="12" fillId="0" borderId="9" xfId="2" applyFont="1" applyFill="1" applyBorder="1" applyAlignment="1">
      <alignment horizontal="left" vertical="center"/>
    </xf>
    <xf numFmtId="9" fontId="11" fillId="0" borderId="13" xfId="2" applyFont="1" applyFill="1" applyBorder="1" applyAlignment="1">
      <alignment horizontal="center" vertical="center"/>
    </xf>
    <xf numFmtId="9" fontId="12" fillId="0" borderId="9" xfId="2" applyFont="1" applyFill="1" applyBorder="1" applyAlignment="1">
      <alignment horizontal="center" vertical="center"/>
    </xf>
    <xf numFmtId="9" fontId="12" fillId="0" borderId="6" xfId="2" applyFont="1" applyFill="1" applyBorder="1" applyAlignment="1">
      <alignment horizontal="center" vertical="center"/>
    </xf>
    <xf numFmtId="0" fontId="11" fillId="0" borderId="7" xfId="0" applyFont="1" applyFill="1" applyBorder="1" applyAlignment="1">
      <alignment horizont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9" fontId="11" fillId="0" borderId="0" xfId="2" applyFont="1" applyFill="1" applyBorder="1" applyAlignment="1">
      <alignment horizontal="center" vertical="center"/>
    </xf>
    <xf numFmtId="2" fontId="0" fillId="0" borderId="7" xfId="0" applyNumberFormat="1" applyBorder="1" applyAlignment="1">
      <alignment horizontal="center" vertical="center" wrapText="1"/>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9" fillId="0" borderId="7" xfId="0" applyFont="1" applyFill="1" applyBorder="1" applyAlignment="1">
      <alignment horizont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25"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1" fontId="9" fillId="0" borderId="7" xfId="0" applyNumberFormat="1" applyFont="1" applyFill="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B2B2B2"/>
      <color rgb="FF3333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Apochela%20ver.%20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7109375" style="66" customWidth="1"/>
    <col min="3" max="3" width="115.7109375" customWidth="1"/>
  </cols>
  <sheetData>
    <row r="1" spans="2:3" ht="13.5" thickBot="1" x14ac:dyDescent="0.25"/>
    <row r="2" spans="2:3" ht="19.5" thickBot="1" x14ac:dyDescent="0.25">
      <c r="B2" s="122" t="s">
        <v>44</v>
      </c>
      <c r="C2" s="123"/>
    </row>
    <row r="3" spans="2:3" ht="15.75" x14ac:dyDescent="0.2">
      <c r="B3" s="67">
        <v>1</v>
      </c>
      <c r="C3" s="79" t="s">
        <v>48</v>
      </c>
    </row>
    <row r="4" spans="2:3" ht="63" x14ac:dyDescent="0.2">
      <c r="B4" s="68">
        <v>2</v>
      </c>
      <c r="C4" s="80" t="s">
        <v>50</v>
      </c>
    </row>
    <row r="5" spans="2:3" ht="47.25" x14ac:dyDescent="0.2">
      <c r="B5" s="67">
        <v>3</v>
      </c>
      <c r="C5" s="80" t="s">
        <v>46</v>
      </c>
    </row>
    <row r="6" spans="2:3" ht="47.25" x14ac:dyDescent="0.2">
      <c r="B6" s="68">
        <v>4</v>
      </c>
      <c r="C6" s="80" t="s">
        <v>52</v>
      </c>
    </row>
    <row r="7" spans="2:3" ht="31.5" x14ac:dyDescent="0.2">
      <c r="B7" s="67">
        <v>5</v>
      </c>
      <c r="C7" s="80" t="s">
        <v>51</v>
      </c>
    </row>
    <row r="8" spans="2:3" ht="31.5" x14ac:dyDescent="0.2">
      <c r="B8" s="68">
        <v>6</v>
      </c>
      <c r="C8" s="80" t="s">
        <v>45</v>
      </c>
    </row>
    <row r="9" spans="2:3" ht="31.5" x14ac:dyDescent="0.2">
      <c r="B9" s="67">
        <v>7</v>
      </c>
      <c r="C9" s="81" t="s">
        <v>49</v>
      </c>
    </row>
    <row r="10" spans="2:3" ht="63" x14ac:dyDescent="0.2">
      <c r="B10" s="70">
        <v>8</v>
      </c>
      <c r="C10" s="82" t="s">
        <v>79</v>
      </c>
    </row>
    <row r="11" spans="2:3" ht="16.5" thickBot="1" x14ac:dyDescent="0.25">
      <c r="B11" s="69">
        <v>9</v>
      </c>
      <c r="C11" s="83" t="s">
        <v>47</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92" customWidth="1"/>
    <col min="2" max="2" width="20.42578125" style="92" bestFit="1" customWidth="1"/>
    <col min="3" max="3" width="3.7109375" style="92" customWidth="1"/>
    <col min="4" max="4" width="55.85546875" style="92" customWidth="1"/>
    <col min="5" max="16384" width="8.85546875" style="92"/>
  </cols>
  <sheetData>
    <row r="2" spans="2:4" x14ac:dyDescent="0.3">
      <c r="B2" s="91" t="s">
        <v>53</v>
      </c>
      <c r="D2" s="93" t="s">
        <v>92</v>
      </c>
    </row>
    <row r="3" spans="2:4" x14ac:dyDescent="0.3">
      <c r="B3" s="91" t="s">
        <v>54</v>
      </c>
      <c r="D3" s="94" t="s">
        <v>93</v>
      </c>
    </row>
    <row r="4" spans="2:4" x14ac:dyDescent="0.3">
      <c r="B4" s="91" t="s">
        <v>89</v>
      </c>
      <c r="D4" s="94" t="s">
        <v>94</v>
      </c>
    </row>
    <row r="5" spans="2:4" x14ac:dyDescent="0.3">
      <c r="B5" s="95"/>
      <c r="D5" s="96"/>
    </row>
    <row r="6" spans="2:4" x14ac:dyDescent="0.3">
      <c r="B6" s="91" t="s">
        <v>90</v>
      </c>
      <c r="D6" s="94" t="s">
        <v>95</v>
      </c>
    </row>
    <row r="7" spans="2:4" x14ac:dyDescent="0.3">
      <c r="B7" s="91" t="s">
        <v>91</v>
      </c>
      <c r="D7" s="94" t="s">
        <v>96</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2B2B2"/>
  </sheetPr>
  <dimension ref="A1:BZ63"/>
  <sheetViews>
    <sheetView zoomScaleNormal="100" workbookViewId="0">
      <pane xSplit="1" ySplit="2" topLeftCell="B3" activePane="bottomRight" state="frozen"/>
      <selection activeCell="BX33" sqref="BX33"/>
      <selection pane="topRight" activeCell="BX33" sqref="BX33"/>
      <selection pane="bottomLeft" activeCell="BX33" sqref="BX33"/>
      <selection pane="bottomRight"/>
    </sheetView>
  </sheetViews>
  <sheetFormatPr defaultColWidth="9.140625" defaultRowHeight="12.75" x14ac:dyDescent="0.2"/>
  <cols>
    <col min="1" max="1" width="30.28515625" style="12" bestFit="1" customWidth="1"/>
    <col min="2" max="3" width="6.7109375" style="99" customWidth="1"/>
    <col min="4" max="61" width="6.7109375" style="12" customWidth="1"/>
    <col min="62" max="62" width="2.85546875" style="12" customWidth="1"/>
    <col min="63" max="63" width="30.28515625" style="12" bestFit="1" customWidth="1"/>
    <col min="64" max="64" width="3.140625" style="12" bestFit="1" customWidth="1"/>
    <col min="65" max="65" width="6.85546875" style="12" bestFit="1" customWidth="1"/>
    <col min="66" max="66" width="2.42578125" style="12" customWidth="1"/>
    <col min="67" max="67" width="6.85546875" style="12" bestFit="1" customWidth="1"/>
    <col min="68" max="68" width="7.42578125" style="12" bestFit="1" customWidth="1"/>
    <col min="69" max="69" width="2.42578125" style="43" customWidth="1"/>
    <col min="70" max="70" width="7.42578125" style="12" bestFit="1" customWidth="1"/>
    <col min="71" max="71" width="7.5703125" style="12" bestFit="1" customWidth="1"/>
    <col min="72" max="72" width="7.42578125" style="43" bestFit="1" customWidth="1"/>
    <col min="73" max="73" width="7.5703125" style="12" bestFit="1" customWidth="1"/>
    <col min="74" max="74" width="7.28515625" style="43" bestFit="1" customWidth="1"/>
    <col min="75" max="75" width="5.7109375" style="12" bestFit="1" customWidth="1"/>
    <col min="76" max="76" width="7.42578125" style="12" bestFit="1" customWidth="1"/>
    <col min="77" max="16384" width="9.140625" style="12"/>
  </cols>
  <sheetData>
    <row r="1" spans="1:78" x14ac:dyDescent="0.2">
      <c r="A1" s="13" t="s">
        <v>6</v>
      </c>
      <c r="B1" s="137" t="s">
        <v>114</v>
      </c>
      <c r="C1" s="137"/>
      <c r="D1" s="137" t="s">
        <v>115</v>
      </c>
      <c r="E1" s="137"/>
      <c r="F1" s="137" t="s">
        <v>116</v>
      </c>
      <c r="G1" s="137"/>
      <c r="H1" s="137" t="s">
        <v>117</v>
      </c>
      <c r="I1" s="137"/>
      <c r="J1" s="137" t="s">
        <v>117</v>
      </c>
      <c r="K1" s="137"/>
      <c r="L1" s="137" t="s">
        <v>118</v>
      </c>
      <c r="M1" s="137"/>
      <c r="N1" s="137" t="s">
        <v>119</v>
      </c>
      <c r="O1" s="137"/>
      <c r="P1" s="137" t="s">
        <v>120</v>
      </c>
      <c r="Q1" s="137"/>
      <c r="R1" s="137" t="s">
        <v>120</v>
      </c>
      <c r="S1" s="137"/>
      <c r="T1" s="137" t="s">
        <v>121</v>
      </c>
      <c r="U1" s="137"/>
      <c r="V1" s="137">
        <v>11</v>
      </c>
      <c r="W1" s="137"/>
      <c r="X1" s="124">
        <v>12</v>
      </c>
      <c r="Y1" s="124"/>
      <c r="Z1" s="124">
        <v>13</v>
      </c>
      <c r="AA1" s="124"/>
      <c r="AB1" s="124">
        <v>14</v>
      </c>
      <c r="AC1" s="124"/>
      <c r="AD1" s="124">
        <v>15</v>
      </c>
      <c r="AE1" s="124"/>
      <c r="AF1" s="124">
        <v>16</v>
      </c>
      <c r="AG1" s="124"/>
      <c r="AH1" s="124">
        <v>17</v>
      </c>
      <c r="AI1" s="124"/>
      <c r="AJ1" s="124">
        <v>18</v>
      </c>
      <c r="AK1" s="124"/>
      <c r="AL1" s="124">
        <v>19</v>
      </c>
      <c r="AM1" s="124"/>
      <c r="AN1" s="124">
        <v>20</v>
      </c>
      <c r="AO1" s="124"/>
      <c r="AP1" s="124">
        <v>21</v>
      </c>
      <c r="AQ1" s="124"/>
      <c r="AR1" s="124">
        <v>22</v>
      </c>
      <c r="AS1" s="124"/>
      <c r="AT1" s="124">
        <v>23</v>
      </c>
      <c r="AU1" s="124"/>
      <c r="AV1" s="124">
        <v>24</v>
      </c>
      <c r="AW1" s="124"/>
      <c r="AX1" s="124">
        <v>25</v>
      </c>
      <c r="AY1" s="124"/>
      <c r="AZ1" s="124">
        <v>26</v>
      </c>
      <c r="BA1" s="124"/>
      <c r="BB1" s="124">
        <v>27</v>
      </c>
      <c r="BC1" s="124"/>
      <c r="BD1" s="124">
        <v>28</v>
      </c>
      <c r="BE1" s="124"/>
      <c r="BF1" s="124">
        <v>29</v>
      </c>
      <c r="BG1" s="124"/>
      <c r="BH1" s="124">
        <v>30</v>
      </c>
      <c r="BI1" s="124"/>
      <c r="BK1" s="130" t="s">
        <v>7</v>
      </c>
      <c r="BL1" s="132" t="s">
        <v>2</v>
      </c>
      <c r="BM1" s="125" t="s">
        <v>8</v>
      </c>
      <c r="BN1" s="125"/>
      <c r="BO1" s="125"/>
      <c r="BP1" s="125"/>
      <c r="BQ1" s="125"/>
      <c r="BR1" s="134"/>
      <c r="BS1" s="135" t="s">
        <v>0</v>
      </c>
      <c r="BT1" s="136"/>
      <c r="BU1" s="125" t="s">
        <v>1</v>
      </c>
      <c r="BV1" s="126"/>
      <c r="BW1" s="125"/>
      <c r="BX1" s="125"/>
    </row>
    <row r="2" spans="1:78" x14ac:dyDescent="0.2">
      <c r="A2" s="14" t="s">
        <v>7</v>
      </c>
      <c r="B2" s="116" t="s">
        <v>4</v>
      </c>
      <c r="C2" s="23" t="s">
        <v>3</v>
      </c>
      <c r="D2" s="116" t="s">
        <v>4</v>
      </c>
      <c r="E2" s="23" t="s">
        <v>3</v>
      </c>
      <c r="F2" s="116" t="s">
        <v>4</v>
      </c>
      <c r="G2" s="23" t="s">
        <v>3</v>
      </c>
      <c r="H2" s="116" t="s">
        <v>4</v>
      </c>
      <c r="I2" s="23" t="s">
        <v>3</v>
      </c>
      <c r="J2" s="116" t="s">
        <v>4</v>
      </c>
      <c r="K2" s="23" t="s">
        <v>3</v>
      </c>
      <c r="L2" s="116" t="s">
        <v>4</v>
      </c>
      <c r="M2" s="23" t="s">
        <v>3</v>
      </c>
      <c r="N2" s="116" t="s">
        <v>4</v>
      </c>
      <c r="O2" s="23" t="s">
        <v>3</v>
      </c>
      <c r="P2" s="116" t="s">
        <v>4</v>
      </c>
      <c r="Q2" s="23" t="s">
        <v>3</v>
      </c>
      <c r="R2" s="116" t="s">
        <v>4</v>
      </c>
      <c r="S2" s="23" t="s">
        <v>3</v>
      </c>
      <c r="T2" s="116" t="s">
        <v>4</v>
      </c>
      <c r="U2" s="23" t="s">
        <v>3</v>
      </c>
      <c r="V2" s="116" t="s">
        <v>4</v>
      </c>
      <c r="W2" s="23" t="s">
        <v>3</v>
      </c>
      <c r="X2" s="116" t="s">
        <v>4</v>
      </c>
      <c r="Y2" s="23" t="s">
        <v>3</v>
      </c>
      <c r="Z2" s="116" t="s">
        <v>4</v>
      </c>
      <c r="AA2" s="23" t="s">
        <v>3</v>
      </c>
      <c r="AB2" s="116" t="s">
        <v>4</v>
      </c>
      <c r="AC2" s="23" t="s">
        <v>3</v>
      </c>
      <c r="AD2" s="116" t="s">
        <v>4</v>
      </c>
      <c r="AE2" s="23" t="s">
        <v>3</v>
      </c>
      <c r="AF2" s="116" t="s">
        <v>4</v>
      </c>
      <c r="AG2" s="23" t="s">
        <v>3</v>
      </c>
      <c r="AH2" s="116" t="s">
        <v>4</v>
      </c>
      <c r="AI2" s="23" t="s">
        <v>3</v>
      </c>
      <c r="AJ2" s="116" t="s">
        <v>4</v>
      </c>
      <c r="AK2" s="23" t="s">
        <v>3</v>
      </c>
      <c r="AL2" s="116" t="s">
        <v>4</v>
      </c>
      <c r="AM2" s="23" t="s">
        <v>3</v>
      </c>
      <c r="AN2" s="116" t="s">
        <v>4</v>
      </c>
      <c r="AO2" s="23" t="s">
        <v>3</v>
      </c>
      <c r="AP2" s="116" t="s">
        <v>4</v>
      </c>
      <c r="AQ2" s="23" t="s">
        <v>3</v>
      </c>
      <c r="AR2" s="116" t="s">
        <v>4</v>
      </c>
      <c r="AS2" s="23" t="s">
        <v>3</v>
      </c>
      <c r="AT2" s="116" t="s">
        <v>4</v>
      </c>
      <c r="AU2" s="23" t="s">
        <v>3</v>
      </c>
      <c r="AV2" s="116" t="s">
        <v>4</v>
      </c>
      <c r="AW2" s="23" t="s">
        <v>3</v>
      </c>
      <c r="AX2" s="116" t="s">
        <v>4</v>
      </c>
      <c r="AY2" s="23" t="s">
        <v>3</v>
      </c>
      <c r="AZ2" s="116" t="s">
        <v>4</v>
      </c>
      <c r="BA2" s="23" t="s">
        <v>3</v>
      </c>
      <c r="BB2" s="116" t="s">
        <v>4</v>
      </c>
      <c r="BC2" s="23" t="s">
        <v>3</v>
      </c>
      <c r="BD2" s="116" t="s">
        <v>4</v>
      </c>
      <c r="BE2" s="23" t="s">
        <v>3</v>
      </c>
      <c r="BF2" s="116" t="s">
        <v>4</v>
      </c>
      <c r="BG2" s="23" t="s">
        <v>3</v>
      </c>
      <c r="BH2" s="116" t="s">
        <v>4</v>
      </c>
      <c r="BI2" s="23" t="s">
        <v>3</v>
      </c>
      <c r="BK2" s="131"/>
      <c r="BL2" s="133"/>
      <c r="BM2" s="127" t="s">
        <v>4</v>
      </c>
      <c r="BN2" s="127"/>
      <c r="BO2" s="127"/>
      <c r="BP2" s="128" t="s">
        <v>3</v>
      </c>
      <c r="BQ2" s="128"/>
      <c r="BR2" s="129"/>
      <c r="BS2" s="44" t="s">
        <v>4</v>
      </c>
      <c r="BT2" s="119" t="s">
        <v>3</v>
      </c>
      <c r="BU2" s="117" t="s">
        <v>4</v>
      </c>
      <c r="BV2" s="2" t="s">
        <v>3</v>
      </c>
      <c r="BW2" s="117"/>
      <c r="BX2" s="118"/>
    </row>
    <row r="3" spans="1:78" x14ac:dyDescent="0.2">
      <c r="A3" s="16" t="s">
        <v>9</v>
      </c>
      <c r="B3" s="34">
        <v>347</v>
      </c>
      <c r="C3" s="35">
        <f>IF(AND((B3&gt;0),(B$7&gt;0)),(B3/B$7*100),"")</f>
        <v>1388</v>
      </c>
      <c r="D3" s="34">
        <v>331</v>
      </c>
      <c r="E3" s="35">
        <f>IF(AND((D3&gt;0),(D$7&gt;0)),(D3/D$7*100),"")</f>
        <v>1303.1496062992126</v>
      </c>
      <c r="F3" s="34">
        <v>367</v>
      </c>
      <c r="G3" s="35">
        <f>IF(AND((F3&gt;0),(F$7&gt;0)),(F3/F$7*100),"")</f>
        <v>1444.8818897637796</v>
      </c>
      <c r="H3" s="34">
        <v>362</v>
      </c>
      <c r="I3" s="35">
        <f>IF(AND((H3&gt;0),(H$7&gt;0)),(H3/H$7*100),"")</f>
        <v>1477.5510204081631</v>
      </c>
      <c r="J3" s="34">
        <v>365</v>
      </c>
      <c r="K3" s="35">
        <f>IF(AND((J3&gt;0),(J$7&gt;0)),(J3/J$7*100),"")</f>
        <v>1465.8634538152612</v>
      </c>
      <c r="L3" s="34">
        <v>342</v>
      </c>
      <c r="M3" s="35">
        <f>IF(AND((L3&gt;0),(L$7&gt;0)),(L3/L$7*100),"")</f>
        <v>1346.456692913386</v>
      </c>
      <c r="N3" s="34">
        <v>364</v>
      </c>
      <c r="O3" s="35">
        <f>IF(AND((N3&gt;0),(N$7&gt;0)),(N3/N$7*100),"")</f>
        <v>1421.875</v>
      </c>
      <c r="P3" s="34">
        <v>359</v>
      </c>
      <c r="Q3" s="35">
        <f>IF(AND((P3&gt;0),(P$7&gt;0)),(P3/P$7*100),"")</f>
        <v>1386.1003861003862</v>
      </c>
      <c r="R3" s="34">
        <v>356</v>
      </c>
      <c r="S3" s="35">
        <f>IF(AND((R3&gt;0),(R$7&gt;0)),(R3/R$7*100),"")</f>
        <v>1348.4848484848487</v>
      </c>
      <c r="T3" s="34">
        <v>337</v>
      </c>
      <c r="U3" s="35">
        <f>IF(AND((T3&gt;0),(T$7&gt;0)),(T3/T$7*100),"")</f>
        <v>1332.01581027668</v>
      </c>
      <c r="V3" s="34"/>
      <c r="W3" s="35" t="str">
        <f>IF(AND((V3&gt;0),(V$7&gt;0)),(V3/V$7*100),"")</f>
        <v/>
      </c>
      <c r="X3" s="34"/>
      <c r="Y3" s="35" t="str">
        <f>IF(AND((X3&gt;0),(X$7&gt;0)),(X3/X$7*100),"")</f>
        <v/>
      </c>
      <c r="Z3" s="34"/>
      <c r="AA3" s="35" t="str">
        <f>IF(AND((Z3&gt;0),(Z$7&gt;0)),(Z3/Z$7*100),"")</f>
        <v/>
      </c>
      <c r="AB3" s="34"/>
      <c r="AC3" s="35" t="str">
        <f>IF(AND((AB3&gt;0),(AB$7&gt;0)),(AB3/AB$7*100),"")</f>
        <v/>
      </c>
      <c r="AD3" s="34"/>
      <c r="AE3" s="35" t="str">
        <f>IF(AND((AD3&gt;0),(AD$7&gt;0)),(AD3/AD$7*100),"")</f>
        <v/>
      </c>
      <c r="AF3" s="34"/>
      <c r="AG3" s="35" t="str">
        <f>IF(AND((AF3&gt;0),(AF$7&gt;0)),(AF3/AF$7*100),"")</f>
        <v/>
      </c>
      <c r="AH3" s="34"/>
      <c r="AI3" s="35" t="str">
        <f>IF(AND((AH3&gt;0),(AH$7&gt;0)),(AH3/AH$7*100),"")</f>
        <v/>
      </c>
      <c r="AJ3" s="34"/>
      <c r="AK3" s="35" t="str">
        <f>IF(AND((AJ3&gt;0),(AJ$7&gt;0)),(AJ3/AJ$7*100),"")</f>
        <v/>
      </c>
      <c r="AL3" s="34"/>
      <c r="AM3" s="35" t="str">
        <f>IF(AND((AL3&gt;0),(AL$7&gt;0)),(AL3/AL$7*100),"")</f>
        <v/>
      </c>
      <c r="AN3" s="34"/>
      <c r="AO3" s="35" t="str">
        <f>IF(AND((AN3&gt;0),(AN$7&gt;0)),(AN3/AN$7*100),"")</f>
        <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 t="shared" ref="BK3:BK49" si="0">A3</f>
        <v>Body length</v>
      </c>
      <c r="BL3" s="38">
        <f>COUNT(B3,D3,F3,H3,J3,L3,N3,P3,R3,T3,V3,X3,Z3,AB3,AD3,AF3,AH3,AJ3,AL3,AN3,AP3,AR3,AT3,AV3,AX3,AZ3,BB3,BD3,BF3,BH3)</f>
        <v>10</v>
      </c>
      <c r="BM3" s="39">
        <f>IF(SUM(B3,D3,F3,H3,J3,L3,N3,P3,R3,T3,V3,X3,Z3,AB3,AD3,AF3,AH3,AJ3,AL3,AN3,AP3,AR3,AT3,AV3,AX3,AZ3,BB3,BD3,BF3,BH3)&gt;0,MIN(B3,D3,F3,H3,J3,L3,N3,P3,R3,T3,V3,X3,Z3,AB3,AD3,AF3,AH3,AJ3,AL3,AN3,AP3,AR3,AT3,AV3,AX3,AZ3,BB3,BD3,BF3,BH3),"")</f>
        <v>331</v>
      </c>
      <c r="BN3" s="40" t="str">
        <f>IF(COUNT(BM3)&gt;0,"–","?")</f>
        <v>–</v>
      </c>
      <c r="BO3" s="41">
        <f>IF(SUM(B3,D3,F3,H3,J3,L3,N3,P3,R3,T3,V3,X3,Z3,AB3,AD3,AF3,AH3,AJ3,AL3,AN3,AP3,AR3,AT3,AV3,AX3,AZ3,BB3,BD3,BF3,BH3)&gt;0,MAX(B3,D3,F3,H3,J3,L3,N3,P3,R3,T3,V3,X3,Z3,AB3,AD3,AF3,AH3,AJ3,AL3,AN3,AP3,AR3,AT3,AV3,AX3,AZ3,BB3,BD3,BF3,BH3),"")</f>
        <v>367</v>
      </c>
      <c r="BP3" s="29">
        <f>IF(SUM(C3,E3,G3,I3,K3,M3,O3,Q3,S3,U3,W3,Y3,AA3,AC3,AE3,AG3,AI3,AK3,AM3,AO3,AQ3,AS3,AU3,AW3,AY3,BA3,BC3,BE3,BG3,BI3)&gt;0,MIN(C3,E3,G3,I3,K3,M3,O3,Q3,S3,U3,W3,Y3,AA3,AC3,AE3,AG3,AI3,AK3,AM3,AO3,AQ3,AS3,AU3,AW3,AY3,BA3,BC3,BE3,BG3,BI3),"")</f>
        <v>1303.1496062992126</v>
      </c>
      <c r="BQ3" s="30" t="str">
        <f>IF(COUNT(BP3)&gt;0,"–","?")</f>
        <v>–</v>
      </c>
      <c r="BR3" s="31">
        <f>IF(SUM(C3,E3,G3,I3,K3,M3,O3,Q3,S3,U3,W3,Y3,AA3,AC3,AE3,AG3,AI3,AK3,AM3,AO3,AQ3,AS3,AU3,AW3,AY3,BA3,BC3,BE3,BG3,BI3)&gt;0,MAX(C3,E3,G3,I3,K3,M3,O3,Q3,S3,U3,W3,Y3,AA3,AC3,AE3,AG3,AI3,AK3,AM3,AO3,AQ3,AS3,AU3,AW3,AY3,BA3,BC3,BE3,BG3,BI3),"")</f>
        <v>1477.5510204081631</v>
      </c>
      <c r="BS3" s="45">
        <f t="shared" ref="BS3:BT5" si="1">IF(SUM(B3,D3,F3,H3,J3,L3,N3,P3,R3,T3,V3,X3,Z3,AB3,AD3,AF3,AH3,AJ3,AL3,AN3,AP3,AR3,AT3,AV3,AX3,AZ3,BB3,BD3,BF3,BH3)&gt;0,AVERAGE(B3,D3,F3,H3,J3,L3,N3,P3,R3,T3,V3,X3,Z3,AB3,AD3,AF3,AH3,AJ3,AL3,AN3,AP3,AR3,AT3,AV3,AX3,AZ3,BB3,BD3,BF3,BH3),"?")</f>
        <v>353</v>
      </c>
      <c r="BT3" s="32">
        <f t="shared" si="1"/>
        <v>1391.4378708061718</v>
      </c>
      <c r="BU3" s="40">
        <f t="shared" ref="BU3:BV5" si="2">IF(COUNT(B3,D3,F3,H3,J3,L3,N3,P3,R3,T3,V3,X3,Z3,AB3,AD3,AF3,AH3,AJ3,AL3,AN3,AP3,AR3,AT3,AV3,AX3,AZ3,BB3,BD3,BF3,BH3)&gt;1,STDEV(B3,D3,F3,H3,J3,L3,N3,P3,R3,T3,V3,X3,Z3,AB3,AD3,AF3,AH3,AJ3,AL3,AN3,AP3,AR3,AT3,AV3,AX3,AZ3,BB3,BD3,BF3,BH3),"?")</f>
        <v>12.840906856172149</v>
      </c>
      <c r="BV3" s="33">
        <f t="shared" si="2"/>
        <v>59.602105717429758</v>
      </c>
      <c r="BW3" s="40"/>
      <c r="BX3" s="30"/>
      <c r="BZ3" s="19"/>
    </row>
    <row r="4" spans="1:78" x14ac:dyDescent="0.2">
      <c r="A4" s="16" t="s">
        <v>10</v>
      </c>
      <c r="B4" s="17"/>
      <c r="C4" s="61" t="str">
        <f>IF(AND((B4&gt;0),(B$7&gt;0)),(B4/B$7*100),"")</f>
        <v/>
      </c>
      <c r="D4" s="17"/>
      <c r="E4" s="61" t="str">
        <f>IF(AND((D4&gt;0),(D$7&gt;0)),(D4/D$7*100),"")</f>
        <v/>
      </c>
      <c r="F4" s="17"/>
      <c r="G4" s="61" t="str">
        <f>IF(AND((F4&gt;0),(F$7&gt;0)),(F4/F$7*100),"")</f>
        <v/>
      </c>
      <c r="H4" s="17">
        <v>4.5999999999999996</v>
      </c>
      <c r="I4" s="61">
        <f>IF(AND((H4&gt;0),(H$7&gt;0)),(H4/H$7*100),"")</f>
        <v>18.77551020408163</v>
      </c>
      <c r="J4" s="17">
        <v>4.8</v>
      </c>
      <c r="K4" s="61">
        <f>IF(AND((J4&gt;0),(J$7&gt;0)),(J4/J$7*100),"")</f>
        <v>19.277108433734941</v>
      </c>
      <c r="L4" s="17">
        <v>4.7</v>
      </c>
      <c r="M4" s="61">
        <f>IF(AND((L4&gt;0),(L$7&gt;0)),(L4/L$7*100),"")</f>
        <v>18.503937007874015</v>
      </c>
      <c r="N4" s="17"/>
      <c r="O4" s="61" t="str">
        <f>IF(AND((N4&gt;0),(N$7&gt;0)),(N4/N$7*100),"")</f>
        <v/>
      </c>
      <c r="P4" s="17"/>
      <c r="Q4" s="61" t="str">
        <f>IF(AND((P4&gt;0),(P$7&gt;0)),(P4/P$7*100),"")</f>
        <v/>
      </c>
      <c r="R4" s="17"/>
      <c r="S4" s="61" t="str">
        <f>IF(AND((R4&gt;0),(R$7&gt;0)),(R4/R$7*100),"")</f>
        <v/>
      </c>
      <c r="T4" s="17"/>
      <c r="U4" s="61" t="str">
        <f>IF(AND((T4&gt;0),(T$7&gt;0)),(T4/T$7*100),"")</f>
        <v/>
      </c>
      <c r="V4" s="17"/>
      <c r="W4" s="61" t="str">
        <f>IF(AND((V4&gt;0),(V$7&gt;0)),(V4/V$7*100),"")</f>
        <v/>
      </c>
      <c r="X4" s="17"/>
      <c r="Y4" s="61" t="str">
        <f>IF(AND((X4&gt;0),(X$7&gt;0)),(X4/X$7*100),"")</f>
        <v/>
      </c>
      <c r="Z4" s="17"/>
      <c r="AA4" s="61" t="str">
        <f>IF(AND((Z4&gt;0),(Z$7&gt;0)),(Z4/Z$7*100),"")</f>
        <v/>
      </c>
      <c r="AB4" s="17"/>
      <c r="AC4" s="61" t="str">
        <f>IF(AND((AB4&gt;0),(AB$7&gt;0)),(AB4/AB$7*100),"")</f>
        <v/>
      </c>
      <c r="AD4" s="17"/>
      <c r="AE4" s="61" t="str">
        <f>IF(AND((AD4&gt;0),(AD$7&gt;0)),(AD4/AD$7*100),"")</f>
        <v/>
      </c>
      <c r="AF4" s="17"/>
      <c r="AG4" s="61" t="str">
        <f>IF(AND((AF4&gt;0),(AF$7&gt;0)),(AF4/AF$7*100),"")</f>
        <v/>
      </c>
      <c r="AH4" s="17"/>
      <c r="AI4" s="61" t="str">
        <f>IF(AND((AH4&gt;0),(AH$7&gt;0)),(AH4/AH$7*100),"")</f>
        <v/>
      </c>
      <c r="AJ4" s="17"/>
      <c r="AK4" s="61" t="str">
        <f>IF(AND((AJ4&gt;0),(AJ$7&gt;0)),(AJ4/AJ$7*100),"")</f>
        <v/>
      </c>
      <c r="AL4" s="17"/>
      <c r="AM4" s="61" t="str">
        <f>IF(AND((AL4&gt;0),(AL$7&gt;0)),(AL4/AL$7*100),"")</f>
        <v/>
      </c>
      <c r="AN4" s="17"/>
      <c r="AO4" s="61" t="str">
        <f>IF(AND((AN4&gt;0),(AN$7&gt;0)),(AN4/AN$7*100),"")</f>
        <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si="0"/>
        <v>Peribuccal papillae length</v>
      </c>
      <c r="BL4" s="11">
        <f>COUNT(B4,D4,F4,H4,J4,L4,N4,P4,R4,T4,V4,X4,Z4,AB4,AD4,AF4,AH4,AJ4,AL4,AN4,AP4,AR4,AT4,AV4,AX4,AZ4,BB4,BD4,BF4,BH4)</f>
        <v>3</v>
      </c>
      <c r="BM4" s="4">
        <f>IF(SUM(B4,D4,F4,H4,J4,L4,N4,P4,R4,T4,V4,X4,Z4,AB4,AD4,AF4,AH4,AJ4,AL4,AN4,AP4,AR4,AT4,AV4,AX4,AZ4,BB4,BD4,BF4,BH4)&gt;0,MIN(B4,D4,F4,H4,J4,L4,N4,P4,R4,T4,V4,X4,Z4,AB4,AD4,AF4,AH4,AJ4,AL4,AN4,AP4,AR4,AT4,AV4,AX4,AZ4,BB4,BD4,BF4,BH4),"")</f>
        <v>4.5999999999999996</v>
      </c>
      <c r="BN4" s="40" t="str">
        <f>IF(COUNT(BM4)&gt;0,"–","?")</f>
        <v>–</v>
      </c>
      <c r="BO4" s="6">
        <f>IF(SUM(B4,D4,F4,H4,J4,L4,N4,P4,R4,T4,V4,X4,Z4,AB4,AD4,AF4,AH4,AJ4,AL4,AN4,AP4,AR4,AT4,AV4,AX4,AZ4,BB4,BD4,BF4,BH4)&gt;0,MAX(B4,D4,F4,H4,J4,L4,N4,P4,R4,T4,V4,X4,Z4,AB4,AD4,AF4,AH4,AJ4,AL4,AN4,AP4,AR4,AT4,AV4,AX4,AZ4,BB4,BD4,BF4,BH4),"")</f>
        <v>4.8</v>
      </c>
      <c r="BP4" s="51">
        <f>IF(SUM(C4,E4,G4,I4,K4,M4,O4,Q4,S4,U4,W4,Y4,AA4,AC4,AE4,AG4,AI4,AK4,AM4,AO4,AQ4,AS4,AU4,AW4,AY4,BA4,BC4,BE4,BG4,BI4)&gt;0,MIN(C4,E4,G4,I4,K4,M4,O4,Q4,S4,U4,W4,Y4,AA4,AC4,AE4,AG4,AI4,AK4,AM4,AO4,AQ4,AS4,AU4,AW4,AY4,BA4,BC4,BE4,BG4,BI4),"")</f>
        <v>18.503937007874015</v>
      </c>
      <c r="BQ4" s="7" t="str">
        <f>IF(COUNT(BP4)&gt;0,"–","?")</f>
        <v>–</v>
      </c>
      <c r="BR4" s="52">
        <f>IF(SUM(C4,E4,G4,I4,K4,M4,O4,Q4,S4,U4,W4,Y4,AA4,AC4,AE4,AG4,AI4,AK4,AM4,AO4,AQ4,AS4,AU4,AW4,AY4,BA4,BC4,BE4,BG4,BI4)&gt;0,MAX(C4,E4,G4,I4,K4,M4,O4,Q4,S4,U4,W4,Y4,AA4,AC4,AE4,AG4,AI4,AK4,AM4,AO4,AQ4,AS4,AU4,AW4,AY4,BA4,BC4,BE4,BG4,BI4),"")</f>
        <v>19.277108433734941</v>
      </c>
      <c r="BS4" s="46">
        <f t="shared" si="1"/>
        <v>4.6999999999999993</v>
      </c>
      <c r="BT4" s="8">
        <f t="shared" si="1"/>
        <v>18.852185215230197</v>
      </c>
      <c r="BU4" s="5">
        <f t="shared" si="2"/>
        <v>0.10000000000000009</v>
      </c>
      <c r="BV4" s="9">
        <f t="shared" si="2"/>
        <v>0.39224712419969254</v>
      </c>
      <c r="BW4" s="5"/>
      <c r="BX4" s="7"/>
    </row>
    <row r="5" spans="1:78" x14ac:dyDescent="0.2">
      <c r="A5" s="16" t="s">
        <v>11</v>
      </c>
      <c r="B5" s="17"/>
      <c r="C5" s="61" t="str">
        <f>IF(AND((B5&gt;0),(B$7&gt;0)),(B5/B$7*100),"")</f>
        <v/>
      </c>
      <c r="D5" s="17">
        <v>2.9</v>
      </c>
      <c r="E5" s="61">
        <f>IF(AND((D5&gt;0),(D$7&gt;0)),(D5/D$7*100),"")</f>
        <v>11.41732283464567</v>
      </c>
      <c r="F5" s="17">
        <v>2.8</v>
      </c>
      <c r="G5" s="61">
        <f>IF(AND((F5&gt;0),(F$7&gt;0)),(F5/F$7*100),"")</f>
        <v>11.023622047244094</v>
      </c>
      <c r="H5" s="17">
        <v>3.2</v>
      </c>
      <c r="I5" s="61">
        <f>IF(AND((H5&gt;0),(H$7&gt;0)),(H5/H$7*100),"")</f>
        <v>13.061224489795919</v>
      </c>
      <c r="J5" s="17">
        <v>2.9</v>
      </c>
      <c r="K5" s="61">
        <f>IF(AND((J5&gt;0),(J$7&gt;0)),(J5/J$7*100),"")</f>
        <v>11.646586345381527</v>
      </c>
      <c r="L5" s="17"/>
      <c r="M5" s="61" t="str">
        <f>IF(AND((L5&gt;0),(L$7&gt;0)),(L5/L$7*100),"")</f>
        <v/>
      </c>
      <c r="N5" s="17"/>
      <c r="O5" s="61" t="str">
        <f>IF(AND((N5&gt;0),(N$7&gt;0)),(N5/N$7*100),"")</f>
        <v/>
      </c>
      <c r="P5" s="17">
        <v>3</v>
      </c>
      <c r="Q5" s="61">
        <f>IF(AND((P5&gt;0),(P$7&gt;0)),(P5/P$7*100),"")</f>
        <v>11.583011583011583</v>
      </c>
      <c r="R5" s="17">
        <v>2.7</v>
      </c>
      <c r="S5" s="61">
        <f>IF(AND((R5&gt;0),(R$7&gt;0)),(R5/R$7*100),"")</f>
        <v>10.227272727272728</v>
      </c>
      <c r="T5" s="17"/>
      <c r="U5" s="61" t="str">
        <f>IF(AND((T5&gt;0),(T$7&gt;0)),(T5/T$7*100),"")</f>
        <v/>
      </c>
      <c r="V5" s="17"/>
      <c r="W5" s="61" t="str">
        <f>IF(AND((V5&gt;0),(V$7&gt;0)),(V5/V$7*100),"")</f>
        <v/>
      </c>
      <c r="X5" s="17"/>
      <c r="Y5" s="61" t="str">
        <f>IF(AND((X5&gt;0),(X$7&gt;0)),(X5/X$7*100),"")</f>
        <v/>
      </c>
      <c r="Z5" s="17"/>
      <c r="AA5" s="61" t="str">
        <f>IF(AND((Z5&gt;0),(Z$7&gt;0)),(Z5/Z$7*100),"")</f>
        <v/>
      </c>
      <c r="AB5" s="17"/>
      <c r="AC5" s="61" t="str">
        <f>IF(AND((AB5&gt;0),(AB$7&gt;0)),(AB5/AB$7*100),"")</f>
        <v/>
      </c>
      <c r="AD5" s="17"/>
      <c r="AE5" s="61" t="str">
        <f>IF(AND((AD5&gt;0),(AD$7&gt;0)),(AD5/AD$7*100),"")</f>
        <v/>
      </c>
      <c r="AF5" s="17"/>
      <c r="AG5" s="61" t="str">
        <f>IF(AND((AF5&gt;0),(AF$7&gt;0)),(AF5/AF$7*100),"")</f>
        <v/>
      </c>
      <c r="AH5" s="17"/>
      <c r="AI5" s="61" t="str">
        <f>IF(AND((AH5&gt;0),(AH$7&gt;0)),(AH5/AH$7*100),"")</f>
        <v/>
      </c>
      <c r="AJ5" s="17"/>
      <c r="AK5" s="61" t="str">
        <f>IF(AND((AJ5&gt;0),(AJ$7&gt;0)),(AJ5/AJ$7*100),"")</f>
        <v/>
      </c>
      <c r="AL5" s="17"/>
      <c r="AM5" s="61" t="str">
        <f>IF(AND((AL5&gt;0),(AL$7&gt;0)),(AL5/AL$7*100),"")</f>
        <v/>
      </c>
      <c r="AN5" s="17"/>
      <c r="AO5" s="61" t="str">
        <f>IF(AND((AN5&gt;0),(AN$7&gt;0)),(AN5/AN$7*100),"")</f>
        <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COUNT(B5,D5,F5,H5,J5,L5,N5,P5,R5,T5,V5,X5,Z5,AB5,AD5,AF5,AH5,AJ5,AL5,AN5,AP5,AR5,AT5,AV5,AX5,AZ5,BB5,BD5,BF5,BH5)</f>
        <v>6</v>
      </c>
      <c r="BM5" s="4">
        <f>IF(SUM(B5,D5,F5,H5,J5,L5,N5,P5,R5,T5,V5,X5,Z5,AB5,AD5,AF5,AH5,AJ5,AL5,AN5,AP5,AR5,AT5,AV5,AX5,AZ5,BB5,BD5,BF5,BH5)&gt;0,MIN(B5,D5,F5,H5,J5,L5,N5,P5,R5,T5,V5,X5,Z5,AB5,AD5,AF5,AH5,AJ5,AL5,AN5,AP5,AR5,AT5,AV5,AX5,AZ5,BB5,BD5,BF5,BH5),"")</f>
        <v>2.7</v>
      </c>
      <c r="BN5" s="40" t="str">
        <f>IF(COUNT(BM5)&gt;0,"–","?")</f>
        <v>–</v>
      </c>
      <c r="BO5" s="6">
        <f>IF(SUM(B5,D5,F5,H5,J5,L5,N5,P5,R5,T5,V5,X5,Z5,AB5,AD5,AF5,AH5,AJ5,AL5,AN5,AP5,AR5,AT5,AV5,AX5,AZ5,BB5,BD5,BF5,BH5)&gt;0,MAX(B5,D5,F5,H5,J5,L5,N5,P5,R5,T5,V5,X5,Z5,AB5,AD5,AF5,AH5,AJ5,AL5,AN5,AP5,AR5,AT5,AV5,AX5,AZ5,BB5,BD5,BF5,BH5),"")</f>
        <v>3.2</v>
      </c>
      <c r="BP5" s="51">
        <f>IF(SUM(C5,E5,G5,I5,K5,M5,O5,Q5,S5,U5,W5,Y5,AA5,AC5,AE5,AG5,AI5,AK5,AM5,AO5,AQ5,AS5,AU5,AW5,AY5,BA5,BC5,BE5,BG5,BI5)&gt;0,MIN(C5,E5,G5,I5,K5,M5,O5,Q5,S5,U5,W5,Y5,AA5,AC5,AE5,AG5,AI5,AK5,AM5,AO5,AQ5,AS5,AU5,AW5,AY5,BA5,BC5,BE5,BG5,BI5),"")</f>
        <v>10.227272727272728</v>
      </c>
      <c r="BQ5" s="7" t="str">
        <f>IF(COUNT(BP5)&gt;0,"–","?")</f>
        <v>–</v>
      </c>
      <c r="BR5" s="52">
        <f>IF(SUM(C5,E5,G5,I5,K5,M5,O5,Q5,S5,U5,W5,Y5,AA5,AC5,AE5,AG5,AI5,AK5,AM5,AO5,AQ5,AS5,AU5,AW5,AY5,BA5,BC5,BE5,BG5,BI5)&gt;0,MAX(C5,E5,G5,I5,K5,M5,O5,Q5,S5,U5,W5,Y5,AA5,AC5,AE5,AG5,AI5,AK5,AM5,AO5,AQ5,AS5,AU5,AW5,AY5,BA5,BC5,BE5,BG5,BI5),"")</f>
        <v>13.061224489795919</v>
      </c>
      <c r="BS5" s="46">
        <f t="shared" si="1"/>
        <v>2.9166666666666665</v>
      </c>
      <c r="BT5" s="8">
        <f t="shared" si="1"/>
        <v>11.493173337891919</v>
      </c>
      <c r="BU5" s="5">
        <f t="shared" si="2"/>
        <v>0.1722401424368509</v>
      </c>
      <c r="BV5" s="9">
        <f t="shared" si="2"/>
        <v>0.92942207263421861</v>
      </c>
      <c r="BW5" s="5"/>
      <c r="BX5" s="7"/>
    </row>
    <row r="6" spans="1:78" x14ac:dyDescent="0.2">
      <c r="A6" s="16" t="s">
        <v>12</v>
      </c>
      <c r="B6" s="28"/>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c r="BP6" s="51"/>
      <c r="BQ6" s="7"/>
      <c r="BR6" s="52"/>
      <c r="BS6" s="46"/>
      <c r="BT6" s="8"/>
      <c r="BU6" s="5"/>
      <c r="BV6" s="9"/>
      <c r="BW6" s="5"/>
      <c r="BX6" s="7"/>
    </row>
    <row r="7" spans="1:78" x14ac:dyDescent="0.2">
      <c r="A7" s="27" t="s">
        <v>13</v>
      </c>
      <c r="B7" s="17">
        <v>25</v>
      </c>
      <c r="C7" s="61" t="s">
        <v>5</v>
      </c>
      <c r="D7" s="17">
        <v>25.4</v>
      </c>
      <c r="E7" s="61" t="s">
        <v>5</v>
      </c>
      <c r="F7" s="17">
        <v>25.4</v>
      </c>
      <c r="G7" s="61" t="s">
        <v>5</v>
      </c>
      <c r="H7" s="17">
        <v>24.5</v>
      </c>
      <c r="I7" s="61" t="s">
        <v>5</v>
      </c>
      <c r="J7" s="17">
        <v>24.9</v>
      </c>
      <c r="K7" s="61" t="s">
        <v>5</v>
      </c>
      <c r="L7" s="17">
        <v>25.4</v>
      </c>
      <c r="M7" s="61" t="s">
        <v>5</v>
      </c>
      <c r="N7" s="17">
        <v>25.6</v>
      </c>
      <c r="O7" s="61" t="s">
        <v>5</v>
      </c>
      <c r="P7" s="17">
        <v>25.9</v>
      </c>
      <c r="Q7" s="61" t="s">
        <v>5</v>
      </c>
      <c r="R7" s="17">
        <v>26.4</v>
      </c>
      <c r="S7" s="61" t="s">
        <v>5</v>
      </c>
      <c r="T7" s="17">
        <v>25.3</v>
      </c>
      <c r="U7" s="61" t="s">
        <v>5</v>
      </c>
      <c r="V7" s="17"/>
      <c r="W7" s="61" t="s">
        <v>5</v>
      </c>
      <c r="X7" s="17"/>
      <c r="Y7" s="61" t="s">
        <v>5</v>
      </c>
      <c r="Z7" s="17"/>
      <c r="AA7" s="61" t="s">
        <v>5</v>
      </c>
      <c r="AB7" s="17"/>
      <c r="AC7" s="61" t="s">
        <v>5</v>
      </c>
      <c r="AD7" s="17"/>
      <c r="AE7" s="61" t="s">
        <v>5</v>
      </c>
      <c r="AF7" s="17"/>
      <c r="AG7" s="61" t="s">
        <v>5</v>
      </c>
      <c r="AH7" s="17"/>
      <c r="AI7" s="61" t="s">
        <v>5</v>
      </c>
      <c r="AJ7" s="17"/>
      <c r="AK7" s="61" t="s">
        <v>5</v>
      </c>
      <c r="AL7" s="17"/>
      <c r="AM7" s="61" t="s">
        <v>5</v>
      </c>
      <c r="AN7" s="17"/>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ref="BL7:BL13" si="3">COUNT(B7,D7,F7,H7,J7,L7,N7,P7,R7,T7,V7,X7,Z7,AB7,AD7,AF7,AH7,AJ7,AL7,AN7,AP7,AR7,AT7,AV7,AX7,AZ7,BB7,BD7,BF7,BH7)</f>
        <v>10</v>
      </c>
      <c r="BM7" s="4">
        <f t="shared" ref="BM7:BM13" si="4">IF(SUM(B7,D7,F7,H7,J7,L7,N7,P7,R7,T7,V7,X7,Z7,AB7,AD7,AF7,AH7,AJ7,AL7,AN7,AP7,AR7,AT7,AV7,AX7,AZ7,BB7,BD7,BF7,BH7)&gt;0,MIN(B7,D7,F7,H7,J7,L7,N7,P7,R7,T7,V7,X7,Z7,AB7,AD7,AF7,AH7,AJ7,AL7,AN7,AP7,AR7,AT7,AV7,AX7,AZ7,BB7,BD7,BF7,BH7),"")</f>
        <v>24.5</v>
      </c>
      <c r="BN7" s="40" t="str">
        <f t="shared" ref="BN7:BN13" si="5">IF(COUNT(BM7)&gt;0,"–","?")</f>
        <v>–</v>
      </c>
      <c r="BO7" s="6">
        <f t="shared" ref="BO7:BO13" si="6">IF(SUM(B7,D7,F7,H7,J7,L7,N7,P7,R7,T7,V7,X7,Z7,AB7,AD7,AF7,AH7,AJ7,AL7,AN7,AP7,AR7,AT7,AV7,AX7,AZ7,BB7,BD7,BF7,BH7)&gt;0,MAX(B7,D7,F7,H7,J7,L7,N7,P7,R7,T7,V7,X7,Z7,AB7,AD7,AF7,AH7,AJ7,AL7,AN7,AP7,AR7,AT7,AV7,AX7,AZ7,BB7,BD7,BF7,BH7),"")</f>
        <v>26.4</v>
      </c>
      <c r="BP7" s="51" t="str">
        <f t="shared" ref="BP7:BP13" si="7">IF(SUM(C7,E7,G7,I7,K7,M7,O7,Q7,S7,U7,W7,Y7,AA7,AC7,AE7,AG7,AI7,AK7,AM7,AO7,AQ7,AS7,AU7,AW7,AY7,BA7,BC7,BE7,BG7,BI7)&gt;0,MIN(C7,E7,G7,I7,K7,M7,O7,Q7,S7,U7,W7,Y7,AA7,AC7,AE7,AG7,AI7,AK7,AM7,AO7,AQ7,AS7,AU7,AW7,AY7,BA7,BC7,BE7,BG7,BI7),"")</f>
        <v/>
      </c>
      <c r="BQ7" s="7" t="s">
        <v>5</v>
      </c>
      <c r="BR7" s="52" t="str">
        <f t="shared" ref="BR7:BR13" si="8">IF(SUM(C7,E7,G7,I7,K7,M7,O7,Q7,S7,U7,W7,Y7,AA7,AC7,AE7,AG7,AI7,AK7,AM7,AO7,AQ7,AS7,AU7,AW7,AY7,BA7,BC7,BE7,BG7,BI7)&gt;0,MAX(C7,E7,G7,I7,K7,M7,O7,Q7,S7,U7,W7,Y7,AA7,AC7,AE7,AG7,AI7,AK7,AM7,AO7,AQ7,AS7,AU7,AW7,AY7,BA7,BC7,BE7,BG7,BI7),"")</f>
        <v/>
      </c>
      <c r="BS7" s="46">
        <f t="shared" ref="BS7:BS13" si="9">IF(SUM(B7,D7,F7,H7,J7,L7,N7,P7,R7,T7,V7,X7,Z7,AB7,AD7,AF7,AH7,AJ7,AL7,AN7,AP7,AR7,AT7,AV7,AX7,AZ7,BB7,BD7,BF7,BH7)&gt;0,AVERAGE(B7,D7,F7,H7,J7,L7,N7,P7,R7,T7,V7,X7,Z7,AB7,AD7,AF7,AH7,AJ7,AL7,AN7,AP7,AR7,AT7,AV7,AX7,AZ7,BB7,BD7,BF7,BH7),"?")</f>
        <v>25.380000000000003</v>
      </c>
      <c r="BT7" s="8" t="s">
        <v>5</v>
      </c>
      <c r="BU7" s="5">
        <f t="shared" ref="BU7:BU13" si="10">IF(COUNT(B7,D7,F7,H7,J7,L7,N7,P7,R7,T7,V7,X7,Z7,AB7,AD7,AF7,AH7,AJ7,AL7,AN7,AP7,AR7,AT7,AV7,AX7,AZ7,BB7,BD7,BF7,BH7)&gt;1,STDEV(B7,D7,F7,H7,J7,L7,N7,P7,R7,T7,V7,X7,Z7,AB7,AD7,AF7,AH7,AJ7,AL7,AN7,AP7,AR7,AT7,AV7,AX7,AZ7,BB7,BD7,BF7,BH7),"?")</f>
        <v>0.52873013490395582</v>
      </c>
      <c r="BV7" s="9" t="s">
        <v>5</v>
      </c>
      <c r="BW7" s="5"/>
      <c r="BX7" s="7"/>
      <c r="BZ7" s="7"/>
    </row>
    <row r="8" spans="1:78" x14ac:dyDescent="0.2">
      <c r="A8" s="27" t="s">
        <v>14</v>
      </c>
      <c r="B8" s="17">
        <v>16.600000000000001</v>
      </c>
      <c r="C8" s="61">
        <f>IF(AND((B8&gt;0),(B$7&gt;0)),(B8/B$7*100),"")</f>
        <v>66.400000000000006</v>
      </c>
      <c r="D8" s="17">
        <v>16.899999999999999</v>
      </c>
      <c r="E8" s="61">
        <f>IF(AND((D8&gt;0),(D$7&gt;0)),(D8/D$7*100),"")</f>
        <v>66.535433070866134</v>
      </c>
      <c r="F8" s="17">
        <v>17.100000000000001</v>
      </c>
      <c r="G8" s="61">
        <f>IF(AND((F8&gt;0),(F$7&gt;0)),(F8/F$7*100),"")</f>
        <v>67.322834645669303</v>
      </c>
      <c r="H8" s="17">
        <v>16.8</v>
      </c>
      <c r="I8" s="61">
        <f>IF(AND((H8&gt;0),(H$7&gt;0)),(H8/H$7*100),"")</f>
        <v>68.571428571428569</v>
      </c>
      <c r="J8" s="17">
        <v>17</v>
      </c>
      <c r="K8" s="61">
        <f>IF(AND((J8&gt;0),(J$7&gt;0)),(J8/J$7*100),"")</f>
        <v>68.273092369477922</v>
      </c>
      <c r="L8" s="17">
        <v>17</v>
      </c>
      <c r="M8" s="61">
        <f>IF(AND((L8&gt;0),(L$7&gt;0)),(L8/L$7*100),"")</f>
        <v>66.929133858267718</v>
      </c>
      <c r="N8" s="17">
        <v>17.3</v>
      </c>
      <c r="O8" s="61">
        <f>IF(AND((N8&gt;0),(N$7&gt;0)),(N8/N$7*100),"")</f>
        <v>67.578125</v>
      </c>
      <c r="P8" s="17">
        <v>17.399999999999999</v>
      </c>
      <c r="Q8" s="61">
        <f>IF(AND((P8&gt;0),(P$7&gt;0)),(P8/P$7*100),"")</f>
        <v>67.181467181467184</v>
      </c>
      <c r="R8" s="17">
        <v>17.600000000000001</v>
      </c>
      <c r="S8" s="61">
        <f>IF(AND((R8&gt;0),(R$7&gt;0)),(R8/R$7*100),"")</f>
        <v>66.666666666666671</v>
      </c>
      <c r="T8" s="17">
        <v>16.100000000000001</v>
      </c>
      <c r="U8" s="61">
        <f>IF(AND((T8&gt;0),(T$7&gt;0)),(T8/T$7*100),"")</f>
        <v>63.636363636363633</v>
      </c>
      <c r="V8" s="17"/>
      <c r="W8" s="61" t="str">
        <f>IF(AND((V8&gt;0),(V$7&gt;0)),(V8/V$7*100),"")</f>
        <v/>
      </c>
      <c r="X8" s="17"/>
      <c r="Y8" s="61" t="str">
        <f>IF(AND((X8&gt;0),(X$7&gt;0)),(X8/X$7*100),"")</f>
        <v/>
      </c>
      <c r="Z8" s="17"/>
      <c r="AA8" s="61" t="str">
        <f>IF(AND((Z8&gt;0),(Z$7&gt;0)),(Z8/Z$7*100),"")</f>
        <v/>
      </c>
      <c r="AB8" s="17"/>
      <c r="AC8" s="61" t="str">
        <f>IF(AND((AB8&gt;0),(AB$7&gt;0)),(AB8/AB$7*100),"")</f>
        <v/>
      </c>
      <c r="AD8" s="17"/>
      <c r="AE8" s="61" t="str">
        <f>IF(AND((AD8&gt;0),(AD$7&gt;0)),(AD8/AD$7*100),"")</f>
        <v/>
      </c>
      <c r="AF8" s="17"/>
      <c r="AG8" s="61" t="str">
        <f>IF(AND((AF8&gt;0),(AF$7&gt;0)),(AF8/AF$7*100),"")</f>
        <v/>
      </c>
      <c r="AH8" s="17"/>
      <c r="AI8" s="61" t="str">
        <f>IF(AND((AH8&gt;0),(AH$7&gt;0)),(AH8/AH$7*100),"")</f>
        <v/>
      </c>
      <c r="AJ8" s="17"/>
      <c r="AK8" s="61" t="str">
        <f>IF(AND((AJ8&gt;0),(AJ$7&gt;0)),(AJ8/AJ$7*100),"")</f>
        <v/>
      </c>
      <c r="AL8" s="17"/>
      <c r="AM8" s="61" t="str">
        <f>IF(AND((AL8&gt;0),(AL$7&gt;0)),(AL8/AL$7*100),"")</f>
        <v/>
      </c>
      <c r="AN8" s="17"/>
      <c r="AO8" s="61" t="str">
        <f>IF(AND((AN8&gt;0),(AN$7&gt;0)),(AN8/AN$7*100),"")</f>
        <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3"/>
        <v>10</v>
      </c>
      <c r="BM8" s="4">
        <f t="shared" si="4"/>
        <v>16.100000000000001</v>
      </c>
      <c r="BN8" s="40" t="str">
        <f t="shared" si="5"/>
        <v>–</v>
      </c>
      <c r="BO8" s="6">
        <f t="shared" si="6"/>
        <v>17.600000000000001</v>
      </c>
      <c r="BP8" s="51">
        <f t="shared" si="7"/>
        <v>63.636363636363633</v>
      </c>
      <c r="BQ8" s="7" t="str">
        <f>IF(COUNT(BP8)&gt;0,"–","?")</f>
        <v>–</v>
      </c>
      <c r="BR8" s="52">
        <f t="shared" si="8"/>
        <v>68.571428571428569</v>
      </c>
      <c r="BS8" s="46">
        <f t="shared" si="9"/>
        <v>16.979999999999997</v>
      </c>
      <c r="BT8" s="8">
        <f>IF(SUM(C8,E8,G8,I8,K8,M8,O8,Q8,S8,U8,W8,Y8,AA8,AC8,AE8,AG8,AI8,AK8,AM8,AO8,AQ8,AS8,AU8,AW8,AY8,BA8,BC8,BE8,BG8,BI8)&gt;0,AVERAGE(C8,E8,G8,I8,K8,M8,O8,Q8,S8,U8,W8,Y8,AA8,AC8,AE8,AG8,AI8,AK8,AM8,AO8,AQ8,AS8,AU8,AW8,AY8,BA8,BC8,BE8,BG8,BI8),"?")</f>
        <v>66.909454500020701</v>
      </c>
      <c r="BU8" s="5">
        <f t="shared" si="10"/>
        <v>0.42635405214185251</v>
      </c>
      <c r="BV8" s="9">
        <f>IF(COUNT(C8,E8,G8,I8,K8,M8,O8,Q8,S8,U8,W8,Y8,AA8,AC8,AE8,AG8,AI8,AK8,AM8,AO8,AQ8,AS8,AU8,AW8,AY8,BA8,BC8,BE8,BG8,BI8)&gt;1,STDEV(C8,E8,G8,I8,K8,M8,O8,Q8,S8,U8,W8,Y8,AA8,AC8,AE8,AG8,AI8,AK8,AM8,AO8,AQ8,AS8,AU8,AW8,AY8,BA8,BC8,BE8,BG8,BI8),"?")</f>
        <v>1.3534135141377359</v>
      </c>
      <c r="BW8" s="5"/>
      <c r="BX8" s="7"/>
    </row>
    <row r="9" spans="1:78" x14ac:dyDescent="0.2">
      <c r="A9" s="27" t="s">
        <v>15</v>
      </c>
      <c r="B9" s="17">
        <v>7.9</v>
      </c>
      <c r="C9" s="61">
        <f>IF(AND((B9&gt;0),(B$7&gt;0)),(B9/B$7*100),"")</f>
        <v>31.6</v>
      </c>
      <c r="D9" s="17">
        <v>7.7</v>
      </c>
      <c r="E9" s="61">
        <f>IF(AND((D9&gt;0),(D$7&gt;0)),(D9/D$7*100),"")</f>
        <v>30.314960629921263</v>
      </c>
      <c r="F9" s="17">
        <v>7.6</v>
      </c>
      <c r="G9" s="61">
        <f>IF(AND((F9&gt;0),(F$7&gt;0)),(F9/F$7*100),"")</f>
        <v>29.921259842519689</v>
      </c>
      <c r="H9" s="17">
        <v>8</v>
      </c>
      <c r="I9" s="61">
        <f>IF(AND((H9&gt;0),(H$7&gt;0)),(H9/H$7*100),"")</f>
        <v>32.653061224489797</v>
      </c>
      <c r="J9" s="17">
        <v>8.4</v>
      </c>
      <c r="K9" s="61">
        <f>IF(AND((J9&gt;0),(J$7&gt;0)),(J9/J$7*100),"")</f>
        <v>33.734939759036145</v>
      </c>
      <c r="L9" s="17">
        <v>7.7</v>
      </c>
      <c r="M9" s="61">
        <f>IF(AND((L9&gt;0),(L$7&gt;0)),(L9/L$7*100),"")</f>
        <v>30.314960629921263</v>
      </c>
      <c r="N9" s="17">
        <v>8</v>
      </c>
      <c r="O9" s="61">
        <f>IF(AND((N9&gt;0),(N$7&gt;0)),(N9/N$7*100),"")</f>
        <v>31.25</v>
      </c>
      <c r="P9" s="17">
        <v>8.1</v>
      </c>
      <c r="Q9" s="61">
        <f>IF(AND((P9&gt;0),(P$7&gt;0)),(P9/P$7*100),"")</f>
        <v>31.274131274131271</v>
      </c>
      <c r="R9" s="17">
        <v>8</v>
      </c>
      <c r="S9" s="61">
        <f>IF(AND((R9&gt;0),(R$7&gt;0)),(R9/R$7*100),"")</f>
        <v>30.303030303030305</v>
      </c>
      <c r="T9" s="17">
        <v>8</v>
      </c>
      <c r="U9" s="61">
        <f>IF(AND((T9&gt;0),(T$7&gt;0)),(T9/T$7*100),"")</f>
        <v>31.620553359683797</v>
      </c>
      <c r="V9" s="17"/>
      <c r="W9" s="61" t="str">
        <f>IF(AND((V9&gt;0),(V$7&gt;0)),(V9/V$7*100),"")</f>
        <v/>
      </c>
      <c r="X9" s="17"/>
      <c r="Y9" s="61" t="str">
        <f>IF(AND((X9&gt;0),(X$7&gt;0)),(X9/X$7*100),"")</f>
        <v/>
      </c>
      <c r="Z9" s="17"/>
      <c r="AA9" s="61" t="str">
        <f>IF(AND((Z9&gt;0),(Z$7&gt;0)),(Z9/Z$7*100),"")</f>
        <v/>
      </c>
      <c r="AB9" s="17"/>
      <c r="AC9" s="61" t="str">
        <f>IF(AND((AB9&gt;0),(AB$7&gt;0)),(AB9/AB$7*100),"")</f>
        <v/>
      </c>
      <c r="AD9" s="17"/>
      <c r="AE9" s="61" t="str">
        <f>IF(AND((AD9&gt;0),(AD$7&gt;0)),(AD9/AD$7*100),"")</f>
        <v/>
      </c>
      <c r="AF9" s="17"/>
      <c r="AG9" s="61" t="str">
        <f>IF(AND((AF9&gt;0),(AF$7&gt;0)),(AF9/AF$7*100),"")</f>
        <v/>
      </c>
      <c r="AH9" s="17"/>
      <c r="AI9" s="61" t="str">
        <f>IF(AND((AH9&gt;0),(AH$7&gt;0)),(AH9/AH$7*100),"")</f>
        <v/>
      </c>
      <c r="AJ9" s="17"/>
      <c r="AK9" s="61" t="str">
        <f>IF(AND((AJ9&gt;0),(AJ$7&gt;0)),(AJ9/AJ$7*100),"")</f>
        <v/>
      </c>
      <c r="AL9" s="17"/>
      <c r="AM9" s="61" t="str">
        <f>IF(AND((AL9&gt;0),(AL$7&gt;0)),(AL9/AL$7*100),"")</f>
        <v/>
      </c>
      <c r="AN9" s="17"/>
      <c r="AO9" s="61" t="str">
        <f>IF(AND((AN9&gt;0),(AN$7&gt;0)),(AN9/AN$7*100),"")</f>
        <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3"/>
        <v>10</v>
      </c>
      <c r="BM9" s="4">
        <f t="shared" si="4"/>
        <v>7.6</v>
      </c>
      <c r="BN9" s="40" t="str">
        <f t="shared" si="5"/>
        <v>–</v>
      </c>
      <c r="BO9" s="6">
        <f t="shared" si="6"/>
        <v>8.4</v>
      </c>
      <c r="BP9" s="51">
        <f t="shared" si="7"/>
        <v>29.921259842519689</v>
      </c>
      <c r="BQ9" s="7" t="str">
        <f>IF(COUNT(BP9)&gt;0,"–","?")</f>
        <v>–</v>
      </c>
      <c r="BR9" s="52">
        <f t="shared" si="8"/>
        <v>33.734939759036145</v>
      </c>
      <c r="BS9" s="46">
        <f t="shared" si="9"/>
        <v>7.94</v>
      </c>
      <c r="BT9" s="8">
        <f>IF(SUM(C9,E9,G9,I9,K9,M9,O9,Q9,S9,U9,W9,Y9,AA9,AC9,AE9,AG9,AI9,AK9,AM9,AO9,AQ9,AS9,AU9,AW9,AY9,BA9,BC9,BE9,BG9,BI9)&gt;0,AVERAGE(C9,E9,G9,I9,K9,M9,O9,Q9,S9,U9,W9,Y9,AA9,AC9,AE9,AG9,AI9,AK9,AM9,AO9,AQ9,AS9,AU9,AW9,AY9,BA9,BC9,BE9,BG9,BI9),"?")</f>
        <v>31.298689702273357</v>
      </c>
      <c r="BU9" s="5">
        <f t="shared" si="10"/>
        <v>0.23190036174568121</v>
      </c>
      <c r="BV9" s="9">
        <f>IF(COUNT(C9,E9,G9,I9,K9,M9,O9,Q9,S9,U9,W9,Y9,AA9,AC9,AE9,AG9,AI9,AK9,AM9,AO9,AQ9,AS9,AU9,AW9,AY9,BA9,BC9,BE9,BG9,BI9)&gt;1,STDEV(C9,E9,G9,I9,K9,M9,O9,Q9,S9,U9,W9,Y9,AA9,AC9,AE9,AG9,AI9,AK9,AM9,AO9,AQ9,AS9,AU9,AW9,AY9,BA9,BC9,BE9,BG9,BI9),"?")</f>
        <v>1.1921544878295418</v>
      </c>
      <c r="BW9" s="5"/>
      <c r="BX9" s="7"/>
    </row>
    <row r="10" spans="1:78" x14ac:dyDescent="0.2">
      <c r="A10" s="27" t="s">
        <v>16</v>
      </c>
      <c r="B10" s="17">
        <v>7</v>
      </c>
      <c r="C10" s="61">
        <f>IF(AND((B10&gt;0),(B$7&gt;0)),(B10/B$7*100),"")</f>
        <v>28.000000000000004</v>
      </c>
      <c r="D10" s="17">
        <v>7.4</v>
      </c>
      <c r="E10" s="61">
        <f>IF(AND((D10&gt;0),(D$7&gt;0)),(D10/D$7*100),"")</f>
        <v>29.133858267716541</v>
      </c>
      <c r="F10" s="17">
        <v>7</v>
      </c>
      <c r="G10" s="61">
        <f>IF(AND((F10&gt;0),(F$7&gt;0)),(F10/F$7*100),"")</f>
        <v>27.559055118110237</v>
      </c>
      <c r="H10" s="17">
        <v>7.7</v>
      </c>
      <c r="I10" s="61">
        <f>IF(AND((H10&gt;0),(H$7&gt;0)),(H10/H$7*100),"")</f>
        <v>31.428571428571427</v>
      </c>
      <c r="J10" s="17">
        <v>7.9</v>
      </c>
      <c r="K10" s="61">
        <f>IF(AND((J10&gt;0),(J$7&gt;0)),(J10/J$7*100),"")</f>
        <v>31.726907630522096</v>
      </c>
      <c r="L10" s="17">
        <v>7.3</v>
      </c>
      <c r="M10" s="61">
        <f>IF(AND((L10&gt;0),(L$7&gt;0)),(L10/L$7*100),"")</f>
        <v>28.740157480314959</v>
      </c>
      <c r="N10" s="17">
        <v>7.7</v>
      </c>
      <c r="O10" s="61">
        <f>IF(AND((N10&gt;0),(N$7&gt;0)),(N10/N$7*100),"")</f>
        <v>30.078125</v>
      </c>
      <c r="P10" s="17">
        <v>7.8</v>
      </c>
      <c r="Q10" s="61">
        <f>IF(AND((P10&gt;0),(P$7&gt;0)),(P10/P$7*100),"")</f>
        <v>30.115830115830118</v>
      </c>
      <c r="R10" s="17">
        <v>7.6</v>
      </c>
      <c r="S10" s="61">
        <f>IF(AND((R10&gt;0),(R$7&gt;0)),(R10/R$7*100),"")</f>
        <v>28.787878787878789</v>
      </c>
      <c r="T10" s="17">
        <v>7.8</v>
      </c>
      <c r="U10" s="61">
        <f>IF(AND((T10&gt;0),(T$7&gt;0)),(T10/T$7*100),"")</f>
        <v>30.830039525691699</v>
      </c>
      <c r="V10" s="17"/>
      <c r="W10" s="61" t="str">
        <f>IF(AND((V10&gt;0),(V$7&gt;0)),(V10/V$7*100),"")</f>
        <v/>
      </c>
      <c r="X10" s="17"/>
      <c r="Y10" s="61" t="str">
        <f>IF(AND((X10&gt;0),(X$7&gt;0)),(X10/X$7*100),"")</f>
        <v/>
      </c>
      <c r="Z10" s="17"/>
      <c r="AA10" s="61" t="str">
        <f>IF(AND((Z10&gt;0),(Z$7&gt;0)),(Z10/Z$7*100),"")</f>
        <v/>
      </c>
      <c r="AB10" s="17"/>
      <c r="AC10" s="61" t="str">
        <f>IF(AND((AB10&gt;0),(AB$7&gt;0)),(AB10/AB$7*100),"")</f>
        <v/>
      </c>
      <c r="AD10" s="17"/>
      <c r="AE10" s="61" t="str">
        <f>IF(AND((AD10&gt;0),(AD$7&gt;0)),(AD10/AD$7*100),"")</f>
        <v/>
      </c>
      <c r="AF10" s="17"/>
      <c r="AG10" s="61" t="str">
        <f>IF(AND((AF10&gt;0),(AF$7&gt;0)),(AF10/AF$7*100),"")</f>
        <v/>
      </c>
      <c r="AH10" s="17"/>
      <c r="AI10" s="61" t="str">
        <f>IF(AND((AH10&gt;0),(AH$7&gt;0)),(AH10/AH$7*100),"")</f>
        <v/>
      </c>
      <c r="AJ10" s="17"/>
      <c r="AK10" s="61" t="str">
        <f>IF(AND((AJ10&gt;0),(AJ$7&gt;0)),(AJ10/AJ$7*100),"")</f>
        <v/>
      </c>
      <c r="AL10" s="17"/>
      <c r="AM10" s="61" t="str">
        <f>IF(AND((AL10&gt;0),(AL$7&gt;0)),(AL10/AL$7*100),"")</f>
        <v/>
      </c>
      <c r="AN10" s="17"/>
      <c r="AO10" s="61" t="str">
        <f>IF(AND((AN10&gt;0),(AN$7&gt;0)),(AN10/AN$7*100),"")</f>
        <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3"/>
        <v>10</v>
      </c>
      <c r="BM10" s="4">
        <f t="shared" si="4"/>
        <v>7</v>
      </c>
      <c r="BN10" s="40" t="str">
        <f t="shared" si="5"/>
        <v>–</v>
      </c>
      <c r="BO10" s="6">
        <f t="shared" si="6"/>
        <v>7.9</v>
      </c>
      <c r="BP10" s="51">
        <f t="shared" si="7"/>
        <v>27.559055118110237</v>
      </c>
      <c r="BQ10" s="7" t="str">
        <f>IF(COUNT(BP10)&gt;0,"–","?")</f>
        <v>–</v>
      </c>
      <c r="BR10" s="52">
        <f t="shared" si="8"/>
        <v>31.726907630522096</v>
      </c>
      <c r="BS10" s="46">
        <f t="shared" si="9"/>
        <v>7.5199999999999987</v>
      </c>
      <c r="BT10" s="8">
        <f>IF(SUM(C10,E10,G10,I10,K10,M10,O10,Q10,S10,U10,W10,Y10,AA10,AC10,AE10,AG10,AI10,AK10,AM10,AO10,AQ10,AS10,AU10,AW10,AY10,BA10,BC10,BE10,BG10,BI10)&gt;0,AVERAGE(C10,E10,G10,I10,K10,M10,O10,Q10,S10,U10,W10,Y10,AA10,AC10,AE10,AG10,AI10,AK10,AM10,AO10,AQ10,AS10,AU10,AW10,AY10,BA10,BC10,BE10,BG10,BI10),"?")</f>
        <v>29.640042335463583</v>
      </c>
      <c r="BU10" s="5">
        <f t="shared" si="10"/>
        <v>0.32930904093942587</v>
      </c>
      <c r="BV10" s="9">
        <f>IF(COUNT(C10,E10,G10,I10,K10,M10,O10,Q10,S10,U10,W10,Y10,AA10,AC10,AE10,AG10,AI10,AK10,AM10,AO10,AQ10,AS10,AU10,AW10,AY10,BA10,BC10,BE10,BG10,BI10)&gt;1,STDEV(C10,E10,G10,I10,K10,M10,O10,Q10,S10,U10,W10,Y10,AA10,AC10,AE10,AG10,AI10,AK10,AM10,AO10,AQ10,AS10,AU10,AW10,AY10,BA10,BC10,BE10,BG10,BI10),"?")</f>
        <v>1.4220748244877595</v>
      </c>
      <c r="BW10" s="5"/>
      <c r="BX10" s="7"/>
    </row>
    <row r="11" spans="1:78" x14ac:dyDescent="0.2">
      <c r="A11" s="27" t="s">
        <v>17</v>
      </c>
      <c r="B11" s="17">
        <v>7.2</v>
      </c>
      <c r="C11" s="61">
        <f>IF(AND((B11&gt;0),(B$7&gt;0)),(B11/B$7*100),"")</f>
        <v>28.800000000000004</v>
      </c>
      <c r="D11" s="17">
        <v>6.9</v>
      </c>
      <c r="E11" s="61">
        <f>IF(AND((D11&gt;0),(D$7&gt;0)),(D11/D$7*100),"")</f>
        <v>27.165354330708663</v>
      </c>
      <c r="F11" s="17">
        <v>7.3</v>
      </c>
      <c r="G11" s="61">
        <f>IF(AND((F11&gt;0),(F$7&gt;0)),(F11/F$7*100),"")</f>
        <v>28.740157480314959</v>
      </c>
      <c r="H11" s="17">
        <v>6.8</v>
      </c>
      <c r="I11" s="61">
        <f>IF(AND((H11&gt;0),(H$7&gt;0)),(H11/H$7*100),"")</f>
        <v>27.755102040816325</v>
      </c>
      <c r="J11" s="17">
        <v>7</v>
      </c>
      <c r="K11" s="61">
        <f>IF(AND((J11&gt;0),(J$7&gt;0)),(J11/J$7*100),"")</f>
        <v>28.112449799196789</v>
      </c>
      <c r="L11" s="17">
        <v>6.7</v>
      </c>
      <c r="M11" s="61">
        <f>IF(AND((L11&gt;0),(L$7&gt;0)),(L11/L$7*100),"")</f>
        <v>26.377952755905515</v>
      </c>
      <c r="N11" s="17">
        <v>8</v>
      </c>
      <c r="O11" s="61">
        <f>IF(AND((N11&gt;0),(N$7&gt;0)),(N11/N$7*100),"")</f>
        <v>31.25</v>
      </c>
      <c r="P11" s="17">
        <v>8.1</v>
      </c>
      <c r="Q11" s="61">
        <f>IF(AND((P11&gt;0),(P$7&gt;0)),(P11/P$7*100),"")</f>
        <v>31.274131274131271</v>
      </c>
      <c r="R11" s="17">
        <v>7.8</v>
      </c>
      <c r="S11" s="61">
        <f>IF(AND((R11&gt;0),(R$7&gt;0)),(R11/R$7*100),"")</f>
        <v>29.545454545454547</v>
      </c>
      <c r="T11" s="17">
        <v>8</v>
      </c>
      <c r="U11" s="61">
        <f>IF(AND((T11&gt;0),(T$7&gt;0)),(T11/T$7*100),"")</f>
        <v>31.620553359683797</v>
      </c>
      <c r="V11" s="17"/>
      <c r="W11" s="61" t="str">
        <f>IF(AND((V11&gt;0),(V$7&gt;0)),(V11/V$7*100),"")</f>
        <v/>
      </c>
      <c r="X11" s="17"/>
      <c r="Y11" s="61" t="str">
        <f>IF(AND((X11&gt;0),(X$7&gt;0)),(X11/X$7*100),"")</f>
        <v/>
      </c>
      <c r="Z11" s="17"/>
      <c r="AA11" s="61" t="str">
        <f>IF(AND((Z11&gt;0),(Z$7&gt;0)),(Z11/Z$7*100),"")</f>
        <v/>
      </c>
      <c r="AB11" s="17"/>
      <c r="AC11" s="61" t="str">
        <f>IF(AND((AB11&gt;0),(AB$7&gt;0)),(AB11/AB$7*100),"")</f>
        <v/>
      </c>
      <c r="AD11" s="17"/>
      <c r="AE11" s="61" t="str">
        <f>IF(AND((AD11&gt;0),(AD$7&gt;0)),(AD11/AD$7*100),"")</f>
        <v/>
      </c>
      <c r="AF11" s="17"/>
      <c r="AG11" s="61" t="str">
        <f>IF(AND((AF11&gt;0),(AF$7&gt;0)),(AF11/AF$7*100),"")</f>
        <v/>
      </c>
      <c r="AH11" s="17"/>
      <c r="AI11" s="61" t="str">
        <f>IF(AND((AH11&gt;0),(AH$7&gt;0)),(AH11/AH$7*100),"")</f>
        <v/>
      </c>
      <c r="AJ11" s="17"/>
      <c r="AK11" s="61" t="str">
        <f>IF(AND((AJ11&gt;0),(AJ$7&gt;0)),(AJ11/AJ$7*100),"")</f>
        <v/>
      </c>
      <c r="AL11" s="17"/>
      <c r="AM11" s="61" t="str">
        <f>IF(AND((AL11&gt;0),(AL$7&gt;0)),(AL11/AL$7*100),"")</f>
        <v/>
      </c>
      <c r="AN11" s="17"/>
      <c r="AO11" s="61" t="str">
        <f>IF(AND((AN11&gt;0),(AN$7&gt;0)),(AN11/AN$7*100),"")</f>
        <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3"/>
        <v>10</v>
      </c>
      <c r="BM11" s="4">
        <f t="shared" si="4"/>
        <v>6.7</v>
      </c>
      <c r="BN11" s="40" t="str">
        <f t="shared" si="5"/>
        <v>–</v>
      </c>
      <c r="BO11" s="6">
        <f t="shared" si="6"/>
        <v>8.1</v>
      </c>
      <c r="BP11" s="51">
        <f t="shared" si="7"/>
        <v>26.377952755905515</v>
      </c>
      <c r="BQ11" s="7" t="str">
        <f>IF(COUNT(BP11)&gt;0,"–","?")</f>
        <v>–</v>
      </c>
      <c r="BR11" s="52">
        <f t="shared" si="8"/>
        <v>31.620553359683797</v>
      </c>
      <c r="BS11" s="46">
        <f t="shared" si="9"/>
        <v>7.3800000000000008</v>
      </c>
      <c r="BT11" s="8">
        <f>IF(SUM(C11,E11,G11,I11,K11,M11,O11,Q11,S11,U11,W11,Y11,AA11,AC11,AE11,AG11,AI11,AK11,AM11,AO11,AQ11,AS11,AU11,AW11,AY11,BA11,BC11,BE11,BG11,BI11)&gt;0,AVERAGE(C11,E11,G11,I11,K11,M11,O11,Q11,S11,U11,W11,Y11,AA11,AC11,AE11,AG11,AI11,AK11,AM11,AO11,AQ11,AS11,AU11,AW11,AY11,BA11,BC11,BE11,BG11,BI11),"?")</f>
        <v>29.064115558621189</v>
      </c>
      <c r="BU11" s="5">
        <f t="shared" si="10"/>
        <v>0.5452828012447607</v>
      </c>
      <c r="BV11" s="9">
        <f>IF(COUNT(C11,E11,G11,I11,K11,M11,O11,Q11,S11,U11,W11,Y11,AA11,AC11,AE11,AG11,AI11,AK11,AM11,AO11,AQ11,AS11,AU11,AW11,AY11,BA11,BC11,BE11,BG11,BI11)&gt;1,STDEV(C11,E11,G11,I11,K11,M11,O11,Q11,S11,U11,W11,Y11,AA11,AC11,AE11,AG11,AI11,AK11,AM11,AO11,AQ11,AS11,AU11,AW11,AY11,BA11,BC11,BE11,BG11,BI11),"?")</f>
        <v>1.8270795299965163</v>
      </c>
      <c r="BW11" s="5"/>
      <c r="BX11" s="7"/>
    </row>
    <row r="12" spans="1:78" x14ac:dyDescent="0.2">
      <c r="A12" s="27" t="s">
        <v>18</v>
      </c>
      <c r="B12" s="71">
        <f>IF(AND((B10&gt;0),(B7&gt;0)),(B10/B7),"")</f>
        <v>0.28000000000000003</v>
      </c>
      <c r="C12" s="61" t="s">
        <v>5</v>
      </c>
      <c r="D12" s="71">
        <f>IF(AND((D10&gt;0),(D7&gt;0)),(D10/D7),"")</f>
        <v>0.29133858267716539</v>
      </c>
      <c r="E12" s="61" t="s">
        <v>5</v>
      </c>
      <c r="F12" s="71">
        <f>IF(AND((F10&gt;0),(F7&gt;0)),(F10/F7),"")</f>
        <v>0.27559055118110237</v>
      </c>
      <c r="G12" s="61" t="s">
        <v>5</v>
      </c>
      <c r="H12" s="71">
        <f>IF(AND((H10&gt;0),(H7&gt;0)),(H10/H7),"")</f>
        <v>0.31428571428571428</v>
      </c>
      <c r="I12" s="61" t="s">
        <v>5</v>
      </c>
      <c r="J12" s="71">
        <f>IF(AND((J10&gt;0),(J7&gt;0)),(J10/J7),"")</f>
        <v>0.31726907630522094</v>
      </c>
      <c r="K12" s="61" t="s">
        <v>5</v>
      </c>
      <c r="L12" s="71">
        <f>IF(AND((L10&gt;0),(L7&gt;0)),(L10/L7),"")</f>
        <v>0.2874015748031496</v>
      </c>
      <c r="M12" s="61" t="s">
        <v>5</v>
      </c>
      <c r="N12" s="71">
        <f>IF(AND((N10&gt;0),(N7&gt;0)),(N10/N7),"")</f>
        <v>0.30078125</v>
      </c>
      <c r="O12" s="61" t="s">
        <v>5</v>
      </c>
      <c r="P12" s="71">
        <f>IF(AND((P10&gt;0),(P7&gt;0)),(P10/P7),"")</f>
        <v>0.30115830115830117</v>
      </c>
      <c r="Q12" s="61" t="s">
        <v>5</v>
      </c>
      <c r="R12" s="71">
        <f>IF(AND((R10&gt;0),(R7&gt;0)),(R10/R7),"")</f>
        <v>0.2878787878787879</v>
      </c>
      <c r="S12" s="61" t="s">
        <v>5</v>
      </c>
      <c r="T12" s="71">
        <f>IF(AND((T10&gt;0),(T7&gt;0)),(T10/T7),"")</f>
        <v>0.30830039525691699</v>
      </c>
      <c r="U12" s="61" t="s">
        <v>5</v>
      </c>
      <c r="V12" s="71" t="str">
        <f>IF(AND((V10&gt;0),(V7&gt;0)),(V10/V7),"")</f>
        <v/>
      </c>
      <c r="W12" s="61" t="s">
        <v>5</v>
      </c>
      <c r="X12" s="71" t="str">
        <f>IF(AND((X10&gt;0),(X7&gt;0)),(X10/X7),"")</f>
        <v/>
      </c>
      <c r="Y12" s="61" t="s">
        <v>5</v>
      </c>
      <c r="Z12" s="71" t="str">
        <f>IF(AND((Z10&gt;0),(Z7&gt;0)),(Z10/Z7),"")</f>
        <v/>
      </c>
      <c r="AA12" s="61" t="s">
        <v>5</v>
      </c>
      <c r="AB12" s="71" t="str">
        <f>IF(AND((AB10&gt;0),(AB7&gt;0)),(AB10/AB7),"")</f>
        <v/>
      </c>
      <c r="AC12" s="61" t="s">
        <v>5</v>
      </c>
      <c r="AD12" s="71" t="str">
        <f>IF(AND((AD10&gt;0),(AD7&gt;0)),(AD10/AD7),"")</f>
        <v/>
      </c>
      <c r="AE12" s="61" t="s">
        <v>5</v>
      </c>
      <c r="AF12" s="71" t="str">
        <f>IF(AND((AF10&gt;0),(AF7&gt;0)),(AF10/AF7),"")</f>
        <v/>
      </c>
      <c r="AG12" s="61" t="s">
        <v>5</v>
      </c>
      <c r="AH12" s="71" t="str">
        <f>IF(AND((AH10&gt;0),(AH7&gt;0)),(AH10/AH7),"")</f>
        <v/>
      </c>
      <c r="AI12" s="61" t="s">
        <v>5</v>
      </c>
      <c r="AJ12" s="71" t="str">
        <f>IF(AND((AJ10&gt;0),(AJ7&gt;0)),(AJ10/AJ7),"")</f>
        <v/>
      </c>
      <c r="AK12" s="61" t="s">
        <v>5</v>
      </c>
      <c r="AL12" s="71" t="str">
        <f>IF(AND((AL10&gt;0),(AL7&gt;0)),(AL10/AL7),"")</f>
        <v/>
      </c>
      <c r="AM12" s="61" t="s">
        <v>5</v>
      </c>
      <c r="AN12" s="71" t="str">
        <f>IF(AND((AN10&gt;0),(AN7&gt;0)),(AN10/AN7),"")</f>
        <v/>
      </c>
      <c r="AO12" s="61" t="s">
        <v>5</v>
      </c>
      <c r="AP12" s="71" t="str">
        <f>IF(AND((AP10&gt;0),(AP7&gt;0)),(AP10/AP7),"")</f>
        <v/>
      </c>
      <c r="AQ12" s="61" t="s">
        <v>5</v>
      </c>
      <c r="AR12" s="71" t="str">
        <f>IF(AND((AR10&gt;0),(AR7&gt;0)),(AR10/AR7),"")</f>
        <v/>
      </c>
      <c r="AS12" s="61" t="s">
        <v>5</v>
      </c>
      <c r="AT12" s="71" t="str">
        <f>IF(AND((AT10&gt;0),(AT7&gt;0)),(AT10/AT7),"")</f>
        <v/>
      </c>
      <c r="AU12" s="61" t="s">
        <v>5</v>
      </c>
      <c r="AV12" s="71" t="str">
        <f>IF(AND((AV10&gt;0),(AV7&gt;0)),(AV10/AV7),"")</f>
        <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K12" s="18" t="str">
        <f t="shared" si="0"/>
        <v xml:space="preserve">     Standard width/length ratio</v>
      </c>
      <c r="BL12" s="11">
        <f t="shared" si="3"/>
        <v>10</v>
      </c>
      <c r="BM12" s="24">
        <f t="shared" si="4"/>
        <v>0.27559055118110237</v>
      </c>
      <c r="BN12" s="40" t="str">
        <f t="shared" si="5"/>
        <v>–</v>
      </c>
      <c r="BO12" s="26">
        <f t="shared" si="6"/>
        <v>0.31726907630522094</v>
      </c>
      <c r="BP12" s="51" t="str">
        <f t="shared" si="7"/>
        <v/>
      </c>
      <c r="BQ12" s="7" t="s">
        <v>5</v>
      </c>
      <c r="BR12" s="52" t="str">
        <f t="shared" si="8"/>
        <v/>
      </c>
      <c r="BS12" s="53">
        <f t="shared" si="9"/>
        <v>0.2964004233546359</v>
      </c>
      <c r="BT12" s="8" t="s">
        <v>5</v>
      </c>
      <c r="BU12" s="120">
        <f t="shared" si="10"/>
        <v>1.4220748244877596E-2</v>
      </c>
      <c r="BV12" s="47" t="s">
        <v>5</v>
      </c>
      <c r="BW12" s="120"/>
      <c r="BX12" s="7"/>
    </row>
    <row r="13" spans="1:78" x14ac:dyDescent="0.2">
      <c r="A13" s="27" t="s">
        <v>19</v>
      </c>
      <c r="B13" s="71">
        <f>IF(AND((B11&gt;0),(B9&gt;0)),(B11/B9),"")</f>
        <v>0.91139240506329111</v>
      </c>
      <c r="C13" s="61" t="s">
        <v>5</v>
      </c>
      <c r="D13" s="71">
        <f>IF(AND((D11&gt;0),(D9&gt;0)),(D11/D9),"")</f>
        <v>0.89610389610389618</v>
      </c>
      <c r="E13" s="61" t="s">
        <v>5</v>
      </c>
      <c r="F13" s="71">
        <f>IF(AND((F11&gt;0),(F9&gt;0)),(F11/F9),"")</f>
        <v>0.96052631578947367</v>
      </c>
      <c r="G13" s="61" t="s">
        <v>5</v>
      </c>
      <c r="H13" s="71">
        <f>IF(AND((H11&gt;0),(H9&gt;0)),(H11/H9),"")</f>
        <v>0.85</v>
      </c>
      <c r="I13" s="61" t="s">
        <v>5</v>
      </c>
      <c r="J13" s="71">
        <f>IF(AND((J11&gt;0),(J9&gt;0)),(J11/J9),"")</f>
        <v>0.83333333333333326</v>
      </c>
      <c r="K13" s="61" t="s">
        <v>5</v>
      </c>
      <c r="L13" s="71">
        <f>IF(AND((L11&gt;0),(L9&gt;0)),(L11/L9),"")</f>
        <v>0.87012987012987009</v>
      </c>
      <c r="M13" s="61" t="s">
        <v>5</v>
      </c>
      <c r="N13" s="71">
        <f>IF(AND((N11&gt;0),(N9&gt;0)),(N11/N9),"")</f>
        <v>1</v>
      </c>
      <c r="O13" s="61" t="s">
        <v>5</v>
      </c>
      <c r="P13" s="71">
        <f>IF(AND((P11&gt;0),(P9&gt;0)),(P11/P9),"")</f>
        <v>1</v>
      </c>
      <c r="Q13" s="61" t="s">
        <v>5</v>
      </c>
      <c r="R13" s="71">
        <f>IF(AND((R11&gt;0),(R9&gt;0)),(R11/R9),"")</f>
        <v>0.97499999999999998</v>
      </c>
      <c r="S13" s="61" t="s">
        <v>5</v>
      </c>
      <c r="T13" s="71">
        <f>IF(AND((T11&gt;0),(T9&gt;0)),(T11/T9),"")</f>
        <v>1</v>
      </c>
      <c r="U13" s="61" t="s">
        <v>5</v>
      </c>
      <c r="V13" s="71" t="str">
        <f>IF(AND((V11&gt;0),(V9&gt;0)),(V11/V9),"")</f>
        <v/>
      </c>
      <c r="W13" s="61" t="s">
        <v>5</v>
      </c>
      <c r="X13" s="71" t="str">
        <f>IF(AND((X11&gt;0),(X9&gt;0)),(X11/X9),"")</f>
        <v/>
      </c>
      <c r="Y13" s="61" t="s">
        <v>5</v>
      </c>
      <c r="Z13" s="71" t="str">
        <f>IF(AND((Z11&gt;0),(Z9&gt;0)),(Z11/Z9),"")</f>
        <v/>
      </c>
      <c r="AA13" s="61" t="s">
        <v>5</v>
      </c>
      <c r="AB13" s="71" t="str">
        <f>IF(AND((AB11&gt;0),(AB9&gt;0)),(AB11/AB9),"")</f>
        <v/>
      </c>
      <c r="AC13" s="61" t="s">
        <v>5</v>
      </c>
      <c r="AD13" s="71" t="str">
        <f>IF(AND((AD11&gt;0),(AD9&gt;0)),(AD11/AD9),"")</f>
        <v/>
      </c>
      <c r="AE13" s="61" t="s">
        <v>5</v>
      </c>
      <c r="AF13" s="71" t="str">
        <f>IF(AND((AF11&gt;0),(AF9&gt;0)),(AF11/AF9),"")</f>
        <v/>
      </c>
      <c r="AG13" s="61" t="s">
        <v>5</v>
      </c>
      <c r="AH13" s="71" t="str">
        <f>IF(AND((AH11&gt;0),(AH9&gt;0)),(AH11/AH9),"")</f>
        <v/>
      </c>
      <c r="AI13" s="61" t="s">
        <v>5</v>
      </c>
      <c r="AJ13" s="71" t="str">
        <f>IF(AND((AJ11&gt;0),(AJ9&gt;0)),(AJ11/AJ9),"")</f>
        <v/>
      </c>
      <c r="AK13" s="61" t="s">
        <v>5</v>
      </c>
      <c r="AL13" s="71" t="str">
        <f>IF(AND((AL11&gt;0),(AL9&gt;0)),(AL11/AL9),"")</f>
        <v/>
      </c>
      <c r="AM13" s="61" t="s">
        <v>5</v>
      </c>
      <c r="AN13" s="71" t="str">
        <f>IF(AND((AN11&gt;0),(AN9&gt;0)),(AN11/AN9),"")</f>
        <v/>
      </c>
      <c r="AO13" s="61" t="s">
        <v>5</v>
      </c>
      <c r="AP13" s="71" t="str">
        <f>IF(AND((AP11&gt;0),(AP9&gt;0)),(AP11/AP9),"")</f>
        <v/>
      </c>
      <c r="AQ13" s="61" t="s">
        <v>5</v>
      </c>
      <c r="AR13" s="71" t="str">
        <f>IF(AND((AR11&gt;0),(AR9&gt;0)),(AR11/AR9),"")</f>
        <v/>
      </c>
      <c r="AS13" s="61" t="s">
        <v>5</v>
      </c>
      <c r="AT13" s="71" t="str">
        <f>IF(AND((AT11&gt;0),(AT9&gt;0)),(AT11/AT9),"")</f>
        <v/>
      </c>
      <c r="AU13" s="61" t="s">
        <v>5</v>
      </c>
      <c r="AV13" s="71" t="str">
        <f>IF(AND((AV11&gt;0),(AV9&gt;0)),(AV11/AV9),"")</f>
        <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K13" s="18" t="str">
        <f t="shared" si="0"/>
        <v xml:space="preserve">     Posterior/anterior width ratio</v>
      </c>
      <c r="BL13" s="11">
        <f t="shared" si="3"/>
        <v>10</v>
      </c>
      <c r="BM13" s="24">
        <f t="shared" si="4"/>
        <v>0.83333333333333326</v>
      </c>
      <c r="BN13" s="40" t="str">
        <f t="shared" si="5"/>
        <v>–</v>
      </c>
      <c r="BO13" s="26">
        <f t="shared" si="6"/>
        <v>1</v>
      </c>
      <c r="BP13" s="51" t="str">
        <f t="shared" si="7"/>
        <v/>
      </c>
      <c r="BQ13" s="7" t="s">
        <v>5</v>
      </c>
      <c r="BR13" s="52" t="str">
        <f t="shared" si="8"/>
        <v/>
      </c>
      <c r="BS13" s="53">
        <f t="shared" si="9"/>
        <v>0.92964858204198642</v>
      </c>
      <c r="BT13" s="8" t="s">
        <v>5</v>
      </c>
      <c r="BU13" s="120">
        <f t="shared" si="10"/>
        <v>6.5387465969864167E-2</v>
      </c>
      <c r="BV13" s="47" t="s">
        <v>5</v>
      </c>
      <c r="BW13" s="120"/>
      <c r="BX13" s="7"/>
    </row>
    <row r="14" spans="1:78" x14ac:dyDescent="0.2">
      <c r="A14" s="16" t="s">
        <v>20</v>
      </c>
      <c r="B14" s="28"/>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lengths</v>
      </c>
      <c r="BL14" s="11"/>
      <c r="BM14" s="4"/>
      <c r="BN14" s="40"/>
      <c r="BO14" s="6"/>
      <c r="BP14" s="51"/>
      <c r="BQ14" s="7"/>
      <c r="BR14" s="52"/>
      <c r="BS14" s="46"/>
      <c r="BT14" s="8"/>
      <c r="BU14" s="5"/>
      <c r="BV14" s="9"/>
      <c r="BW14" s="5"/>
      <c r="BX14" s="7"/>
    </row>
    <row r="15" spans="1:78" x14ac:dyDescent="0.2">
      <c r="A15" s="27" t="s">
        <v>24</v>
      </c>
      <c r="B15" s="17">
        <v>10.199999999999999</v>
      </c>
      <c r="C15" s="61">
        <f>IF(AND((B15&gt;0),(B$7&gt;0)),(B15/B$7*100),"")</f>
        <v>40.799999999999997</v>
      </c>
      <c r="D15" s="17">
        <v>10.4</v>
      </c>
      <c r="E15" s="61">
        <f>IF(AND((D15&gt;0),(D$7&gt;0)),(D15/D$7*100),"")</f>
        <v>40.944881889763785</v>
      </c>
      <c r="F15" s="17">
        <v>10.7</v>
      </c>
      <c r="G15" s="61">
        <f>IF(AND((F15&gt;0),(F$7&gt;0)),(F15/F$7*100),"")</f>
        <v>42.125984251968504</v>
      </c>
      <c r="H15" s="17">
        <v>11.1</v>
      </c>
      <c r="I15" s="61">
        <f>IF(AND((H15&gt;0),(H$7&gt;0)),(H15/H$7*100),"")</f>
        <v>45.306122448979593</v>
      </c>
      <c r="J15" s="17">
        <v>11.3</v>
      </c>
      <c r="K15" s="61">
        <f>IF(AND((J15&gt;0),(J$7&gt;0)),(J15/J$7*100),"")</f>
        <v>45.381526104417674</v>
      </c>
      <c r="L15" s="17">
        <v>10.9</v>
      </c>
      <c r="M15" s="61">
        <f>IF(AND((L15&gt;0),(L$7&gt;0)),(L15/L$7*100),"")</f>
        <v>42.913385826771652</v>
      </c>
      <c r="N15" s="17">
        <v>10.5</v>
      </c>
      <c r="O15" s="61">
        <f>IF(AND((N15&gt;0),(N$7&gt;0)),(N15/N$7*100),"")</f>
        <v>41.015625</v>
      </c>
      <c r="P15" s="17">
        <v>10.9</v>
      </c>
      <c r="Q15" s="61">
        <f>IF(AND((P15&gt;0),(P$7&gt;0)),(P15/P$7*100),"")</f>
        <v>42.084942084942092</v>
      </c>
      <c r="R15" s="17"/>
      <c r="S15" s="61" t="str">
        <f>IF(AND((R15&gt;0),(R$7&gt;0)),(R15/R$7*100),"")</f>
        <v/>
      </c>
      <c r="T15" s="17"/>
      <c r="U15" s="61" t="str">
        <f>IF(AND((T15&gt;0),(T$7&gt;0)),(T15/T$7*100),"")</f>
        <v/>
      </c>
      <c r="V15" s="17"/>
      <c r="W15" s="61" t="str">
        <f>IF(AND((V15&gt;0),(V$7&gt;0)),(V15/V$7*100),"")</f>
        <v/>
      </c>
      <c r="X15" s="17"/>
      <c r="Y15" s="61" t="str">
        <f>IF(AND((X15&gt;0),(X$7&gt;0)),(X15/X$7*100),"")</f>
        <v/>
      </c>
      <c r="Z15" s="17"/>
      <c r="AA15" s="61" t="str">
        <f>IF(AND((Z15&gt;0),(Z$7&gt;0)),(Z15/Z$7*100),"")</f>
        <v/>
      </c>
      <c r="AB15" s="17"/>
      <c r="AC15" s="61" t="str">
        <f>IF(AND((AB15&gt;0),(AB$7&gt;0)),(AB15/AB$7*100),"")</f>
        <v/>
      </c>
      <c r="AD15" s="17"/>
      <c r="AE15" s="61" t="str">
        <f>IF(AND((AD15&gt;0),(AD$7&gt;0)),(AD15/AD$7*100),"")</f>
        <v/>
      </c>
      <c r="AF15" s="17"/>
      <c r="AG15" s="61" t="str">
        <f>IF(AND((AF15&gt;0),(AF$7&gt;0)),(AF15/AF$7*100),"")</f>
        <v/>
      </c>
      <c r="AH15" s="17"/>
      <c r="AI15" s="61" t="str">
        <f>IF(AND((AH15&gt;0),(AH$7&gt;0)),(AH15/AH$7*100),"")</f>
        <v/>
      </c>
      <c r="AJ15" s="17"/>
      <c r="AK15" s="61" t="str">
        <f>IF(AND((AJ15&gt;0),(AJ$7&gt;0)),(AJ15/AJ$7*100),"")</f>
        <v/>
      </c>
      <c r="AL15" s="17"/>
      <c r="AM15" s="61" t="str">
        <f>IF(AND((AL15&gt;0),(AL$7&gt;0)),(AL15/AL$7*100),"")</f>
        <v/>
      </c>
      <c r="AN15" s="17"/>
      <c r="AO15" s="61" t="str">
        <f>IF(AND((AN15&gt;0),(AN$7&gt;0)),(AN15/AN$7*100),"")</f>
        <v/>
      </c>
      <c r="AP15" s="17"/>
      <c r="AQ15" s="61" t="str">
        <f>IF(AND((AP15&gt;0),(AP$7&gt;0)),(AP15/AP$7*100),"")</f>
        <v/>
      </c>
      <c r="AR15" s="17"/>
      <c r="AS15" s="61" t="str">
        <f>IF(AND((AR15&gt;0),(AR$7&gt;0)),(AR15/AR$7*100),"")</f>
        <v/>
      </c>
      <c r="AT15" s="17"/>
      <c r="AU15" s="61" t="str">
        <f>IF(AND((AT15&gt;0),(AT$7&gt;0)),(AT15/AT$7*100),"")</f>
        <v/>
      </c>
      <c r="AV15" s="17"/>
      <c r="AW15" s="61" t="str">
        <f>IF(AND((AV15&gt;0),(AV$7&gt;0)),(AV15/AV$7*100),"")</f>
        <v/>
      </c>
      <c r="AX15" s="17"/>
      <c r="AY15" s="61" t="str">
        <f>IF(AND((AX15&gt;0),(AX$7&gt;0)),(AX15/AX$7*100),"")</f>
        <v/>
      </c>
      <c r="AZ15" s="17"/>
      <c r="BA15" s="61" t="str">
        <f>IF(AND((AZ15&gt;0),(AZ$7&gt;0)),(AZ15/AZ$7*100),"")</f>
        <v/>
      </c>
      <c r="BB15" s="17"/>
      <c r="BC15" s="61" t="str">
        <f>IF(AND((BB15&gt;0),(BB$7&gt;0)),(BB15/BB$7*100),"")</f>
        <v/>
      </c>
      <c r="BD15" s="17"/>
      <c r="BE15" s="61" t="str">
        <f>IF(AND((BD15&gt;0),(BD$7&gt;0)),(BD15/BD$7*100),"")</f>
        <v/>
      </c>
      <c r="BF15" s="17"/>
      <c r="BG15" s="61" t="str">
        <f>IF(AND((BF15&gt;0),(BF$7&gt;0)),(BF15/BF$7*100),"")</f>
        <v/>
      </c>
      <c r="BH15" s="17"/>
      <c r="BI15" s="61" t="str">
        <f>IF(AND((BH15&gt;0),(BH$7&gt;0)),(BH15/BH$7*100),"")</f>
        <v/>
      </c>
      <c r="BK15" s="18" t="str">
        <f t="shared" si="0"/>
        <v xml:space="preserve">     External primary branch</v>
      </c>
      <c r="BL15" s="11">
        <f t="shared" ref="BL15:BL22" si="11">COUNT(B15,D15,F15,H15,J15,L15,N15,P15,R15,T15,V15,X15,Z15,AB15,AD15,AF15,AH15,AJ15,AL15,AN15,AP15,AR15,AT15,AV15,AX15,AZ15,BB15,BD15,BF15,BH15)</f>
        <v>8</v>
      </c>
      <c r="BM15" s="4">
        <f t="shared" ref="BM15:BM22" si="12">IF(SUM(B15,D15,F15,H15,J15,L15,N15,P15,R15,T15,V15,X15,Z15,AB15,AD15,AF15,AH15,AJ15,AL15,AN15,AP15,AR15,AT15,AV15,AX15,AZ15,BB15,BD15,BF15,BH15)&gt;0,MIN(B15,D15,F15,H15,J15,L15,N15,P15,R15,T15,V15,X15,Z15,AB15,AD15,AF15,AH15,AJ15,AL15,AN15,AP15,AR15,AT15,AV15,AX15,AZ15,BB15,BD15,BF15,BH15),"")</f>
        <v>10.199999999999999</v>
      </c>
      <c r="BN15" s="40" t="str">
        <f t="shared" ref="BN15:BN22" si="13">IF(COUNT(BM15)&gt;0,"–","?")</f>
        <v>–</v>
      </c>
      <c r="BO15" s="6">
        <f t="shared" ref="BO15:BO22" si="14">IF(SUM(B15,D15,F15,H15,J15,L15,N15,P15,R15,T15,V15,X15,Z15,AB15,AD15,AF15,AH15,AJ15,AL15,AN15,AP15,AR15,AT15,AV15,AX15,AZ15,BB15,BD15,BF15,BH15)&gt;0,MAX(B15,D15,F15,H15,J15,L15,N15,P15,R15,T15,V15,X15,Z15,AB15,AD15,AF15,AH15,AJ15,AL15,AN15,AP15,AR15,AT15,AV15,AX15,AZ15,BB15,BD15,BF15,BH15),"")</f>
        <v>11.3</v>
      </c>
      <c r="BP15" s="51">
        <f t="shared" ref="BP15:BP22" si="15">IF(SUM(C15,E15,G15,I15,K15,M15,O15,Q15,S15,U15,W15,Y15,AA15,AC15,AE15,AG15,AI15,AK15,AM15,AO15,AQ15,AS15,AU15,AW15,AY15,BA15,BC15,BE15,BG15,BI15)&gt;0,MIN(C15,E15,G15,I15,K15,M15,O15,Q15,S15,U15,W15,Y15,AA15,AC15,AE15,AG15,AI15,AK15,AM15,AO15,AQ15,AS15,AU15,AW15,AY15,BA15,BC15,BE15,BG15,BI15),"")</f>
        <v>40.799999999999997</v>
      </c>
      <c r="BQ15" s="7" t="str">
        <f>IF(COUNT(BP15)&gt;0,"–","?")</f>
        <v>–</v>
      </c>
      <c r="BR15" s="52">
        <f t="shared" ref="BR15:BR22" si="16">IF(SUM(C15,E15,G15,I15,K15,M15,O15,Q15,S15,U15,W15,Y15,AA15,AC15,AE15,AG15,AI15,AK15,AM15,AO15,AQ15,AS15,AU15,AW15,AY15,BA15,BC15,BE15,BG15,BI15)&gt;0,MAX(C15,E15,G15,I15,K15,M15,O15,Q15,S15,U15,W15,Y15,AA15,AC15,AE15,AG15,AI15,AK15,AM15,AO15,AQ15,AS15,AU15,AW15,AY15,BA15,BC15,BE15,BG15,BI15),"")</f>
        <v>45.381526104417674</v>
      </c>
      <c r="BS15" s="46">
        <f t="shared" ref="BS15:BT17" si="17">IF(SUM(B15,D15,F15,H15,J15,L15,N15,P15,R15,T15,V15,X15,Z15,AB15,AD15,AF15,AH15,AJ15,AL15,AN15,AP15,AR15,AT15,AV15,AX15,AZ15,BB15,BD15,BF15,BH15)&gt;0,AVERAGE(B15,D15,F15,H15,J15,L15,N15,P15,R15,T15,V15,X15,Z15,AB15,AD15,AF15,AH15,AJ15,AL15,AN15,AP15,AR15,AT15,AV15,AX15,AZ15,BB15,BD15,BF15,BH15),"?")</f>
        <v>10.750000000000002</v>
      </c>
      <c r="BT15" s="8">
        <f t="shared" si="17"/>
        <v>42.571558450855413</v>
      </c>
      <c r="BU15" s="5">
        <f t="shared" ref="BU15:BV17" si="18">IF(COUNT(B15,D15,F15,H15,J15,L15,N15,P15,R15,T15,V15,X15,Z15,AB15,AD15,AF15,AH15,AJ15,AL15,AN15,AP15,AR15,AT15,AV15,AX15,AZ15,BB15,BD15,BF15,BH15)&gt;1,STDEV(B15,D15,F15,H15,J15,L15,N15,P15,R15,T15,V15,X15,Z15,AB15,AD15,AF15,AH15,AJ15,AL15,AN15,AP15,AR15,AT15,AV15,AX15,AZ15,BB15,BD15,BF15,BH15),"?")</f>
        <v>0.3703280399090208</v>
      </c>
      <c r="BV15" s="9">
        <f t="shared" si="18"/>
        <v>1.8567006515325679</v>
      </c>
      <c r="BW15" s="5"/>
      <c r="BX15" s="7"/>
    </row>
    <row r="16" spans="1:78" x14ac:dyDescent="0.2">
      <c r="A16" s="27" t="s">
        <v>25</v>
      </c>
      <c r="B16" s="17">
        <v>8</v>
      </c>
      <c r="C16" s="61">
        <f>IF(AND((B16&gt;0),(B$7&gt;0)),(B16/B$7*100),"")</f>
        <v>32</v>
      </c>
      <c r="D16" s="17"/>
      <c r="E16" s="61" t="str">
        <f>IF(AND((D16&gt;0),(D$7&gt;0)),(D16/D$7*100),"")</f>
        <v/>
      </c>
      <c r="F16" s="17">
        <v>7.7</v>
      </c>
      <c r="G16" s="61">
        <f>IF(AND((F16&gt;0),(F$7&gt;0)),(F16/F$7*100),"")</f>
        <v>30.314960629921263</v>
      </c>
      <c r="H16" s="17">
        <v>7.8</v>
      </c>
      <c r="I16" s="61">
        <f>IF(AND((H16&gt;0),(H$7&gt;0)),(H16/H$7*100),"")</f>
        <v>31.836734693877549</v>
      </c>
      <c r="J16" s="17"/>
      <c r="K16" s="61" t="str">
        <f>IF(AND((J16&gt;0),(J$7&gt;0)),(J16/J$7*100),"")</f>
        <v/>
      </c>
      <c r="L16" s="17">
        <v>7.6</v>
      </c>
      <c r="M16" s="61">
        <f>IF(AND((L16&gt;0),(L$7&gt;0)),(L16/L$7*100),"")</f>
        <v>29.921259842519689</v>
      </c>
      <c r="N16" s="17">
        <v>8.5</v>
      </c>
      <c r="O16" s="61">
        <f>IF(AND((N16&gt;0),(N$7&gt;0)),(N16/N$7*100),"")</f>
        <v>33.203125</v>
      </c>
      <c r="P16" s="17">
        <v>8</v>
      </c>
      <c r="Q16" s="61">
        <f>IF(AND((P16&gt;0),(P$7&gt;0)),(P16/P$7*100),"")</f>
        <v>30.888030888030887</v>
      </c>
      <c r="R16" s="17">
        <v>8.4</v>
      </c>
      <c r="S16" s="61">
        <f>IF(AND((R16&gt;0),(R$7&gt;0)),(R16/R$7*100),"")</f>
        <v>31.818181818181824</v>
      </c>
      <c r="T16" s="17">
        <v>7</v>
      </c>
      <c r="U16" s="61">
        <f>IF(AND((T16&gt;0),(T$7&gt;0)),(T16/T$7*100),"")</f>
        <v>27.66798418972332</v>
      </c>
      <c r="V16" s="17"/>
      <c r="W16" s="61" t="str">
        <f>IF(AND((V16&gt;0),(V$7&gt;0)),(V16/V$7*100),"")</f>
        <v/>
      </c>
      <c r="X16" s="17"/>
      <c r="Y16" s="61" t="str">
        <f>IF(AND((X16&gt;0),(X$7&gt;0)),(X16/X$7*100),"")</f>
        <v/>
      </c>
      <c r="Z16" s="17"/>
      <c r="AA16" s="61" t="str">
        <f>IF(AND((Z16&gt;0),(Z$7&gt;0)),(Z16/Z$7*100),"")</f>
        <v/>
      </c>
      <c r="AB16" s="17"/>
      <c r="AC16" s="61" t="str">
        <f>IF(AND((AB16&gt;0),(AB$7&gt;0)),(AB16/AB$7*100),"")</f>
        <v/>
      </c>
      <c r="AD16" s="17"/>
      <c r="AE16" s="61" t="str">
        <f>IF(AND((AD16&gt;0),(AD$7&gt;0)),(AD16/AD$7*100),"")</f>
        <v/>
      </c>
      <c r="AF16" s="17"/>
      <c r="AG16" s="61" t="str">
        <f>IF(AND((AF16&gt;0),(AF$7&gt;0)),(AF16/AF$7*100),"")</f>
        <v/>
      </c>
      <c r="AH16" s="17"/>
      <c r="AI16" s="61" t="str">
        <f>IF(AND((AH16&gt;0),(AH$7&gt;0)),(AH16/AH$7*100),"")</f>
        <v/>
      </c>
      <c r="AJ16" s="17"/>
      <c r="AK16" s="61" t="str">
        <f>IF(AND((AJ16&gt;0),(AJ$7&gt;0)),(AJ16/AJ$7*100),"")</f>
        <v/>
      </c>
      <c r="AL16" s="17"/>
      <c r="AM16" s="61" t="str">
        <f>IF(AND((AL16&gt;0),(AL$7&gt;0)),(AL16/AL$7*100),"")</f>
        <v/>
      </c>
      <c r="AN16" s="17"/>
      <c r="AO16" s="61" t="str">
        <f>IF(AND((AN16&gt;0),(AN$7&gt;0)),(AN16/AN$7*100),"")</f>
        <v/>
      </c>
      <c r="AP16" s="17"/>
      <c r="AQ16" s="61" t="str">
        <f>IF(AND((AP16&gt;0),(AP$7&gt;0)),(AP16/AP$7*100),"")</f>
        <v/>
      </c>
      <c r="AR16" s="17"/>
      <c r="AS16" s="61" t="str">
        <f>IF(AND((AR16&gt;0),(AR$7&gt;0)),(AR16/AR$7*100),"")</f>
        <v/>
      </c>
      <c r="AT16" s="17"/>
      <c r="AU16" s="61" t="str">
        <f>IF(AND((AT16&gt;0),(AT$7&gt;0)),(AT16/AT$7*100),"")</f>
        <v/>
      </c>
      <c r="AV16" s="17"/>
      <c r="AW16" s="61" t="str">
        <f>IF(AND((AV16&gt;0),(AV$7&gt;0)),(AV16/AV$7*100),"")</f>
        <v/>
      </c>
      <c r="AX16" s="17"/>
      <c r="AY16" s="61" t="str">
        <f>IF(AND((AX16&gt;0),(AX$7&gt;0)),(AX16/AX$7*100),"")</f>
        <v/>
      </c>
      <c r="AZ16" s="17"/>
      <c r="BA16" s="61" t="str">
        <f>IF(AND((AZ16&gt;0),(AZ$7&gt;0)),(AZ16/AZ$7*100),"")</f>
        <v/>
      </c>
      <c r="BB16" s="17"/>
      <c r="BC16" s="61" t="str">
        <f>IF(AND((BB16&gt;0),(BB$7&gt;0)),(BB16/BB$7*100),"")</f>
        <v/>
      </c>
      <c r="BD16" s="17"/>
      <c r="BE16" s="61" t="str">
        <f>IF(AND((BD16&gt;0),(BD$7&gt;0)),(BD16/BD$7*100),"")</f>
        <v/>
      </c>
      <c r="BF16" s="17"/>
      <c r="BG16" s="61" t="str">
        <f>IF(AND((BF16&gt;0),(BF$7&gt;0)),(BF16/BF$7*100),"")</f>
        <v/>
      </c>
      <c r="BH16" s="17"/>
      <c r="BI16" s="61" t="str">
        <f>IF(AND((BH16&gt;0),(BH$7&gt;0)),(BH16/BH$7*100),"")</f>
        <v/>
      </c>
      <c r="BK16" s="18" t="str">
        <f t="shared" si="0"/>
        <v xml:space="preserve">     External base + secondary branch</v>
      </c>
      <c r="BL16" s="11">
        <f t="shared" si="11"/>
        <v>8</v>
      </c>
      <c r="BM16" s="4">
        <f t="shared" si="12"/>
        <v>7</v>
      </c>
      <c r="BN16" s="40" t="str">
        <f t="shared" si="13"/>
        <v>–</v>
      </c>
      <c r="BO16" s="6">
        <f t="shared" si="14"/>
        <v>8.5</v>
      </c>
      <c r="BP16" s="51">
        <f t="shared" si="15"/>
        <v>27.66798418972332</v>
      </c>
      <c r="BQ16" s="7" t="str">
        <f>IF(COUNT(BP16)&gt;0,"–","?")</f>
        <v>–</v>
      </c>
      <c r="BR16" s="52">
        <f t="shared" si="16"/>
        <v>33.203125</v>
      </c>
      <c r="BS16" s="46">
        <f t="shared" si="17"/>
        <v>7.875</v>
      </c>
      <c r="BT16" s="8">
        <f t="shared" si="17"/>
        <v>30.956284632781813</v>
      </c>
      <c r="BU16" s="5">
        <f t="shared" si="18"/>
        <v>0.474341649025257</v>
      </c>
      <c r="BV16" s="9">
        <f t="shared" si="18"/>
        <v>1.688441531726222</v>
      </c>
      <c r="BW16" s="5"/>
      <c r="BX16" s="7"/>
    </row>
    <row r="17" spans="1:76" x14ac:dyDescent="0.2">
      <c r="A17" s="27" t="s">
        <v>26</v>
      </c>
      <c r="B17" s="17"/>
      <c r="C17" s="61" t="str">
        <f>IF(AND((B17&gt;0),(B$7&gt;0)),(B17/B$7*100),"")</f>
        <v/>
      </c>
      <c r="D17" s="17"/>
      <c r="E17" s="61" t="str">
        <f>IF(AND((D17&gt;0),(D$7&gt;0)),(D17/D$7*100),"")</f>
        <v/>
      </c>
      <c r="F17" s="17"/>
      <c r="G17" s="61" t="str">
        <f>IF(AND((F17&gt;0),(F$7&gt;0)),(F17/F$7*100),"")</f>
        <v/>
      </c>
      <c r="H17" s="17"/>
      <c r="I17" s="61" t="str">
        <f>IF(AND((H17&gt;0),(H$7&gt;0)),(H17/H$7*100),"")</f>
        <v/>
      </c>
      <c r="J17" s="17"/>
      <c r="K17" s="61" t="str">
        <f>IF(AND((J17&gt;0),(J$7&gt;0)),(J17/J$7*100),"")</f>
        <v/>
      </c>
      <c r="L17" s="17"/>
      <c r="M17" s="61" t="str">
        <f>IF(AND((L17&gt;0),(L$7&gt;0)),(L17/L$7*100),"")</f>
        <v/>
      </c>
      <c r="N17" s="17">
        <v>3.1</v>
      </c>
      <c r="O17" s="61">
        <f>IF(AND((N17&gt;0),(N$7&gt;0)),(N17/N$7*100),"")</f>
        <v>12.109375</v>
      </c>
      <c r="P17" s="17"/>
      <c r="Q17" s="61" t="str">
        <f>IF(AND((P17&gt;0),(P$7&gt;0)),(P17/P$7*100),"")</f>
        <v/>
      </c>
      <c r="R17" s="17"/>
      <c r="S17" s="61" t="str">
        <f>IF(AND((R17&gt;0),(R$7&gt;0)),(R17/R$7*100),"")</f>
        <v/>
      </c>
      <c r="T17" s="17">
        <v>2.9</v>
      </c>
      <c r="U17" s="61">
        <f>IF(AND((T17&gt;0),(T$7&gt;0)),(T17/T$7*100),"")</f>
        <v>11.462450592885375</v>
      </c>
      <c r="V17" s="17"/>
      <c r="W17" s="61" t="str">
        <f>IF(AND((V17&gt;0),(V$7&gt;0)),(V17/V$7*100),"")</f>
        <v/>
      </c>
      <c r="X17" s="17"/>
      <c r="Y17" s="61" t="str">
        <f>IF(AND((X17&gt;0),(X$7&gt;0)),(X17/X$7*100),"")</f>
        <v/>
      </c>
      <c r="Z17" s="17"/>
      <c r="AA17" s="61" t="str">
        <f>IF(AND((Z17&gt;0),(Z$7&gt;0)),(Z17/Z$7*100),"")</f>
        <v/>
      </c>
      <c r="AB17" s="17"/>
      <c r="AC17" s="61" t="str">
        <f>IF(AND((AB17&gt;0),(AB$7&gt;0)),(AB17/AB$7*100),"")</f>
        <v/>
      </c>
      <c r="AD17" s="17"/>
      <c r="AE17" s="61" t="str">
        <f>IF(AND((AD17&gt;0),(AD$7&gt;0)),(AD17/AD$7*100),"")</f>
        <v/>
      </c>
      <c r="AF17" s="17"/>
      <c r="AG17" s="61" t="str">
        <f>IF(AND((AF17&gt;0),(AF$7&gt;0)),(AF17/AF$7*100),"")</f>
        <v/>
      </c>
      <c r="AH17" s="17"/>
      <c r="AI17" s="61" t="str">
        <f>IF(AND((AH17&gt;0),(AH$7&gt;0)),(AH17/AH$7*100),"")</f>
        <v/>
      </c>
      <c r="AJ17" s="17"/>
      <c r="AK17" s="61" t="str">
        <f>IF(AND((AJ17&gt;0),(AJ$7&gt;0)),(AJ17/AJ$7*100),"")</f>
        <v/>
      </c>
      <c r="AL17" s="17"/>
      <c r="AM17" s="61" t="str">
        <f>IF(AND((AL17&gt;0),(AL$7&gt;0)),(AL17/AL$7*100),"")</f>
        <v/>
      </c>
      <c r="AN17" s="17"/>
      <c r="AO17" s="61" t="str">
        <f>IF(AND((AN17&gt;0),(AN$7&gt;0)),(AN17/AN$7*100),"")</f>
        <v/>
      </c>
      <c r="AP17" s="17"/>
      <c r="AQ17" s="61" t="str">
        <f>IF(AND((AP17&gt;0),(AP$7&gt;0)),(AP17/AP$7*100),"")</f>
        <v/>
      </c>
      <c r="AR17" s="17"/>
      <c r="AS17" s="61" t="str">
        <f>IF(AND((AR17&gt;0),(AR$7&gt;0)),(AR17/AR$7*100),"")</f>
        <v/>
      </c>
      <c r="AT17" s="17"/>
      <c r="AU17" s="61" t="str">
        <f>IF(AND((AT17&gt;0),(AT$7&gt;0)),(AT17/AT$7*100),"")</f>
        <v/>
      </c>
      <c r="AV17" s="17"/>
      <c r="AW17" s="61" t="str">
        <f>IF(AND((AV17&gt;0),(AV$7&gt;0)),(AV17/AV$7*100),"")</f>
        <v/>
      </c>
      <c r="AX17" s="17"/>
      <c r="AY17" s="61" t="str">
        <f>IF(AND((AX17&gt;0),(AX$7&gt;0)),(AX17/AX$7*100),"")</f>
        <v/>
      </c>
      <c r="AZ17" s="17"/>
      <c r="BA17" s="61" t="str">
        <f>IF(AND((AZ17&gt;0),(AZ$7&gt;0)),(AZ17/AZ$7*100),"")</f>
        <v/>
      </c>
      <c r="BB17" s="17"/>
      <c r="BC17" s="61" t="str">
        <f>IF(AND((BB17&gt;0),(BB$7&gt;0)),(BB17/BB$7*100),"")</f>
        <v/>
      </c>
      <c r="BD17" s="17"/>
      <c r="BE17" s="61" t="str">
        <f>IF(AND((BD17&gt;0),(BD$7&gt;0)),(BD17/BD$7*100),"")</f>
        <v/>
      </c>
      <c r="BF17" s="17"/>
      <c r="BG17" s="61" t="str">
        <f>IF(AND((BF17&gt;0),(BF$7&gt;0)),(BF17/BF$7*100),"")</f>
        <v/>
      </c>
      <c r="BH17" s="17"/>
      <c r="BI17" s="61" t="str">
        <f>IF(AND((BH17&gt;0),(BH$7&gt;0)),(BH17/BH$7*100),"")</f>
        <v/>
      </c>
      <c r="BK17" s="18" t="str">
        <f t="shared" si="0"/>
        <v xml:space="preserve">     External spur</v>
      </c>
      <c r="BL17" s="11">
        <f t="shared" si="11"/>
        <v>2</v>
      </c>
      <c r="BM17" s="4">
        <f t="shared" si="12"/>
        <v>2.9</v>
      </c>
      <c r="BN17" s="40" t="str">
        <f t="shared" si="13"/>
        <v>–</v>
      </c>
      <c r="BO17" s="6">
        <f t="shared" si="14"/>
        <v>3.1</v>
      </c>
      <c r="BP17" s="51">
        <f t="shared" si="15"/>
        <v>11.462450592885375</v>
      </c>
      <c r="BQ17" s="7" t="str">
        <f>IF(COUNT(BP17)&gt;0,"–","?")</f>
        <v>–</v>
      </c>
      <c r="BR17" s="52">
        <f t="shared" si="16"/>
        <v>12.109375</v>
      </c>
      <c r="BS17" s="46">
        <f t="shared" si="17"/>
        <v>3</v>
      </c>
      <c r="BT17" s="8">
        <f t="shared" si="17"/>
        <v>11.785912796442688</v>
      </c>
      <c r="BU17" s="5">
        <f t="shared" si="18"/>
        <v>0.14142135623730964</v>
      </c>
      <c r="BV17" s="9">
        <f t="shared" si="18"/>
        <v>0.45744463518583811</v>
      </c>
      <c r="BW17" s="5"/>
      <c r="BX17" s="7"/>
    </row>
    <row r="18" spans="1:76" x14ac:dyDescent="0.2">
      <c r="A18" s="27" t="s">
        <v>75</v>
      </c>
      <c r="B18" s="71">
        <f>IF(AND((B16&gt;0),(B15&gt;0)),(B16/B15),"")</f>
        <v>0.78431372549019618</v>
      </c>
      <c r="C18" s="61" t="s">
        <v>5</v>
      </c>
      <c r="D18" s="71" t="str">
        <f>IF(AND((D16&gt;0),(D15&gt;0)),(D16/D15),"")</f>
        <v/>
      </c>
      <c r="E18" s="61" t="s">
        <v>5</v>
      </c>
      <c r="F18" s="71">
        <f>IF(AND((F16&gt;0),(F15&gt;0)),(F16/F15),"")</f>
        <v>0.71962616822429915</v>
      </c>
      <c r="G18" s="61" t="s">
        <v>5</v>
      </c>
      <c r="H18" s="71">
        <f>IF(AND((H16&gt;0),(H15&gt;0)),(H16/H15),"")</f>
        <v>0.70270270270270274</v>
      </c>
      <c r="I18" s="61" t="s">
        <v>5</v>
      </c>
      <c r="J18" s="71" t="str">
        <f>IF(AND((J16&gt;0),(J15&gt;0)),(J16/J15),"")</f>
        <v/>
      </c>
      <c r="K18" s="61" t="s">
        <v>5</v>
      </c>
      <c r="L18" s="71">
        <f>IF(AND((L16&gt;0),(L15&gt;0)),(L16/L15),"")</f>
        <v>0.69724770642201828</v>
      </c>
      <c r="M18" s="61" t="s">
        <v>5</v>
      </c>
      <c r="N18" s="71">
        <f>IF(AND((N16&gt;0),(N15&gt;0)),(N16/N15),"")</f>
        <v>0.80952380952380953</v>
      </c>
      <c r="O18" s="61" t="s">
        <v>5</v>
      </c>
      <c r="P18" s="71">
        <f>IF(AND((P16&gt;0),(P15&gt;0)),(P16/P15),"")</f>
        <v>0.7339449541284403</v>
      </c>
      <c r="Q18" s="61" t="s">
        <v>5</v>
      </c>
      <c r="R18" s="71" t="str">
        <f>IF(AND((R16&gt;0),(R15&gt;0)),(R16/R15),"")</f>
        <v/>
      </c>
      <c r="S18" s="61" t="s">
        <v>5</v>
      </c>
      <c r="T18" s="71" t="str">
        <f>IF(AND((T16&gt;0),(T15&gt;0)),(T16/T15),"")</f>
        <v/>
      </c>
      <c r="U18" s="61" t="s">
        <v>5</v>
      </c>
      <c r="V18" s="71" t="str">
        <f>IF(AND((V16&gt;0),(V15&gt;0)),(V16/V15),"")</f>
        <v/>
      </c>
      <c r="W18" s="61" t="s">
        <v>5</v>
      </c>
      <c r="X18" s="71" t="str">
        <f>IF(AND((X16&gt;0),(X15&gt;0)),(X16/X15),"")</f>
        <v/>
      </c>
      <c r="Y18" s="61" t="s">
        <v>5</v>
      </c>
      <c r="Z18" s="71" t="str">
        <f>IF(AND((Z16&gt;0),(Z15&gt;0)),(Z16/Z15),"")</f>
        <v/>
      </c>
      <c r="AA18" s="61" t="s">
        <v>5</v>
      </c>
      <c r="AB18" s="71" t="str">
        <f>IF(AND((AB16&gt;0),(AB15&gt;0)),(AB16/AB15),"")</f>
        <v/>
      </c>
      <c r="AC18" s="61" t="s">
        <v>5</v>
      </c>
      <c r="AD18" s="71" t="str">
        <f>IF(AND((AD16&gt;0),(AD15&gt;0)),(AD16/AD15),"")</f>
        <v/>
      </c>
      <c r="AE18" s="61" t="s">
        <v>5</v>
      </c>
      <c r="AF18" s="71" t="str">
        <f>IF(AND((AF16&gt;0),(AF15&gt;0)),(AF16/AF15),"")</f>
        <v/>
      </c>
      <c r="AG18" s="61" t="s">
        <v>5</v>
      </c>
      <c r="AH18" s="71" t="str">
        <f>IF(AND((AH16&gt;0),(AH15&gt;0)),(AH16/AH15),"")</f>
        <v/>
      </c>
      <c r="AI18" s="61" t="s">
        <v>5</v>
      </c>
      <c r="AJ18" s="71" t="str">
        <f>IF(AND((AJ16&gt;0),(AJ15&gt;0)),(AJ16/AJ15),"")</f>
        <v/>
      </c>
      <c r="AK18" s="61" t="s">
        <v>5</v>
      </c>
      <c r="AL18" s="71" t="str">
        <f>IF(AND((AL16&gt;0),(AL15&gt;0)),(AL16/AL15),"")</f>
        <v/>
      </c>
      <c r="AM18" s="61" t="s">
        <v>5</v>
      </c>
      <c r="AN18" s="71" t="str">
        <f>IF(AND((AN16&gt;0),(AN15&gt;0)),(AN16/AN15),"")</f>
        <v/>
      </c>
      <c r="AO18" s="61" t="s">
        <v>5</v>
      </c>
      <c r="AP18" s="71" t="str">
        <f>IF(AND((AP16&gt;0),(AP15&gt;0)),(AP16/AP15),"")</f>
        <v/>
      </c>
      <c r="AQ18" s="61" t="s">
        <v>5</v>
      </c>
      <c r="AR18" s="71" t="str">
        <f>IF(AND((AR16&gt;0),(AR15&gt;0)),(AR16/AR15),"")</f>
        <v/>
      </c>
      <c r="AS18" s="61" t="s">
        <v>5</v>
      </c>
      <c r="AT18" s="71" t="str">
        <f>IF(AND((AT16&gt;0),(AT15&gt;0)),(AT16/AT15),"")</f>
        <v/>
      </c>
      <c r="AU18" s="61" t="s">
        <v>5</v>
      </c>
      <c r="AV18" s="71" t="str">
        <f>IF(AND((AV16&gt;0),(AV15&gt;0)),(AV16/AV15),"")</f>
        <v/>
      </c>
      <c r="AW18" s="61" t="s">
        <v>5</v>
      </c>
      <c r="AX18" s="71" t="str">
        <f>IF(AND((AX16&gt;0),(AX15&gt;0)),(AX16/AX15),"")</f>
        <v/>
      </c>
      <c r="AY18" s="61" t="s">
        <v>5</v>
      </c>
      <c r="AZ18" s="71" t="str">
        <f>IF(AND((AZ16&gt;0),(AZ15&gt;0)),(AZ16/AZ15),"")</f>
        <v/>
      </c>
      <c r="BA18" s="61" t="s">
        <v>5</v>
      </c>
      <c r="BB18" s="71" t="str">
        <f>IF(AND((BB16&gt;0),(BB15&gt;0)),(BB16/BB15),"")</f>
        <v/>
      </c>
      <c r="BC18" s="61" t="s">
        <v>5</v>
      </c>
      <c r="BD18" s="71" t="str">
        <f>IF(AND((BD16&gt;0),(BD15&gt;0)),(BD16/BD15),"")</f>
        <v/>
      </c>
      <c r="BE18" s="61" t="s">
        <v>5</v>
      </c>
      <c r="BF18" s="71" t="str">
        <f>IF(AND((BF16&gt;0),(BF15&gt;0)),(BF16/BF15),"")</f>
        <v/>
      </c>
      <c r="BG18" s="61" t="s">
        <v>5</v>
      </c>
      <c r="BH18" s="71" t="str">
        <f>IF(AND((BH16&gt;0),(BH15&gt;0)),(BH16/BH15),"")</f>
        <v/>
      </c>
      <c r="BI18" s="61" t="s">
        <v>5</v>
      </c>
      <c r="BK18" s="18" t="str">
        <f t="shared" si="0"/>
        <v xml:space="preserve">     External branches length ratio</v>
      </c>
      <c r="BL18" s="11">
        <f t="shared" si="11"/>
        <v>6</v>
      </c>
      <c r="BM18" s="24">
        <f t="shared" si="12"/>
        <v>0.69724770642201828</v>
      </c>
      <c r="BN18" s="120" t="str">
        <f t="shared" si="13"/>
        <v>–</v>
      </c>
      <c r="BO18" s="26">
        <f t="shared" si="14"/>
        <v>0.80952380952380953</v>
      </c>
      <c r="BP18" s="102" t="str">
        <f t="shared" si="15"/>
        <v/>
      </c>
      <c r="BQ18" s="103" t="s">
        <v>5</v>
      </c>
      <c r="BR18" s="104" t="str">
        <f t="shared" si="16"/>
        <v/>
      </c>
      <c r="BS18" s="53">
        <f>IF(SUM(B18,D18,F18,H18,J18,L18,N18,P18,R18,T18,V18,X18,Z18,AB18,AD18,AF18,AH18,AJ18,AL18,AN18,AP18,AR18,AT18,AV18,AX18,AZ18,BB18,BD18,BF18,BH18)&gt;0,AVERAGE(B18,D18,F18,H18,J18,L18,N18,P18,R18,T18,V18,X18,Z18,AB18,AD18,AF18,AH18,AJ18,AL18,AN18,AP18,AR18,AT18,AV18,AX18,AZ18,BB18,BD18,BF18,BH18),"?")</f>
        <v>0.74122651108191107</v>
      </c>
      <c r="BT18" s="105" t="s">
        <v>5</v>
      </c>
      <c r="BU18" s="120">
        <f>IF(COUNT(B18,D18,F18,H18,J18,L18,N18,P18,R18,T18,V18,X18,Z18,AB18,AD18,AF18,AH18,AJ18,AL18,AN18,AP18,AR18,AT18,AV18,AX18,AZ18,BB18,BD18,BF18,BH18)&gt;1,STDEV(B18,D18,F18,H18,J18,L18,N18,P18,R18,T18,V18,X18,Z18,AB18,AD18,AF18,AH18,AJ18,AL18,AN18,AP18,AR18,AT18,AV18,AX18,AZ18,BB18,BD18,BF18,BH18),"?")</f>
        <v>4.5735858961019359E-2</v>
      </c>
      <c r="BV18" s="106" t="s">
        <v>5</v>
      </c>
      <c r="BW18" s="120"/>
      <c r="BX18" s="103"/>
    </row>
    <row r="19" spans="1:76" x14ac:dyDescent="0.2">
      <c r="A19" s="27" t="s">
        <v>27</v>
      </c>
      <c r="B19" s="17">
        <v>9.6999999999999993</v>
      </c>
      <c r="C19" s="61">
        <f>IF(AND((B19&gt;0),(B$7&gt;0)),(B19/B$7*100),"")</f>
        <v>38.799999999999997</v>
      </c>
      <c r="D19" s="17">
        <v>9.4</v>
      </c>
      <c r="E19" s="61">
        <f>IF(AND((D19&gt;0),(D$7&gt;0)),(D19/D$7*100),"")</f>
        <v>37.00787401574803</v>
      </c>
      <c r="F19" s="17">
        <v>11.2</v>
      </c>
      <c r="G19" s="61">
        <f>IF(AND((F19&gt;0),(F$7&gt;0)),(F19/F$7*100),"")</f>
        <v>44.094488188976378</v>
      </c>
      <c r="H19" s="17">
        <v>11.3</v>
      </c>
      <c r="I19" s="61">
        <f>IF(AND((H19&gt;0),(H$7&gt;0)),(H19/H$7*100),"")</f>
        <v>46.122448979591837</v>
      </c>
      <c r="J19" s="17">
        <v>10.1</v>
      </c>
      <c r="K19" s="61">
        <f>IF(AND((J19&gt;0),(J$7&gt;0)),(J19/J$7*100),"")</f>
        <v>40.562248995983936</v>
      </c>
      <c r="L19" s="17">
        <v>10.1</v>
      </c>
      <c r="M19" s="61">
        <f>IF(AND((L19&gt;0),(L$7&gt;0)),(L19/L$7*100),"")</f>
        <v>39.763779527559059</v>
      </c>
      <c r="N19" s="17">
        <v>10.5</v>
      </c>
      <c r="O19" s="61">
        <f>IF(AND((N19&gt;0),(N$7&gt;0)),(N19/N$7*100),"")</f>
        <v>41.015625</v>
      </c>
      <c r="P19" s="17"/>
      <c r="Q19" s="61" t="str">
        <f>IF(AND((P19&gt;0),(P$7&gt;0)),(P19/P$7*100),"")</f>
        <v/>
      </c>
      <c r="R19" s="17">
        <v>10.8</v>
      </c>
      <c r="S19" s="61">
        <f>IF(AND((R19&gt;0),(R$7&gt;0)),(R19/R$7*100),"")</f>
        <v>40.909090909090914</v>
      </c>
      <c r="T19" s="17"/>
      <c r="U19" s="61" t="str">
        <f>IF(AND((T19&gt;0),(T$7&gt;0)),(T19/T$7*100),"")</f>
        <v/>
      </c>
      <c r="V19" s="17"/>
      <c r="W19" s="61" t="str">
        <f>IF(AND((V19&gt;0),(V$7&gt;0)),(V19/V$7*100),"")</f>
        <v/>
      </c>
      <c r="X19" s="17"/>
      <c r="Y19" s="61" t="str">
        <f>IF(AND((X19&gt;0),(X$7&gt;0)),(X19/X$7*100),"")</f>
        <v/>
      </c>
      <c r="Z19" s="17"/>
      <c r="AA19" s="61" t="str">
        <f>IF(AND((Z19&gt;0),(Z$7&gt;0)),(Z19/Z$7*100),"")</f>
        <v/>
      </c>
      <c r="AB19" s="17"/>
      <c r="AC19" s="61" t="str">
        <f>IF(AND((AB19&gt;0),(AB$7&gt;0)),(AB19/AB$7*100),"")</f>
        <v/>
      </c>
      <c r="AD19" s="17"/>
      <c r="AE19" s="61" t="str">
        <f>IF(AND((AD19&gt;0),(AD$7&gt;0)),(AD19/AD$7*100),"")</f>
        <v/>
      </c>
      <c r="AF19" s="17"/>
      <c r="AG19" s="61" t="str">
        <f>IF(AND((AF19&gt;0),(AF$7&gt;0)),(AF19/AF$7*100),"")</f>
        <v/>
      </c>
      <c r="AH19" s="17"/>
      <c r="AI19" s="61" t="str">
        <f>IF(AND((AH19&gt;0),(AH$7&gt;0)),(AH19/AH$7*100),"")</f>
        <v/>
      </c>
      <c r="AJ19" s="17"/>
      <c r="AK19" s="61" t="str">
        <f>IF(AND((AJ19&gt;0),(AJ$7&gt;0)),(AJ19/AJ$7*100),"")</f>
        <v/>
      </c>
      <c r="AL19" s="17"/>
      <c r="AM19" s="61" t="str">
        <f>IF(AND((AL19&gt;0),(AL$7&gt;0)),(AL19/AL$7*100),"")</f>
        <v/>
      </c>
      <c r="AN19" s="17"/>
      <c r="AO19" s="61" t="str">
        <f>IF(AND((AN19&gt;0),(AN$7&gt;0)),(AN19/AN$7*100),"")</f>
        <v/>
      </c>
      <c r="AP19" s="17"/>
      <c r="AQ19" s="61" t="str">
        <f>IF(AND((AP19&gt;0),(AP$7&gt;0)),(AP19/AP$7*100),"")</f>
        <v/>
      </c>
      <c r="AR19" s="17"/>
      <c r="AS19" s="61" t="str">
        <f>IF(AND((AR19&gt;0),(AR$7&gt;0)),(AR19/AR$7*100),"")</f>
        <v/>
      </c>
      <c r="AT19" s="17"/>
      <c r="AU19" s="61" t="str">
        <f>IF(AND((AT19&gt;0),(AT$7&gt;0)),(AT19/AT$7*100),"")</f>
        <v/>
      </c>
      <c r="AV19" s="17"/>
      <c r="AW19" s="61" t="str">
        <f>IF(AND((AV19&gt;0),(AV$7&gt;0)),(AV19/AV$7*100),"")</f>
        <v/>
      </c>
      <c r="AX19" s="17"/>
      <c r="AY19" s="61" t="str">
        <f>IF(AND((AX19&gt;0),(AX$7&gt;0)),(AX19/AX$7*100),"")</f>
        <v/>
      </c>
      <c r="AZ19" s="17"/>
      <c r="BA19" s="61" t="str">
        <f>IF(AND((AZ19&gt;0),(AZ$7&gt;0)),(AZ19/AZ$7*100),"")</f>
        <v/>
      </c>
      <c r="BB19" s="17"/>
      <c r="BC19" s="61" t="str">
        <f>IF(AND((BB19&gt;0),(BB$7&gt;0)),(BB19/BB$7*100),"")</f>
        <v/>
      </c>
      <c r="BD19" s="17"/>
      <c r="BE19" s="61" t="str">
        <f>IF(AND((BD19&gt;0),(BD$7&gt;0)),(BD19/BD$7*100),"")</f>
        <v/>
      </c>
      <c r="BF19" s="17"/>
      <c r="BG19" s="61" t="str">
        <f>IF(AND((BF19&gt;0),(BF$7&gt;0)),(BF19/BF$7*100),"")</f>
        <v/>
      </c>
      <c r="BH19" s="17"/>
      <c r="BI19" s="61" t="str">
        <f>IF(AND((BH19&gt;0),(BH$7&gt;0)),(BH19/BH$7*100),"")</f>
        <v/>
      </c>
      <c r="BK19" s="18" t="str">
        <f t="shared" si="0"/>
        <v xml:space="preserve">     Internal primary branch</v>
      </c>
      <c r="BL19" s="11">
        <f t="shared" si="11"/>
        <v>8</v>
      </c>
      <c r="BM19" s="4">
        <f t="shared" si="12"/>
        <v>9.4</v>
      </c>
      <c r="BN19" s="40" t="str">
        <f t="shared" si="13"/>
        <v>–</v>
      </c>
      <c r="BO19" s="6">
        <f t="shared" si="14"/>
        <v>11.3</v>
      </c>
      <c r="BP19" s="51">
        <f t="shared" si="15"/>
        <v>37.00787401574803</v>
      </c>
      <c r="BQ19" s="7" t="str">
        <f>IF(COUNT(BP19)&gt;0,"–","?")</f>
        <v>–</v>
      </c>
      <c r="BR19" s="52">
        <f t="shared" si="16"/>
        <v>46.122448979591837</v>
      </c>
      <c r="BS19" s="46">
        <f>IF(SUM(B19,D19,F19,H19,J19,L19,N19,P19,R19,T19,V19,X19,Z19,AB19,AD19,AF19,AH19,AJ19,AL19,AN19,AP19,AR19,AT19,AV19,AX19,AZ19,BB19,BD19,BF19,BH19)&gt;0,AVERAGE(B19,D19,F19,H19,J19,L19,N19,P19,R19,T19,V19,X19,Z19,AB19,AD19,AF19,AH19,AJ19,AL19,AN19,AP19,AR19,AT19,AV19,AX19,AZ19,BB19,BD19,BF19,BH19),"?")</f>
        <v>10.387500000000001</v>
      </c>
      <c r="BT19" s="8">
        <f>IF(SUM(C19,E19,G19,I19,K19,M19,O19,Q19,S19,U19,W19,Y19,AA19,AC19,AE19,AG19,AI19,AK19,AM19,AO19,AQ19,AS19,AU19,AW19,AY19,BA19,BC19,BE19,BG19,BI19)&gt;0,AVERAGE(C19,E19,G19,I19,K19,M19,O19,Q19,S19,U19,W19,Y19,AA19,AC19,AE19,AG19,AI19,AK19,AM19,AO19,AQ19,AS19,AU19,AW19,AY19,BA19,BC19,BE19,BG19,BI19),"?")</f>
        <v>41.03444445211877</v>
      </c>
      <c r="BU19" s="5">
        <f>IF(COUNT(B19,D19,F19,H19,J19,L19,N19,P19,R19,T19,V19,X19,Z19,AB19,AD19,AF19,AH19,AJ19,AL19,AN19,AP19,AR19,AT19,AV19,AX19,AZ19,BB19,BD19,BF19,BH19)&gt;1,STDEV(B19,D19,F19,H19,J19,L19,N19,P19,R19,T19,V19,X19,Z19,AB19,AD19,AF19,AH19,AJ19,AL19,AN19,AP19,AR19,AT19,AV19,AX19,AZ19,BB19,BD19,BF19,BH19),"?")</f>
        <v>0.68543521106770466</v>
      </c>
      <c r="BV19" s="9">
        <f>IF(COUNT(C19,E19,G19,I19,K19,M19,O19,Q19,S19,U19,W19,Y19,AA19,AC19,AE19,AG19,AI19,AK19,AM19,AO19,AQ19,AS19,AU19,AW19,AY19,BA19,BC19,BE19,BG19,BI19)&gt;1,STDEV(C19,E19,G19,I19,K19,M19,O19,Q19,S19,U19,W19,Y19,AA19,AC19,AE19,AG19,AI19,AK19,AM19,AO19,AQ19,AS19,AU19,AW19,AY19,BA19,BC19,BE19,BG19,BI19),"?")</f>
        <v>2.8862059824906945</v>
      </c>
      <c r="BW19" s="5"/>
      <c r="BX19" s="7"/>
    </row>
    <row r="20" spans="1:76" x14ac:dyDescent="0.2">
      <c r="A20" s="27" t="s">
        <v>28</v>
      </c>
      <c r="B20" s="17">
        <v>7.7</v>
      </c>
      <c r="C20" s="61">
        <f>IF(AND((B20&gt;0),(B$7&gt;0)),(B20/B$7*100),"")</f>
        <v>30.8</v>
      </c>
      <c r="D20" s="17">
        <v>7.2</v>
      </c>
      <c r="E20" s="61">
        <f>IF(AND((D20&gt;0),(D$7&gt;0)),(D20/D$7*100),"")</f>
        <v>28.346456692913385</v>
      </c>
      <c r="F20" s="17">
        <v>7.9</v>
      </c>
      <c r="G20" s="61">
        <f>IF(AND((F20&gt;0),(F$7&gt;0)),(F20/F$7*100),"")</f>
        <v>31.102362204724415</v>
      </c>
      <c r="H20" s="17">
        <v>7.8</v>
      </c>
      <c r="I20" s="61">
        <f>IF(AND((H20&gt;0),(H$7&gt;0)),(H20/H$7*100),"")</f>
        <v>31.836734693877549</v>
      </c>
      <c r="J20" s="17">
        <v>7.7</v>
      </c>
      <c r="K20" s="61">
        <f>IF(AND((J20&gt;0),(J$7&gt;0)),(J20/J$7*100),"")</f>
        <v>30.923694779116467</v>
      </c>
      <c r="L20" s="17">
        <v>7.8</v>
      </c>
      <c r="M20" s="61">
        <f>IF(AND((L20&gt;0),(L$7&gt;0)),(L20/L$7*100),"")</f>
        <v>30.708661417322837</v>
      </c>
      <c r="N20" s="17">
        <v>8.4</v>
      </c>
      <c r="O20" s="61">
        <f>IF(AND((N20&gt;0),(N$7&gt;0)),(N20/N$7*100),"")</f>
        <v>32.8125</v>
      </c>
      <c r="P20" s="17">
        <v>7.9</v>
      </c>
      <c r="Q20" s="61">
        <f>IF(AND((P20&gt;0),(P$7&gt;0)),(P20/P$7*100),"")</f>
        <v>30.501930501930509</v>
      </c>
      <c r="R20" s="17">
        <v>8.6</v>
      </c>
      <c r="S20" s="61">
        <f>IF(AND((R20&gt;0),(R$7&gt;0)),(R20/R$7*100),"")</f>
        <v>32.575757575757578</v>
      </c>
      <c r="T20" s="17">
        <v>7</v>
      </c>
      <c r="U20" s="61">
        <f>IF(AND((T20&gt;0),(T$7&gt;0)),(T20/T$7*100),"")</f>
        <v>27.66798418972332</v>
      </c>
      <c r="V20" s="17"/>
      <c r="W20" s="61" t="str">
        <f>IF(AND((V20&gt;0),(V$7&gt;0)),(V20/V$7*100),"")</f>
        <v/>
      </c>
      <c r="X20" s="17"/>
      <c r="Y20" s="61" t="str">
        <f>IF(AND((X20&gt;0),(X$7&gt;0)),(X20/X$7*100),"")</f>
        <v/>
      </c>
      <c r="Z20" s="17"/>
      <c r="AA20" s="61" t="str">
        <f>IF(AND((Z20&gt;0),(Z$7&gt;0)),(Z20/Z$7*100),"")</f>
        <v/>
      </c>
      <c r="AB20" s="17"/>
      <c r="AC20" s="61" t="str">
        <f>IF(AND((AB20&gt;0),(AB$7&gt;0)),(AB20/AB$7*100),"")</f>
        <v/>
      </c>
      <c r="AD20" s="17"/>
      <c r="AE20" s="61" t="str">
        <f>IF(AND((AD20&gt;0),(AD$7&gt;0)),(AD20/AD$7*100),"")</f>
        <v/>
      </c>
      <c r="AF20" s="17"/>
      <c r="AG20" s="61" t="str">
        <f>IF(AND((AF20&gt;0),(AF$7&gt;0)),(AF20/AF$7*100),"")</f>
        <v/>
      </c>
      <c r="AH20" s="17"/>
      <c r="AI20" s="61" t="str">
        <f>IF(AND((AH20&gt;0),(AH$7&gt;0)),(AH20/AH$7*100),"")</f>
        <v/>
      </c>
      <c r="AJ20" s="17"/>
      <c r="AK20" s="61" t="str">
        <f>IF(AND((AJ20&gt;0),(AJ$7&gt;0)),(AJ20/AJ$7*100),"")</f>
        <v/>
      </c>
      <c r="AL20" s="17"/>
      <c r="AM20" s="61" t="str">
        <f>IF(AND((AL20&gt;0),(AL$7&gt;0)),(AL20/AL$7*100),"")</f>
        <v/>
      </c>
      <c r="AN20" s="17"/>
      <c r="AO20" s="61" t="str">
        <f>IF(AND((AN20&gt;0),(AN$7&gt;0)),(AN20/AN$7*100),"")</f>
        <v/>
      </c>
      <c r="AP20" s="17"/>
      <c r="AQ20" s="61" t="str">
        <f>IF(AND((AP20&gt;0),(AP$7&gt;0)),(AP20/AP$7*100),"")</f>
        <v/>
      </c>
      <c r="AR20" s="17"/>
      <c r="AS20" s="61" t="str">
        <f>IF(AND((AR20&gt;0),(AR$7&gt;0)),(AR20/AR$7*100),"")</f>
        <v/>
      </c>
      <c r="AT20" s="17"/>
      <c r="AU20" s="61" t="str">
        <f>IF(AND((AT20&gt;0),(AT$7&gt;0)),(AT20/AT$7*100),"")</f>
        <v/>
      </c>
      <c r="AV20" s="17"/>
      <c r="AW20" s="61" t="str">
        <f>IF(AND((AV20&gt;0),(AV$7&gt;0)),(AV20/AV$7*100),"")</f>
        <v/>
      </c>
      <c r="AX20" s="17"/>
      <c r="AY20" s="61" t="str">
        <f>IF(AND((AX20&gt;0),(AX$7&gt;0)),(AX20/AX$7*100),"")</f>
        <v/>
      </c>
      <c r="AZ20" s="17"/>
      <c r="BA20" s="61" t="str">
        <f>IF(AND((AZ20&gt;0),(AZ$7&gt;0)),(AZ20/AZ$7*100),"")</f>
        <v/>
      </c>
      <c r="BB20" s="17"/>
      <c r="BC20" s="61" t="str">
        <f>IF(AND((BB20&gt;0),(BB$7&gt;0)),(BB20/BB$7*100),"")</f>
        <v/>
      </c>
      <c r="BD20" s="17"/>
      <c r="BE20" s="61" t="str">
        <f>IF(AND((BD20&gt;0),(BD$7&gt;0)),(BD20/BD$7*100),"")</f>
        <v/>
      </c>
      <c r="BF20" s="17"/>
      <c r="BG20" s="61" t="str">
        <f>IF(AND((BF20&gt;0),(BF$7&gt;0)),(BF20/BF$7*100),"")</f>
        <v/>
      </c>
      <c r="BH20" s="17"/>
      <c r="BI20" s="61" t="str">
        <f>IF(AND((BH20&gt;0),(BH$7&gt;0)),(BH20/BH$7*100),"")</f>
        <v/>
      </c>
      <c r="BK20" s="18" t="str">
        <f t="shared" si="0"/>
        <v xml:space="preserve">     Internal base + secondary branch</v>
      </c>
      <c r="BL20" s="11">
        <f t="shared" si="11"/>
        <v>10</v>
      </c>
      <c r="BM20" s="4">
        <f t="shared" si="12"/>
        <v>7</v>
      </c>
      <c r="BN20" s="40" t="str">
        <f t="shared" si="13"/>
        <v>–</v>
      </c>
      <c r="BO20" s="6">
        <f t="shared" si="14"/>
        <v>8.6</v>
      </c>
      <c r="BP20" s="51">
        <f t="shared" si="15"/>
        <v>27.66798418972332</v>
      </c>
      <c r="BQ20" s="7" t="str">
        <f>IF(COUNT(BP20)&gt;0,"–","?")</f>
        <v>–</v>
      </c>
      <c r="BR20" s="52">
        <f t="shared" si="16"/>
        <v>32.8125</v>
      </c>
      <c r="BS20" s="46">
        <f>IF(SUM(B20,D20,F20,H20,J20,L20,N20,P20,R20,T20,V20,X20,Z20,AB20,AD20,AF20,AH20,AJ20,AL20,AN20,AP20,AR20,AT20,AV20,AX20,AZ20,BB20,BD20,BF20,BH20)&gt;0,AVERAGE(B20,D20,F20,H20,J20,L20,N20,P20,R20,T20,V20,X20,Z20,AB20,AD20,AF20,AH20,AJ20,AL20,AN20,AP20,AR20,AT20,AV20,AX20,AZ20,BB20,BD20,BF20,BH20),"?")</f>
        <v>7.8</v>
      </c>
      <c r="BT20" s="8">
        <f>IF(SUM(C20,E20,G20,I20,K20,M20,O20,Q20,S20,U20,W20,Y20,AA20,AC20,AE20,AG20,AI20,AK20,AM20,AO20,AQ20,AS20,AU20,AW20,AY20,BA20,BC20,BE20,BG20,BI20)&gt;0,AVERAGE(C20,E20,G20,I20,K20,M20,O20,Q20,S20,U20,W20,Y20,AA20,AC20,AE20,AG20,AI20,AK20,AM20,AO20,AQ20,AS20,AU20,AW20,AY20,BA20,BC20,BE20,BG20,BI20),"?")</f>
        <v>30.727608205536605</v>
      </c>
      <c r="BU20" s="5">
        <f>IF(COUNT(B20,D20,F20,H20,J20,L20,N20,P20,R20,T20,V20,X20,Z20,AB20,AD20,AF20,AH20,AJ20,AL20,AN20,AP20,AR20,AT20,AV20,AX20,AZ20,BB20,BD20,BF20,BH20)&gt;1,STDEV(B20,D20,F20,H20,J20,L20,N20,P20,R20,T20,V20,X20,Z20,AB20,AD20,AF20,AH20,AJ20,AL20,AN20,AP20,AR20,AT20,AV20,AX20,AZ20,BB20,BD20,BF20,BH20),"?")</f>
        <v>0.4760952285695233</v>
      </c>
      <c r="BV20" s="9">
        <f>IF(COUNT(C20,E20,G20,I20,K20,M20,O20,Q20,S20,U20,W20,Y20,AA20,AC20,AE20,AG20,AI20,AK20,AM20,AO20,AQ20,AS20,AU20,AW20,AY20,BA20,BC20,BE20,BG20,BI20)&gt;1,STDEV(C20,E20,G20,I20,K20,M20,O20,Q20,S20,U20,W20,Y20,AA20,AC20,AE20,AG20,AI20,AK20,AM20,AO20,AQ20,AS20,AU20,AW20,AY20,BA20,BC20,BE20,BG20,BI20),"?")</f>
        <v>1.6417874264707644</v>
      </c>
      <c r="BW20" s="5"/>
      <c r="BX20" s="7"/>
    </row>
    <row r="21" spans="1:76" x14ac:dyDescent="0.2">
      <c r="A21" s="27" t="s">
        <v>29</v>
      </c>
      <c r="B21" s="17"/>
      <c r="C21" s="61" t="str">
        <f>IF(AND((B21&gt;0),(B$7&gt;0)),(B21/B$7*100),"")</f>
        <v/>
      </c>
      <c r="D21" s="17">
        <v>3.8</v>
      </c>
      <c r="E21" s="61">
        <f>IF(AND((D21&gt;0),(D$7&gt;0)),(D21/D$7*100),"")</f>
        <v>14.960629921259844</v>
      </c>
      <c r="F21" s="17">
        <v>2.6</v>
      </c>
      <c r="G21" s="61">
        <f>IF(AND((F21&gt;0),(F$7&gt;0)),(F21/F$7*100),"")</f>
        <v>10.236220472440946</v>
      </c>
      <c r="H21" s="17"/>
      <c r="I21" s="61" t="str">
        <f>IF(AND((H21&gt;0),(H$7&gt;0)),(H21/H$7*100),"")</f>
        <v/>
      </c>
      <c r="J21" s="17"/>
      <c r="K21" s="61" t="str">
        <f>IF(AND((J21&gt;0),(J$7&gt;0)),(J21/J$7*100),"")</f>
        <v/>
      </c>
      <c r="L21" s="17"/>
      <c r="M21" s="61" t="str">
        <f>IF(AND((L21&gt;0),(L$7&gt;0)),(L21/L$7*100),"")</f>
        <v/>
      </c>
      <c r="N21" s="17"/>
      <c r="O21" s="61" t="str">
        <f>IF(AND((N21&gt;0),(N$7&gt;0)),(N21/N$7*100),"")</f>
        <v/>
      </c>
      <c r="P21" s="17">
        <v>2.9</v>
      </c>
      <c r="Q21" s="61">
        <f>IF(AND((P21&gt;0),(P$7&gt;0)),(P21/P$7*100),"")</f>
        <v>11.196911196911197</v>
      </c>
      <c r="R21" s="17">
        <v>3.1</v>
      </c>
      <c r="S21" s="61">
        <f>IF(AND((R21&gt;0),(R$7&gt;0)),(R21/R$7*100),"")</f>
        <v>11.742424242424242</v>
      </c>
      <c r="T21" s="17"/>
      <c r="U21" s="61" t="str">
        <f>IF(AND((T21&gt;0),(T$7&gt;0)),(T21/T$7*100),"")</f>
        <v/>
      </c>
      <c r="V21" s="17"/>
      <c r="W21" s="61" t="str">
        <f>IF(AND((V21&gt;0),(V$7&gt;0)),(V21/V$7*100),"")</f>
        <v/>
      </c>
      <c r="X21" s="17"/>
      <c r="Y21" s="61" t="str">
        <f>IF(AND((X21&gt;0),(X$7&gt;0)),(X21/X$7*100),"")</f>
        <v/>
      </c>
      <c r="Z21" s="17"/>
      <c r="AA21" s="61" t="str">
        <f>IF(AND((Z21&gt;0),(Z$7&gt;0)),(Z21/Z$7*100),"")</f>
        <v/>
      </c>
      <c r="AB21" s="17"/>
      <c r="AC21" s="61" t="str">
        <f>IF(AND((AB21&gt;0),(AB$7&gt;0)),(AB21/AB$7*100),"")</f>
        <v/>
      </c>
      <c r="AD21" s="17"/>
      <c r="AE21" s="61" t="str">
        <f>IF(AND((AD21&gt;0),(AD$7&gt;0)),(AD21/AD$7*100),"")</f>
        <v/>
      </c>
      <c r="AF21" s="17"/>
      <c r="AG21" s="61" t="str">
        <f>IF(AND((AF21&gt;0),(AF$7&gt;0)),(AF21/AF$7*100),"")</f>
        <v/>
      </c>
      <c r="AH21" s="17"/>
      <c r="AI21" s="61" t="str">
        <f>IF(AND((AH21&gt;0),(AH$7&gt;0)),(AH21/AH$7*100),"")</f>
        <v/>
      </c>
      <c r="AJ21" s="17"/>
      <c r="AK21" s="61" t="str">
        <f>IF(AND((AJ21&gt;0),(AJ$7&gt;0)),(AJ21/AJ$7*100),"")</f>
        <v/>
      </c>
      <c r="AL21" s="17"/>
      <c r="AM21" s="61" t="str">
        <f>IF(AND((AL21&gt;0),(AL$7&gt;0)),(AL21/AL$7*100),"")</f>
        <v/>
      </c>
      <c r="AN21" s="17"/>
      <c r="AO21" s="61" t="str">
        <f>IF(AND((AN21&gt;0),(AN$7&gt;0)),(AN21/AN$7*100),"")</f>
        <v/>
      </c>
      <c r="AP21" s="17"/>
      <c r="AQ21" s="61" t="str">
        <f>IF(AND((AP21&gt;0),(AP$7&gt;0)),(AP21/AP$7*100),"")</f>
        <v/>
      </c>
      <c r="AR21" s="17"/>
      <c r="AS21" s="61" t="str">
        <f>IF(AND((AR21&gt;0),(AR$7&gt;0)),(AR21/AR$7*100),"")</f>
        <v/>
      </c>
      <c r="AT21" s="17"/>
      <c r="AU21" s="61" t="str">
        <f>IF(AND((AT21&gt;0),(AT$7&gt;0)),(AT21/AT$7*100),"")</f>
        <v/>
      </c>
      <c r="AV21" s="17"/>
      <c r="AW21" s="61" t="str">
        <f>IF(AND((AV21&gt;0),(AV$7&gt;0)),(AV21/AV$7*100),"")</f>
        <v/>
      </c>
      <c r="AX21" s="17"/>
      <c r="AY21" s="61" t="str">
        <f>IF(AND((AX21&gt;0),(AX$7&gt;0)),(AX21/AX$7*100),"")</f>
        <v/>
      </c>
      <c r="AZ21" s="17"/>
      <c r="BA21" s="61" t="str">
        <f>IF(AND((AZ21&gt;0),(AZ$7&gt;0)),(AZ21/AZ$7*100),"")</f>
        <v/>
      </c>
      <c r="BB21" s="17"/>
      <c r="BC21" s="61" t="str">
        <f>IF(AND((BB21&gt;0),(BB$7&gt;0)),(BB21/BB$7*100),"")</f>
        <v/>
      </c>
      <c r="BD21" s="17"/>
      <c r="BE21" s="61" t="str">
        <f>IF(AND((BD21&gt;0),(BD$7&gt;0)),(BD21/BD$7*100),"")</f>
        <v/>
      </c>
      <c r="BF21" s="17"/>
      <c r="BG21" s="61" t="str">
        <f>IF(AND((BF21&gt;0),(BF$7&gt;0)),(BF21/BF$7*100),"")</f>
        <v/>
      </c>
      <c r="BH21" s="17"/>
      <c r="BI21" s="61" t="str">
        <f>IF(AND((BH21&gt;0),(BH$7&gt;0)),(BH21/BH$7*100),"")</f>
        <v/>
      </c>
      <c r="BK21" s="18" t="str">
        <f t="shared" si="0"/>
        <v xml:space="preserve">     Internal spur</v>
      </c>
      <c r="BL21" s="38">
        <f t="shared" si="11"/>
        <v>4</v>
      </c>
      <c r="BM21" s="4">
        <f t="shared" si="12"/>
        <v>2.6</v>
      </c>
      <c r="BN21" s="5" t="str">
        <f t="shared" si="13"/>
        <v>–</v>
      </c>
      <c r="BO21" s="6">
        <f t="shared" si="14"/>
        <v>3.8</v>
      </c>
      <c r="BP21" s="51">
        <f t="shared" si="15"/>
        <v>10.236220472440946</v>
      </c>
      <c r="BQ21" s="7" t="str">
        <f>IF(COUNT(BP21)&gt;0,"–","?")</f>
        <v>–</v>
      </c>
      <c r="BR21" s="52">
        <f t="shared" si="16"/>
        <v>14.960629921259844</v>
      </c>
      <c r="BS21" s="46">
        <f>IF(SUM(B21,D21,F21,H21,J21,L21,N21,P21,R21,T21,V21,X21,Z21,AB21,AD21,AF21,AH21,AJ21,AL21,AN21,AP21,AR21,AT21,AV21,AX21,AZ21,BB21,BD21,BF21,BH21)&gt;0,AVERAGE(B21,D21,F21,H21,J21,L21,N21,P21,R21,T21,V21,X21,Z21,AB21,AD21,AF21,AH21,AJ21,AL21,AN21,AP21,AR21,AT21,AV21,AX21,AZ21,BB21,BD21,BF21,BH21),"?")</f>
        <v>3.1</v>
      </c>
      <c r="BT21" s="8">
        <f>IF(SUM(C21,E21,G21,I21,K21,M21,O21,Q21,S21,U21,W21,Y21,AA21,AC21,AE21,AG21,AI21,AK21,AM21,AO21,AQ21,AS21,AU21,AW21,AY21,BA21,BC21,BE21,BG21,BI21)&gt;0,AVERAGE(C21,E21,G21,I21,K21,M21,O21,Q21,S21,U21,W21,Y21,AA21,AC21,AE21,AG21,AI21,AK21,AM21,AO21,AQ21,AS21,AU21,AW21,AY21,BA21,BC21,BE21,BG21,BI21),"?")</f>
        <v>12.034046458259057</v>
      </c>
      <c r="BU21" s="5">
        <f>IF(COUNT(B21,D21,F21,H21,J21,L21,N21,P21,R21,T21,V21,X21,Z21,AB21,AD21,AF21,AH21,AJ21,AL21,AN21,AP21,AR21,AT21,AV21,AX21,AZ21,BB21,BD21,BF21,BH21)&gt;1,STDEV(B21,D21,F21,H21,J21,L21,N21,P21,R21,T21,V21,X21,Z21,AB21,AD21,AF21,AH21,AJ21,AL21,AN21,AP21,AR21,AT21,AV21,AX21,AZ21,BB21,BD21,BF21,BH21),"?")</f>
        <v>0.50990195135927652</v>
      </c>
      <c r="BV21" s="9">
        <f>IF(COUNT(C21,E21,G21,I21,K21,M21,O21,Q21,S21,U21,W21,Y21,AA21,AC21,AE21,AG21,AI21,AK21,AM21,AO21,AQ21,AS21,AU21,AW21,AY21,BA21,BC21,BE21,BG21,BI21)&gt;1,STDEV(C21,E21,G21,I21,K21,M21,O21,Q21,S21,U21,W21,Y21,AA21,AC21,AE21,AG21,AI21,AK21,AM21,AO21,AQ21,AS21,AU21,AW21,AY21,BA21,BC21,BE21,BG21,BI21),"?")</f>
        <v>2.0479996747845517</v>
      </c>
      <c r="BW21" s="5"/>
      <c r="BX21" s="7"/>
    </row>
    <row r="22" spans="1:76" x14ac:dyDescent="0.2">
      <c r="A22" s="27" t="s">
        <v>78</v>
      </c>
      <c r="B22" s="71">
        <f>IF(AND((B20&gt;0),(B19&gt;0)),(B20/B19),"")</f>
        <v>0.79381443298969079</v>
      </c>
      <c r="C22" s="61" t="s">
        <v>5</v>
      </c>
      <c r="D22" s="71">
        <f>IF(AND((D20&gt;0),(D19&gt;0)),(D20/D19),"")</f>
        <v>0.76595744680851063</v>
      </c>
      <c r="E22" s="61" t="s">
        <v>5</v>
      </c>
      <c r="F22" s="71">
        <f>IF(AND((F20&gt;0),(F19&gt;0)),(F20/F19),"")</f>
        <v>0.7053571428571429</v>
      </c>
      <c r="G22" s="61" t="s">
        <v>5</v>
      </c>
      <c r="H22" s="71">
        <f>IF(AND((H20&gt;0),(H19&gt;0)),(H20/H19),"")</f>
        <v>0.69026548672566368</v>
      </c>
      <c r="I22" s="61" t="s">
        <v>5</v>
      </c>
      <c r="J22" s="71">
        <f>IF(AND((J20&gt;0),(J19&gt;0)),(J20/J19),"")</f>
        <v>0.76237623762376239</v>
      </c>
      <c r="K22" s="61" t="s">
        <v>5</v>
      </c>
      <c r="L22" s="71">
        <f>IF(AND((L20&gt;0),(L19&gt;0)),(L20/L19),"")</f>
        <v>0.7722772277227723</v>
      </c>
      <c r="M22" s="61" t="s">
        <v>5</v>
      </c>
      <c r="N22" s="71">
        <f>IF(AND((N20&gt;0),(N19&gt;0)),(N20/N19),"")</f>
        <v>0.8</v>
      </c>
      <c r="O22" s="61" t="s">
        <v>5</v>
      </c>
      <c r="P22" s="71" t="str">
        <f>IF(AND((P20&gt;0),(P19&gt;0)),(P20/P19),"")</f>
        <v/>
      </c>
      <c r="Q22" s="61" t="s">
        <v>5</v>
      </c>
      <c r="R22" s="71">
        <f>IF(AND((R20&gt;0),(R19&gt;0)),(R20/R19),"")</f>
        <v>0.79629629629629617</v>
      </c>
      <c r="S22" s="61" t="s">
        <v>5</v>
      </c>
      <c r="T22" s="71" t="str">
        <f>IF(AND((T20&gt;0),(T19&gt;0)),(T20/T19),"")</f>
        <v/>
      </c>
      <c r="U22" s="61" t="s">
        <v>5</v>
      </c>
      <c r="V22" s="71" t="str">
        <f>IF(AND((V20&gt;0),(V19&gt;0)),(V20/V19),"")</f>
        <v/>
      </c>
      <c r="W22" s="61" t="s">
        <v>5</v>
      </c>
      <c r="X22" s="71" t="str">
        <f>IF(AND((X20&gt;0),(X19&gt;0)),(X20/X19),"")</f>
        <v/>
      </c>
      <c r="Y22" s="61" t="s">
        <v>5</v>
      </c>
      <c r="Z22" s="71" t="str">
        <f>IF(AND((Z20&gt;0),(Z19&gt;0)),(Z20/Z19),"")</f>
        <v/>
      </c>
      <c r="AA22" s="61" t="s">
        <v>5</v>
      </c>
      <c r="AB22" s="71" t="str">
        <f>IF(AND((AB20&gt;0),(AB19&gt;0)),(AB20/AB19),"")</f>
        <v/>
      </c>
      <c r="AC22" s="61" t="s">
        <v>5</v>
      </c>
      <c r="AD22" s="71" t="str">
        <f>IF(AND((AD20&gt;0),(AD19&gt;0)),(AD20/AD19),"")</f>
        <v/>
      </c>
      <c r="AE22" s="61" t="s">
        <v>5</v>
      </c>
      <c r="AF22" s="71" t="str">
        <f>IF(AND((AF20&gt;0),(AF19&gt;0)),(AF20/AF19),"")</f>
        <v/>
      </c>
      <c r="AG22" s="61" t="s">
        <v>5</v>
      </c>
      <c r="AH22" s="71" t="str">
        <f>IF(AND((AH20&gt;0),(AH19&gt;0)),(AH20/AH19),"")</f>
        <v/>
      </c>
      <c r="AI22" s="61" t="s">
        <v>5</v>
      </c>
      <c r="AJ22" s="71" t="str">
        <f>IF(AND((AJ20&gt;0),(AJ19&gt;0)),(AJ20/AJ19),"")</f>
        <v/>
      </c>
      <c r="AK22" s="61" t="s">
        <v>5</v>
      </c>
      <c r="AL22" s="71" t="str">
        <f>IF(AND((AL20&gt;0),(AL19&gt;0)),(AL20/AL19),"")</f>
        <v/>
      </c>
      <c r="AM22" s="61" t="s">
        <v>5</v>
      </c>
      <c r="AN22" s="71" t="str">
        <f>IF(AND((AN20&gt;0),(AN19&gt;0)),(AN20/AN19),"")</f>
        <v/>
      </c>
      <c r="AO22" s="61" t="s">
        <v>5</v>
      </c>
      <c r="AP22" s="71" t="str">
        <f>IF(AND((AP20&gt;0),(AP19&gt;0)),(AP20/AP19),"")</f>
        <v/>
      </c>
      <c r="AQ22" s="61" t="s">
        <v>5</v>
      </c>
      <c r="AR22" s="71" t="str">
        <f>IF(AND((AR20&gt;0),(AR19&gt;0)),(AR20/AR19),"")</f>
        <v/>
      </c>
      <c r="AS22" s="61" t="s">
        <v>5</v>
      </c>
      <c r="AT22" s="71" t="str">
        <f>IF(AND((AT20&gt;0),(AT19&gt;0)),(AT20/AT19),"")</f>
        <v/>
      </c>
      <c r="AU22" s="61" t="s">
        <v>5</v>
      </c>
      <c r="AV22" s="71" t="str">
        <f>IF(AND((AV20&gt;0),(AV19&gt;0)),(AV20/AV19),"")</f>
        <v/>
      </c>
      <c r="AW22" s="61" t="s">
        <v>5</v>
      </c>
      <c r="AX22" s="71" t="str">
        <f>IF(AND((AX20&gt;0),(AX19&gt;0)),(AX20/AX19),"")</f>
        <v/>
      </c>
      <c r="AY22" s="61" t="s">
        <v>5</v>
      </c>
      <c r="AZ22" s="71" t="str">
        <f>IF(AND((AZ20&gt;0),(AZ19&gt;0)),(AZ20/AZ19),"")</f>
        <v/>
      </c>
      <c r="BA22" s="61" t="s">
        <v>5</v>
      </c>
      <c r="BB22" s="71" t="str">
        <f>IF(AND((BB20&gt;0),(BB19&gt;0)),(BB20/BB19),"")</f>
        <v/>
      </c>
      <c r="BC22" s="61" t="s">
        <v>5</v>
      </c>
      <c r="BD22" s="71" t="str">
        <f>IF(AND((BD20&gt;0),(BD19&gt;0)),(BD20/BD19),"")</f>
        <v/>
      </c>
      <c r="BE22" s="61" t="s">
        <v>5</v>
      </c>
      <c r="BF22" s="71" t="str">
        <f>IF(AND((BF20&gt;0),(BF19&gt;0)),(BF20/BF19),"")</f>
        <v/>
      </c>
      <c r="BG22" s="61" t="s">
        <v>5</v>
      </c>
      <c r="BH22" s="71" t="str">
        <f>IF(AND((BH20&gt;0),(BH19&gt;0)),(BH20/BH19),"")</f>
        <v/>
      </c>
      <c r="BI22" s="61" t="s">
        <v>5</v>
      </c>
      <c r="BK22" s="18" t="str">
        <f t="shared" si="0"/>
        <v xml:space="preserve">     Internal branches length ratio</v>
      </c>
      <c r="BL22" s="11">
        <f t="shared" si="11"/>
        <v>8</v>
      </c>
      <c r="BM22" s="24">
        <f t="shared" si="12"/>
        <v>0.69026548672566368</v>
      </c>
      <c r="BN22" s="120" t="str">
        <f t="shared" si="13"/>
        <v>–</v>
      </c>
      <c r="BO22" s="26">
        <f t="shared" si="14"/>
        <v>0.8</v>
      </c>
      <c r="BP22" s="102" t="str">
        <f t="shared" si="15"/>
        <v/>
      </c>
      <c r="BQ22" s="103" t="s">
        <v>5</v>
      </c>
      <c r="BR22" s="104" t="str">
        <f t="shared" si="16"/>
        <v/>
      </c>
      <c r="BS22" s="53">
        <f>IF(SUM(B22,D22,F22,H22,J22,L22,N22,P22,R22,T22,V22,X22,Z22,AB22,AD22,AF22,AH22,AJ22,AL22,AN22,AP22,AR22,AT22,AV22,AX22,AZ22,BB22,BD22,BF22,BH22)&gt;0,AVERAGE(B22,D22,F22,H22,J22,L22,N22,P22,R22,T22,V22,X22,Z22,AB22,AD22,AF22,AH22,AJ22,AL22,AN22,AP22,AR22,AT22,AV22,AX22,AZ22,BB22,BD22,BF22,BH22),"?")</f>
        <v>0.7607930338779797</v>
      </c>
      <c r="BT22" s="105" t="s">
        <v>5</v>
      </c>
      <c r="BU22" s="120">
        <f>IF(COUNT(B22,D22,F22,H22,J22,L22,N22,P22,R22,T22,V22,X22,Z22,AB22,AD22,AF22,AH22,AJ22,AL22,AN22,AP22,AR22,AT22,AV22,AX22,AZ22,BB22,BD22,BF22,BH22)&gt;1,STDEV(B22,D22,F22,H22,J22,L22,N22,P22,R22,T22,V22,X22,Z22,AB22,AD22,AF22,AH22,AJ22,AL22,AN22,AP22,AR22,AT22,AV22,AX22,AZ22,BB22,BD22,BF22,BH22),"?")</f>
        <v>4.1569937554526676E-2</v>
      </c>
      <c r="BV22" s="106" t="s">
        <v>5</v>
      </c>
      <c r="BW22" s="120"/>
      <c r="BX22" s="103"/>
    </row>
    <row r="23" spans="1:76" x14ac:dyDescent="0.2">
      <c r="A23" s="16" t="s">
        <v>21</v>
      </c>
      <c r="B23" s="28"/>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74"/>
      <c r="AF23" s="28"/>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74"/>
      <c r="BK23" s="18" t="str">
        <f t="shared" si="0"/>
        <v>Claw 2 lengths</v>
      </c>
      <c r="BL23" s="11"/>
      <c r="BM23" s="4"/>
      <c r="BN23" s="40"/>
      <c r="BO23" s="6"/>
      <c r="BP23" s="51"/>
      <c r="BQ23" s="7"/>
      <c r="BR23" s="52"/>
      <c r="BS23" s="46"/>
      <c r="BT23" s="8"/>
      <c r="BU23" s="5"/>
      <c r="BV23" s="9"/>
      <c r="BW23" s="5"/>
      <c r="BX23" s="7"/>
    </row>
    <row r="24" spans="1:76" x14ac:dyDescent="0.2">
      <c r="A24" s="27" t="s">
        <v>24</v>
      </c>
      <c r="B24" s="17">
        <v>10.9</v>
      </c>
      <c r="C24" s="61">
        <f>IF(AND((B24&gt;0),(B$7&gt;0)),(B24/B$7*100),"")</f>
        <v>43.6</v>
      </c>
      <c r="D24" s="17"/>
      <c r="E24" s="61" t="str">
        <f>IF(AND((D24&gt;0),(D$7&gt;0)),(D24/D$7*100),"")</f>
        <v/>
      </c>
      <c r="F24" s="17">
        <v>11.7</v>
      </c>
      <c r="G24" s="61">
        <f>IF(AND((F24&gt;0),(F$7&gt;0)),(F24/F$7*100),"")</f>
        <v>46.062992125984252</v>
      </c>
      <c r="H24" s="17">
        <v>11</v>
      </c>
      <c r="I24" s="61">
        <f>IF(AND((H24&gt;0),(H$7&gt;0)),(H24/H$7*100),"")</f>
        <v>44.897959183673471</v>
      </c>
      <c r="J24" s="17">
        <v>11.6</v>
      </c>
      <c r="K24" s="61">
        <f>IF(AND((J24&gt;0),(J$7&gt;0)),(J24/J$7*100),"")</f>
        <v>46.586345381526108</v>
      </c>
      <c r="L24" s="17">
        <v>11.4</v>
      </c>
      <c r="M24" s="61">
        <f>IF(AND((L24&gt;0),(L$7&gt;0)),(L24/L$7*100),"")</f>
        <v>44.881889763779533</v>
      </c>
      <c r="N24" s="17">
        <v>11.4</v>
      </c>
      <c r="O24" s="61">
        <f>IF(AND((N24&gt;0),(N$7&gt;0)),(N24/N$7*100),"")</f>
        <v>44.53125</v>
      </c>
      <c r="P24" s="17">
        <v>10.9</v>
      </c>
      <c r="Q24" s="61">
        <f>IF(AND((P24&gt;0),(P$7&gt;0)),(P24/P$7*100),"")</f>
        <v>42.084942084942092</v>
      </c>
      <c r="R24" s="17">
        <v>10.8</v>
      </c>
      <c r="S24" s="61">
        <f>IF(AND((R24&gt;0),(R$7&gt;0)),(R24/R$7*100),"")</f>
        <v>40.909090909090914</v>
      </c>
      <c r="T24" s="17">
        <v>10.7</v>
      </c>
      <c r="U24" s="61">
        <f>IF(AND((T24&gt;0),(T$7&gt;0)),(T24/T$7*100),"")</f>
        <v>42.292490118577071</v>
      </c>
      <c r="V24" s="17"/>
      <c r="W24" s="61" t="str">
        <f>IF(AND((V24&gt;0),(V$7&gt;0)),(V24/V$7*100),"")</f>
        <v/>
      </c>
      <c r="X24" s="17"/>
      <c r="Y24" s="61" t="str">
        <f>IF(AND((X24&gt;0),(X$7&gt;0)),(X24/X$7*100),"")</f>
        <v/>
      </c>
      <c r="Z24" s="17"/>
      <c r="AA24" s="61" t="str">
        <f>IF(AND((Z24&gt;0),(Z$7&gt;0)),(Z24/Z$7*100),"")</f>
        <v/>
      </c>
      <c r="AB24" s="17"/>
      <c r="AC24" s="61" t="str">
        <f>IF(AND((AB24&gt;0),(AB$7&gt;0)),(AB24/AB$7*100),"")</f>
        <v/>
      </c>
      <c r="AD24" s="17"/>
      <c r="AE24" s="61" t="str">
        <f>IF(AND((AD24&gt;0),(AD$7&gt;0)),(AD24/AD$7*100),"")</f>
        <v/>
      </c>
      <c r="AF24" s="17"/>
      <c r="AG24" s="61" t="str">
        <f>IF(AND((AF24&gt;0),(AF$7&gt;0)),(AF24/AF$7*100),"")</f>
        <v/>
      </c>
      <c r="AH24" s="17"/>
      <c r="AI24" s="61" t="str">
        <f>IF(AND((AH24&gt;0),(AH$7&gt;0)),(AH24/AH$7*100),"")</f>
        <v/>
      </c>
      <c r="AJ24" s="17"/>
      <c r="AK24" s="61" t="str">
        <f>IF(AND((AJ24&gt;0),(AJ$7&gt;0)),(AJ24/AJ$7*100),"")</f>
        <v/>
      </c>
      <c r="AL24" s="17"/>
      <c r="AM24" s="61" t="str">
        <f>IF(AND((AL24&gt;0),(AL$7&gt;0)),(AL24/AL$7*100),"")</f>
        <v/>
      </c>
      <c r="AN24" s="17"/>
      <c r="AO24" s="61" t="str">
        <f>IF(AND((AN24&gt;0),(AN$7&gt;0)),(AN24/AN$7*100),"")</f>
        <v/>
      </c>
      <c r="AP24" s="17"/>
      <c r="AQ24" s="61" t="str">
        <f>IF(AND((AP24&gt;0),(AP$7&gt;0)),(AP24/AP$7*100),"")</f>
        <v/>
      </c>
      <c r="AR24" s="17"/>
      <c r="AS24" s="61" t="str">
        <f>IF(AND((AR24&gt;0),(AR$7&gt;0)),(AR24/AR$7*100),"")</f>
        <v/>
      </c>
      <c r="AT24" s="17"/>
      <c r="AU24" s="61" t="str">
        <f>IF(AND((AT24&gt;0),(AT$7&gt;0)),(AT24/AT$7*100),"")</f>
        <v/>
      </c>
      <c r="AV24" s="17"/>
      <c r="AW24" s="61" t="str">
        <f>IF(AND((AV24&gt;0),(AV$7&gt;0)),(AV24/AV$7*100),"")</f>
        <v/>
      </c>
      <c r="AX24" s="17"/>
      <c r="AY24" s="61" t="str">
        <f>IF(AND((AX24&gt;0),(AX$7&gt;0)),(AX24/AX$7*100),"")</f>
        <v/>
      </c>
      <c r="AZ24" s="17"/>
      <c r="BA24" s="61" t="str">
        <f>IF(AND((AZ24&gt;0),(AZ$7&gt;0)),(AZ24/AZ$7*100),"")</f>
        <v/>
      </c>
      <c r="BB24" s="17"/>
      <c r="BC24" s="61" t="str">
        <f>IF(AND((BB24&gt;0),(BB$7&gt;0)),(BB24/BB$7*100),"")</f>
        <v/>
      </c>
      <c r="BD24" s="17"/>
      <c r="BE24" s="61" t="str">
        <f>IF(AND((BD24&gt;0),(BD$7&gt;0)),(BD24/BD$7*100),"")</f>
        <v/>
      </c>
      <c r="BF24" s="17"/>
      <c r="BG24" s="61" t="str">
        <f>IF(AND((BF24&gt;0),(BF$7&gt;0)),(BF24/BF$7*100),"")</f>
        <v/>
      </c>
      <c r="BH24" s="17"/>
      <c r="BI24" s="61" t="str">
        <f>IF(AND((BH24&gt;0),(BH$7&gt;0)),(BH24/BH$7*100),"")</f>
        <v/>
      </c>
      <c r="BK24" s="18" t="str">
        <f t="shared" si="0"/>
        <v xml:space="preserve">     External primary branch</v>
      </c>
      <c r="BL24" s="11">
        <f t="shared" ref="BL24:BL31" si="19">COUNT(B24,D24,F24,H24,J24,L24,N24,P24,R24,T24,V24,X24,Z24,AB24,AD24,AF24,AH24,AJ24,AL24,AN24,AP24,AR24,AT24,AV24,AX24,AZ24,BB24,BD24,BF24,BH24)</f>
        <v>9</v>
      </c>
      <c r="BM24" s="4">
        <f t="shared" ref="BM24:BM31" si="20">IF(SUM(B24,D24,F24,H24,J24,L24,N24,P24,R24,T24,V24,X24,Z24,AB24,AD24,AF24,AH24,AJ24,AL24,AN24,AP24,AR24,AT24,AV24,AX24,AZ24,BB24,BD24,BF24,BH24)&gt;0,MIN(B24,D24,F24,H24,J24,L24,N24,P24,R24,T24,V24,X24,Z24,AB24,AD24,AF24,AH24,AJ24,AL24,AN24,AP24,AR24,AT24,AV24,AX24,AZ24,BB24,BD24,BF24,BH24),"")</f>
        <v>10.7</v>
      </c>
      <c r="BN24" s="40" t="str">
        <f t="shared" ref="BN24:BN31" si="21">IF(COUNT(BM24)&gt;0,"–","?")</f>
        <v>–</v>
      </c>
      <c r="BO24" s="6">
        <f t="shared" ref="BO24:BO31" si="22">IF(SUM(B24,D24,F24,H24,J24,L24,N24,P24,R24,T24,V24,X24,Z24,AB24,AD24,AF24,AH24,AJ24,AL24,AN24,AP24,AR24,AT24,AV24,AX24,AZ24,BB24,BD24,BF24,BH24)&gt;0,MAX(B24,D24,F24,H24,J24,L24,N24,P24,R24,T24,V24,X24,Z24,AB24,AD24,AF24,AH24,AJ24,AL24,AN24,AP24,AR24,AT24,AV24,AX24,AZ24,BB24,BD24,BF24,BH24),"")</f>
        <v>11.7</v>
      </c>
      <c r="BP24" s="51">
        <f t="shared" ref="BP24:BP31" si="23">IF(SUM(C24,E24,G24,I24,K24,M24,O24,Q24,S24,U24,W24,Y24,AA24,AC24,AE24,AG24,AI24,AK24,AM24,AO24,AQ24,AS24,AU24,AW24,AY24,BA24,BC24,BE24,BG24,BI24)&gt;0,MIN(C24,E24,G24,I24,K24,M24,O24,Q24,S24,U24,W24,Y24,AA24,AC24,AE24,AG24,AI24,AK24,AM24,AO24,AQ24,AS24,AU24,AW24,AY24,BA24,BC24,BE24,BG24,BI24),"")</f>
        <v>40.909090909090914</v>
      </c>
      <c r="BQ24" s="7" t="str">
        <f>IF(COUNT(BP24)&gt;0,"–","?")</f>
        <v>–</v>
      </c>
      <c r="BR24" s="52">
        <f t="shared" ref="BR24:BR31" si="24">IF(SUM(C24,E24,G24,I24,K24,M24,O24,Q24,S24,U24,W24,Y24,AA24,AC24,AE24,AG24,AI24,AK24,AM24,AO24,AQ24,AS24,AU24,AW24,AY24,BA24,BC24,BE24,BG24,BI24)&gt;0,MAX(C24,E24,G24,I24,K24,M24,O24,Q24,S24,U24,W24,Y24,AA24,AC24,AE24,AG24,AI24,AK24,AM24,AO24,AQ24,AS24,AU24,AW24,AY24,BA24,BC24,BE24,BG24,BI24),"")</f>
        <v>46.586345381526108</v>
      </c>
      <c r="BS24" s="46">
        <f t="shared" ref="BS24:BT26" si="25">IF(SUM(B24,D24,F24,H24,J24,L24,N24,P24,R24,T24,V24,X24,Z24,AB24,AD24,AF24,AH24,AJ24,AL24,AN24,AP24,AR24,AT24,AV24,AX24,AZ24,BB24,BD24,BF24,BH24)&gt;0,AVERAGE(B24,D24,F24,H24,J24,L24,N24,P24,R24,T24,V24,X24,Z24,AB24,AD24,AF24,AH24,AJ24,AL24,AN24,AP24,AR24,AT24,AV24,AX24,AZ24,BB24,BD24,BF24,BH24),"?")</f>
        <v>11.155555555555557</v>
      </c>
      <c r="BT24" s="8">
        <f t="shared" si="25"/>
        <v>43.982995507508157</v>
      </c>
      <c r="BU24" s="5">
        <f t="shared" ref="BU24:BV26" si="26">IF(COUNT(B24,D24,F24,H24,J24,L24,N24,P24,R24,T24,V24,X24,Z24,AB24,AD24,AF24,AH24,AJ24,AL24,AN24,AP24,AR24,AT24,AV24,AX24,AZ24,BB24,BD24,BF24,BH24)&gt;1,STDEV(B24,D24,F24,H24,J24,L24,N24,P24,R24,T24,V24,X24,Z24,AB24,AD24,AF24,AH24,AJ24,AL24,AN24,AP24,AR24,AT24,AV24,AX24,AZ24,BB24,BD24,BF24,BH24),"?")</f>
        <v>0.37118429085533461</v>
      </c>
      <c r="BV24" s="9">
        <f t="shared" si="26"/>
        <v>1.9074052795774774</v>
      </c>
      <c r="BW24" s="5"/>
      <c r="BX24" s="7"/>
    </row>
    <row r="25" spans="1:76" x14ac:dyDescent="0.2">
      <c r="A25" s="27" t="s">
        <v>25</v>
      </c>
      <c r="B25" s="17">
        <v>8.4</v>
      </c>
      <c r="C25" s="61">
        <f>IF(AND((B25&gt;0),(B$7&gt;0)),(B25/B$7*100),"")</f>
        <v>33.6</v>
      </c>
      <c r="D25" s="17">
        <v>8.1</v>
      </c>
      <c r="E25" s="61">
        <f>IF(AND((D25&gt;0),(D$7&gt;0)),(D25/D$7*100),"")</f>
        <v>31.889763779527559</v>
      </c>
      <c r="F25" s="17">
        <v>8.3000000000000007</v>
      </c>
      <c r="G25" s="61">
        <f>IF(AND((F25&gt;0),(F$7&gt;0)),(F25/F$7*100),"")</f>
        <v>32.677165354330711</v>
      </c>
      <c r="H25" s="17">
        <v>8.1999999999999993</v>
      </c>
      <c r="I25" s="61">
        <f>IF(AND((H25&gt;0),(H$7&gt;0)),(H25/H$7*100),"")</f>
        <v>33.469387755102034</v>
      </c>
      <c r="J25" s="17">
        <v>8.4</v>
      </c>
      <c r="K25" s="61">
        <f>IF(AND((J25&gt;0),(J$7&gt;0)),(J25/J$7*100),"")</f>
        <v>33.734939759036145</v>
      </c>
      <c r="L25" s="17"/>
      <c r="M25" s="61" t="str">
        <f>IF(AND((L25&gt;0),(L$7&gt;0)),(L25/L$7*100),"")</f>
        <v/>
      </c>
      <c r="N25" s="17">
        <v>8.4</v>
      </c>
      <c r="O25" s="61">
        <f>IF(AND((N25&gt;0),(N$7&gt;0)),(N25/N$7*100),"")</f>
        <v>32.8125</v>
      </c>
      <c r="P25" s="17"/>
      <c r="Q25" s="61" t="str">
        <f>IF(AND((P25&gt;0),(P$7&gt;0)),(P25/P$7*100),"")</f>
        <v/>
      </c>
      <c r="R25" s="17">
        <v>8.4</v>
      </c>
      <c r="S25" s="61">
        <f>IF(AND((R25&gt;0),(R$7&gt;0)),(R25/R$7*100),"")</f>
        <v>31.818181818181824</v>
      </c>
      <c r="T25" s="17">
        <v>7.7</v>
      </c>
      <c r="U25" s="61">
        <f>IF(AND((T25&gt;0),(T$7&gt;0)),(T25/T$7*100),"")</f>
        <v>30.434782608695656</v>
      </c>
      <c r="V25" s="17"/>
      <c r="W25" s="61" t="str">
        <f>IF(AND((V25&gt;0),(V$7&gt;0)),(V25/V$7*100),"")</f>
        <v/>
      </c>
      <c r="X25" s="17"/>
      <c r="Y25" s="61" t="str">
        <f>IF(AND((X25&gt;0),(X$7&gt;0)),(X25/X$7*100),"")</f>
        <v/>
      </c>
      <c r="Z25" s="17"/>
      <c r="AA25" s="61" t="str">
        <f>IF(AND((Z25&gt;0),(Z$7&gt;0)),(Z25/Z$7*100),"")</f>
        <v/>
      </c>
      <c r="AB25" s="17"/>
      <c r="AC25" s="61" t="str">
        <f>IF(AND((AB25&gt;0),(AB$7&gt;0)),(AB25/AB$7*100),"")</f>
        <v/>
      </c>
      <c r="AD25" s="17"/>
      <c r="AE25" s="61" t="str">
        <f>IF(AND((AD25&gt;0),(AD$7&gt;0)),(AD25/AD$7*100),"")</f>
        <v/>
      </c>
      <c r="AF25" s="17"/>
      <c r="AG25" s="61" t="str">
        <f>IF(AND((AF25&gt;0),(AF$7&gt;0)),(AF25/AF$7*100),"")</f>
        <v/>
      </c>
      <c r="AH25" s="17"/>
      <c r="AI25" s="61" t="str">
        <f>IF(AND((AH25&gt;0),(AH$7&gt;0)),(AH25/AH$7*100),"")</f>
        <v/>
      </c>
      <c r="AJ25" s="17"/>
      <c r="AK25" s="61" t="str">
        <f>IF(AND((AJ25&gt;0),(AJ$7&gt;0)),(AJ25/AJ$7*100),"")</f>
        <v/>
      </c>
      <c r="AL25" s="17"/>
      <c r="AM25" s="61" t="str">
        <f>IF(AND((AL25&gt;0),(AL$7&gt;0)),(AL25/AL$7*100),"")</f>
        <v/>
      </c>
      <c r="AN25" s="17"/>
      <c r="AO25" s="61" t="str">
        <f>IF(AND((AN25&gt;0),(AN$7&gt;0)),(AN25/AN$7*100),"")</f>
        <v/>
      </c>
      <c r="AP25" s="17"/>
      <c r="AQ25" s="61" t="str">
        <f>IF(AND((AP25&gt;0),(AP$7&gt;0)),(AP25/AP$7*100),"")</f>
        <v/>
      </c>
      <c r="AR25" s="17"/>
      <c r="AS25" s="61" t="str">
        <f>IF(AND((AR25&gt;0),(AR$7&gt;0)),(AR25/AR$7*100),"")</f>
        <v/>
      </c>
      <c r="AT25" s="17"/>
      <c r="AU25" s="61" t="str">
        <f>IF(AND((AT25&gt;0),(AT$7&gt;0)),(AT25/AT$7*100),"")</f>
        <v/>
      </c>
      <c r="AV25" s="17"/>
      <c r="AW25" s="61" t="str">
        <f>IF(AND((AV25&gt;0),(AV$7&gt;0)),(AV25/AV$7*100),"")</f>
        <v/>
      </c>
      <c r="AX25" s="17"/>
      <c r="AY25" s="61" t="str">
        <f>IF(AND((AX25&gt;0),(AX$7&gt;0)),(AX25/AX$7*100),"")</f>
        <v/>
      </c>
      <c r="AZ25" s="17"/>
      <c r="BA25" s="61" t="str">
        <f>IF(AND((AZ25&gt;0),(AZ$7&gt;0)),(AZ25/AZ$7*100),"")</f>
        <v/>
      </c>
      <c r="BB25" s="17"/>
      <c r="BC25" s="61" t="str">
        <f>IF(AND((BB25&gt;0),(BB$7&gt;0)),(BB25/BB$7*100),"")</f>
        <v/>
      </c>
      <c r="BD25" s="17"/>
      <c r="BE25" s="61" t="str">
        <f>IF(AND((BD25&gt;0),(BD$7&gt;0)),(BD25/BD$7*100),"")</f>
        <v/>
      </c>
      <c r="BF25" s="17"/>
      <c r="BG25" s="61" t="str">
        <f>IF(AND((BF25&gt;0),(BF$7&gt;0)),(BF25/BF$7*100),"")</f>
        <v/>
      </c>
      <c r="BH25" s="17"/>
      <c r="BI25" s="61" t="str">
        <f>IF(AND((BH25&gt;0),(BH$7&gt;0)),(BH25/BH$7*100),"")</f>
        <v/>
      </c>
      <c r="BK25" s="18" t="str">
        <f t="shared" si="0"/>
        <v xml:space="preserve">     External base + secondary branch</v>
      </c>
      <c r="BL25" s="11">
        <f t="shared" si="19"/>
        <v>8</v>
      </c>
      <c r="BM25" s="4">
        <f t="shared" si="20"/>
        <v>7.7</v>
      </c>
      <c r="BN25" s="40" t="str">
        <f t="shared" si="21"/>
        <v>–</v>
      </c>
      <c r="BO25" s="6">
        <f t="shared" si="22"/>
        <v>8.4</v>
      </c>
      <c r="BP25" s="51">
        <f t="shared" si="23"/>
        <v>30.434782608695656</v>
      </c>
      <c r="BQ25" s="7" t="str">
        <f>IF(COUNT(BP25)&gt;0,"–","?")</f>
        <v>–</v>
      </c>
      <c r="BR25" s="52">
        <f t="shared" si="24"/>
        <v>33.734939759036145</v>
      </c>
      <c r="BS25" s="46">
        <f t="shared" si="25"/>
        <v>8.2374999999999989</v>
      </c>
      <c r="BT25" s="8">
        <f t="shared" si="25"/>
        <v>32.554590134359245</v>
      </c>
      <c r="BU25" s="5">
        <f t="shared" si="26"/>
        <v>0.24458419526091346</v>
      </c>
      <c r="BV25" s="9">
        <f t="shared" si="26"/>
        <v>1.1264596327806689</v>
      </c>
      <c r="BW25" s="5"/>
      <c r="BX25" s="7"/>
    </row>
    <row r="26" spans="1:76" x14ac:dyDescent="0.2">
      <c r="A26" s="27" t="s">
        <v>26</v>
      </c>
      <c r="B26" s="17"/>
      <c r="C26" s="61" t="str">
        <f>IF(AND((B26&gt;0),(B$7&gt;0)),(B26/B$7*100),"")</f>
        <v/>
      </c>
      <c r="D26" s="17">
        <v>3.4</v>
      </c>
      <c r="E26" s="61">
        <f>IF(AND((D26&gt;0),(D$7&gt;0)),(D26/D$7*100),"")</f>
        <v>13.385826771653544</v>
      </c>
      <c r="F26" s="17"/>
      <c r="G26" s="61" t="str">
        <f>IF(AND((F26&gt;0),(F$7&gt;0)),(F26/F$7*100),"")</f>
        <v/>
      </c>
      <c r="H26" s="17">
        <v>2.2999999999999998</v>
      </c>
      <c r="I26" s="61">
        <f>IF(AND((H26&gt;0),(H$7&gt;0)),(H26/H$7*100),"")</f>
        <v>9.3877551020408152</v>
      </c>
      <c r="J26" s="17"/>
      <c r="K26" s="61" t="str">
        <f>IF(AND((J26&gt;0),(J$7&gt;0)),(J26/J$7*100),"")</f>
        <v/>
      </c>
      <c r="L26" s="17"/>
      <c r="M26" s="61" t="str">
        <f>IF(AND((L26&gt;0),(L$7&gt;0)),(L26/L$7*100),"")</f>
        <v/>
      </c>
      <c r="N26" s="17"/>
      <c r="O26" s="61" t="str">
        <f>IF(AND((N26&gt;0),(N$7&gt;0)),(N26/N$7*100),"")</f>
        <v/>
      </c>
      <c r="P26" s="17"/>
      <c r="Q26" s="61" t="str">
        <f>IF(AND((P26&gt;0),(P$7&gt;0)),(P26/P$7*100),"")</f>
        <v/>
      </c>
      <c r="R26" s="17"/>
      <c r="S26" s="61" t="str">
        <f>IF(AND((R26&gt;0),(R$7&gt;0)),(R26/R$7*100),"")</f>
        <v/>
      </c>
      <c r="T26" s="17"/>
      <c r="U26" s="61" t="str">
        <f>IF(AND((T26&gt;0),(T$7&gt;0)),(T26/T$7*100),"")</f>
        <v/>
      </c>
      <c r="V26" s="17"/>
      <c r="W26" s="61" t="str">
        <f>IF(AND((V26&gt;0),(V$7&gt;0)),(V26/V$7*100),"")</f>
        <v/>
      </c>
      <c r="X26" s="17"/>
      <c r="Y26" s="61" t="str">
        <f>IF(AND((X26&gt;0),(X$7&gt;0)),(X26/X$7*100),"")</f>
        <v/>
      </c>
      <c r="Z26" s="17"/>
      <c r="AA26" s="61" t="str">
        <f>IF(AND((Z26&gt;0),(Z$7&gt;0)),(Z26/Z$7*100),"")</f>
        <v/>
      </c>
      <c r="AB26" s="17"/>
      <c r="AC26" s="61" t="str">
        <f>IF(AND((AB26&gt;0),(AB$7&gt;0)),(AB26/AB$7*100),"")</f>
        <v/>
      </c>
      <c r="AD26" s="17"/>
      <c r="AE26" s="61" t="str">
        <f>IF(AND((AD26&gt;0),(AD$7&gt;0)),(AD26/AD$7*100),"")</f>
        <v/>
      </c>
      <c r="AF26" s="17"/>
      <c r="AG26" s="61" t="str">
        <f>IF(AND((AF26&gt;0),(AF$7&gt;0)),(AF26/AF$7*100),"")</f>
        <v/>
      </c>
      <c r="AH26" s="17"/>
      <c r="AI26" s="61" t="str">
        <f>IF(AND((AH26&gt;0),(AH$7&gt;0)),(AH26/AH$7*100),"")</f>
        <v/>
      </c>
      <c r="AJ26" s="17"/>
      <c r="AK26" s="61" t="str">
        <f>IF(AND((AJ26&gt;0),(AJ$7&gt;0)),(AJ26/AJ$7*100),"")</f>
        <v/>
      </c>
      <c r="AL26" s="17"/>
      <c r="AM26" s="61" t="str">
        <f>IF(AND((AL26&gt;0),(AL$7&gt;0)),(AL26/AL$7*100),"")</f>
        <v/>
      </c>
      <c r="AN26" s="17"/>
      <c r="AO26" s="61" t="str">
        <f>IF(AND((AN26&gt;0),(AN$7&gt;0)),(AN26/AN$7*100),"")</f>
        <v/>
      </c>
      <c r="AP26" s="17"/>
      <c r="AQ26" s="61" t="str">
        <f>IF(AND((AP26&gt;0),(AP$7&gt;0)),(AP26/AP$7*100),"")</f>
        <v/>
      </c>
      <c r="AR26" s="17"/>
      <c r="AS26" s="61" t="str">
        <f>IF(AND((AR26&gt;0),(AR$7&gt;0)),(AR26/AR$7*100),"")</f>
        <v/>
      </c>
      <c r="AT26" s="17"/>
      <c r="AU26" s="61" t="str">
        <f>IF(AND((AT26&gt;0),(AT$7&gt;0)),(AT26/AT$7*100),"")</f>
        <v/>
      </c>
      <c r="AV26" s="17"/>
      <c r="AW26" s="61" t="str">
        <f>IF(AND((AV26&gt;0),(AV$7&gt;0)),(AV26/AV$7*100),"")</f>
        <v/>
      </c>
      <c r="AX26" s="17"/>
      <c r="AY26" s="61" t="str">
        <f>IF(AND((AX26&gt;0),(AX$7&gt;0)),(AX26/AX$7*100),"")</f>
        <v/>
      </c>
      <c r="AZ26" s="17"/>
      <c r="BA26" s="61" t="str">
        <f>IF(AND((AZ26&gt;0),(AZ$7&gt;0)),(AZ26/AZ$7*100),"")</f>
        <v/>
      </c>
      <c r="BB26" s="17"/>
      <c r="BC26" s="61" t="str">
        <f>IF(AND((BB26&gt;0),(BB$7&gt;0)),(BB26/BB$7*100),"")</f>
        <v/>
      </c>
      <c r="BD26" s="17"/>
      <c r="BE26" s="61" t="str">
        <f>IF(AND((BD26&gt;0),(BD$7&gt;0)),(BD26/BD$7*100),"")</f>
        <v/>
      </c>
      <c r="BF26" s="17"/>
      <c r="BG26" s="61" t="str">
        <f>IF(AND((BF26&gt;0),(BF$7&gt;0)),(BF26/BF$7*100),"")</f>
        <v/>
      </c>
      <c r="BH26" s="17"/>
      <c r="BI26" s="61" t="str">
        <f>IF(AND((BH26&gt;0),(BH$7&gt;0)),(BH26/BH$7*100),"")</f>
        <v/>
      </c>
      <c r="BK26" s="18" t="str">
        <f t="shared" si="0"/>
        <v xml:space="preserve">     External spur</v>
      </c>
      <c r="BL26" s="11">
        <f t="shared" si="19"/>
        <v>2</v>
      </c>
      <c r="BM26" s="4">
        <f t="shared" si="20"/>
        <v>2.2999999999999998</v>
      </c>
      <c r="BN26" s="40" t="str">
        <f t="shared" si="21"/>
        <v>–</v>
      </c>
      <c r="BO26" s="6">
        <f t="shared" si="22"/>
        <v>3.4</v>
      </c>
      <c r="BP26" s="51">
        <f t="shared" si="23"/>
        <v>9.3877551020408152</v>
      </c>
      <c r="BQ26" s="7" t="str">
        <f>IF(COUNT(BP26)&gt;0,"–","?")</f>
        <v>–</v>
      </c>
      <c r="BR26" s="52">
        <f t="shared" si="24"/>
        <v>13.385826771653544</v>
      </c>
      <c r="BS26" s="46">
        <f t="shared" si="25"/>
        <v>2.8499999999999996</v>
      </c>
      <c r="BT26" s="8">
        <f t="shared" si="25"/>
        <v>11.386790936847181</v>
      </c>
      <c r="BU26" s="5">
        <f t="shared" si="26"/>
        <v>0.77781745930520252</v>
      </c>
      <c r="BV26" s="9">
        <f t="shared" si="26"/>
        <v>2.8270635892529796</v>
      </c>
      <c r="BW26" s="5"/>
      <c r="BX26" s="7"/>
    </row>
    <row r="27" spans="1:76" x14ac:dyDescent="0.2">
      <c r="A27" s="27" t="s">
        <v>75</v>
      </c>
      <c r="B27" s="71">
        <f>IF(AND((B25&gt;0),(B24&gt;0)),(B25/B24),"")</f>
        <v>0.77064220183486243</v>
      </c>
      <c r="C27" s="61" t="s">
        <v>5</v>
      </c>
      <c r="D27" s="71" t="str">
        <f>IF(AND((D25&gt;0),(D24&gt;0)),(D25/D24),"")</f>
        <v/>
      </c>
      <c r="E27" s="61" t="s">
        <v>5</v>
      </c>
      <c r="F27" s="71">
        <f>IF(AND((F25&gt;0),(F24&gt;0)),(F25/F24),"")</f>
        <v>0.70940170940170955</v>
      </c>
      <c r="G27" s="61" t="s">
        <v>5</v>
      </c>
      <c r="H27" s="71">
        <f>IF(AND((H25&gt;0),(H24&gt;0)),(H25/H24),"")</f>
        <v>0.74545454545454537</v>
      </c>
      <c r="I27" s="61" t="s">
        <v>5</v>
      </c>
      <c r="J27" s="71">
        <f>IF(AND((J25&gt;0),(J24&gt;0)),(J25/J24),"")</f>
        <v>0.72413793103448276</v>
      </c>
      <c r="K27" s="61" t="s">
        <v>5</v>
      </c>
      <c r="L27" s="71" t="str">
        <f>IF(AND((L25&gt;0),(L24&gt;0)),(L25/L24),"")</f>
        <v/>
      </c>
      <c r="M27" s="61" t="s">
        <v>5</v>
      </c>
      <c r="N27" s="71">
        <f>IF(AND((N25&gt;0),(N24&gt;0)),(N25/N24),"")</f>
        <v>0.73684210526315785</v>
      </c>
      <c r="O27" s="61" t="s">
        <v>5</v>
      </c>
      <c r="P27" s="71" t="str">
        <f>IF(AND((P25&gt;0),(P24&gt;0)),(P25/P24),"")</f>
        <v/>
      </c>
      <c r="Q27" s="61" t="s">
        <v>5</v>
      </c>
      <c r="R27" s="71">
        <f>IF(AND((R25&gt;0),(R24&gt;0)),(R25/R24),"")</f>
        <v>0.77777777777777779</v>
      </c>
      <c r="S27" s="61" t="s">
        <v>5</v>
      </c>
      <c r="T27" s="71">
        <f>IF(AND((T25&gt;0),(T24&gt;0)),(T25/T24),"")</f>
        <v>0.71962616822429915</v>
      </c>
      <c r="U27" s="61" t="s">
        <v>5</v>
      </c>
      <c r="V27" s="71" t="str">
        <f>IF(AND((V25&gt;0),(V24&gt;0)),(V25/V24),"")</f>
        <v/>
      </c>
      <c r="W27" s="61" t="s">
        <v>5</v>
      </c>
      <c r="X27" s="71" t="str">
        <f>IF(AND((X25&gt;0),(X24&gt;0)),(X25/X24),"")</f>
        <v/>
      </c>
      <c r="Y27" s="61" t="s">
        <v>5</v>
      </c>
      <c r="Z27" s="71" t="str">
        <f>IF(AND((Z25&gt;0),(Z24&gt;0)),(Z25/Z24),"")</f>
        <v/>
      </c>
      <c r="AA27" s="61" t="s">
        <v>5</v>
      </c>
      <c r="AB27" s="71" t="str">
        <f>IF(AND((AB25&gt;0),(AB24&gt;0)),(AB25/AB24),"")</f>
        <v/>
      </c>
      <c r="AC27" s="61" t="s">
        <v>5</v>
      </c>
      <c r="AD27" s="71" t="str">
        <f>IF(AND((AD25&gt;0),(AD24&gt;0)),(AD25/AD24),"")</f>
        <v/>
      </c>
      <c r="AE27" s="61" t="s">
        <v>5</v>
      </c>
      <c r="AF27" s="71" t="str">
        <f>IF(AND((AF25&gt;0),(AF24&gt;0)),(AF25/AF24),"")</f>
        <v/>
      </c>
      <c r="AG27" s="61" t="s">
        <v>5</v>
      </c>
      <c r="AH27" s="71" t="str">
        <f>IF(AND((AH25&gt;0),(AH24&gt;0)),(AH25/AH24),"")</f>
        <v/>
      </c>
      <c r="AI27" s="61" t="s">
        <v>5</v>
      </c>
      <c r="AJ27" s="71" t="str">
        <f>IF(AND((AJ25&gt;0),(AJ24&gt;0)),(AJ25/AJ24),"")</f>
        <v/>
      </c>
      <c r="AK27" s="61" t="s">
        <v>5</v>
      </c>
      <c r="AL27" s="71" t="str">
        <f>IF(AND((AL25&gt;0),(AL24&gt;0)),(AL25/AL24),"")</f>
        <v/>
      </c>
      <c r="AM27" s="61" t="s">
        <v>5</v>
      </c>
      <c r="AN27" s="71" t="str">
        <f>IF(AND((AN25&gt;0),(AN24&gt;0)),(AN25/AN24),"")</f>
        <v/>
      </c>
      <c r="AO27" s="61" t="s">
        <v>5</v>
      </c>
      <c r="AP27" s="71" t="str">
        <f>IF(AND((AP25&gt;0),(AP24&gt;0)),(AP25/AP24),"")</f>
        <v/>
      </c>
      <c r="AQ27" s="61" t="s">
        <v>5</v>
      </c>
      <c r="AR27" s="71" t="str">
        <f>IF(AND((AR25&gt;0),(AR24&gt;0)),(AR25/AR24),"")</f>
        <v/>
      </c>
      <c r="AS27" s="61" t="s">
        <v>5</v>
      </c>
      <c r="AT27" s="71" t="str">
        <f>IF(AND((AT25&gt;0),(AT24&gt;0)),(AT25/AT24),"")</f>
        <v/>
      </c>
      <c r="AU27" s="61" t="s">
        <v>5</v>
      </c>
      <c r="AV27" s="71" t="str">
        <f>IF(AND((AV25&gt;0),(AV24&gt;0)),(AV25/AV24),"")</f>
        <v/>
      </c>
      <c r="AW27" s="61" t="s">
        <v>5</v>
      </c>
      <c r="AX27" s="71" t="str">
        <f>IF(AND((AX25&gt;0),(AX24&gt;0)),(AX25/AX24),"")</f>
        <v/>
      </c>
      <c r="AY27" s="61" t="s">
        <v>5</v>
      </c>
      <c r="AZ27" s="71" t="str">
        <f>IF(AND((AZ25&gt;0),(AZ24&gt;0)),(AZ25/AZ24),"")</f>
        <v/>
      </c>
      <c r="BA27" s="61" t="s">
        <v>5</v>
      </c>
      <c r="BB27" s="71" t="str">
        <f>IF(AND((BB25&gt;0),(BB24&gt;0)),(BB25/BB24),"")</f>
        <v/>
      </c>
      <c r="BC27" s="61" t="s">
        <v>5</v>
      </c>
      <c r="BD27" s="71" t="str">
        <f>IF(AND((BD25&gt;0),(BD24&gt;0)),(BD25/BD24),"")</f>
        <v/>
      </c>
      <c r="BE27" s="61" t="s">
        <v>5</v>
      </c>
      <c r="BF27" s="71" t="str">
        <f>IF(AND((BF25&gt;0),(BF24&gt;0)),(BF25/BF24),"")</f>
        <v/>
      </c>
      <c r="BG27" s="61" t="s">
        <v>5</v>
      </c>
      <c r="BH27" s="71" t="str">
        <f>IF(AND((BH25&gt;0),(BH24&gt;0)),(BH25/BH24),"")</f>
        <v/>
      </c>
      <c r="BI27" s="61" t="s">
        <v>5</v>
      </c>
      <c r="BK27" s="18" t="str">
        <f t="shared" si="0"/>
        <v xml:space="preserve">     External branches length ratio</v>
      </c>
      <c r="BL27" s="11">
        <f t="shared" si="19"/>
        <v>7</v>
      </c>
      <c r="BM27" s="24">
        <f t="shared" si="20"/>
        <v>0.70940170940170955</v>
      </c>
      <c r="BN27" s="120" t="str">
        <f t="shared" si="21"/>
        <v>–</v>
      </c>
      <c r="BO27" s="26">
        <f t="shared" si="22"/>
        <v>0.77777777777777779</v>
      </c>
      <c r="BP27" s="102" t="str">
        <f t="shared" si="23"/>
        <v/>
      </c>
      <c r="BQ27" s="103" t="s">
        <v>5</v>
      </c>
      <c r="BR27" s="104" t="str">
        <f t="shared" si="24"/>
        <v/>
      </c>
      <c r="BS27" s="53">
        <f>IF(SUM(B27,D27,F27,H27,J27,L27,N27,P27,R27,T27,V27,X27,Z27,AB27,AD27,AF27,AH27,AJ27,AL27,AN27,AP27,AR27,AT27,AV27,AX27,AZ27,BB27,BD27,BF27,BH27)&gt;0,AVERAGE(B27,D27,F27,H27,J27,L27,N27,P27,R27,T27,V27,X27,Z27,AB27,AD27,AF27,AH27,AJ27,AL27,AN27,AP27,AR27,AT27,AV27,AX27,AZ27,BB27,BD27,BF27,BH27),"?")</f>
        <v>0.74055463414154787</v>
      </c>
      <c r="BT27" s="105" t="s">
        <v>5</v>
      </c>
      <c r="BU27" s="120">
        <f>IF(COUNT(B27,D27,F27,H27,J27,L27,N27,P27,R27,T27,V27,X27,Z27,AB27,AD27,AF27,AH27,AJ27,AL27,AN27,AP27,AR27,AT27,AV27,AX27,AZ27,BB27,BD27,BF27,BH27)&gt;1,STDEV(B27,D27,F27,H27,J27,L27,N27,P27,R27,T27,V27,X27,Z27,AB27,AD27,AF27,AH27,AJ27,AL27,AN27,AP27,AR27,AT27,AV27,AX27,AZ27,BB27,BD27,BF27,BH27),"?")</f>
        <v>2.5841277380102244E-2</v>
      </c>
      <c r="BV27" s="106" t="s">
        <v>5</v>
      </c>
      <c r="BW27" s="120"/>
      <c r="BX27" s="103"/>
    </row>
    <row r="28" spans="1:76" x14ac:dyDescent="0.2">
      <c r="A28" s="27" t="s">
        <v>27</v>
      </c>
      <c r="B28" s="17">
        <v>10.6</v>
      </c>
      <c r="C28" s="61">
        <f>IF(AND((B28&gt;0),(B$7&gt;0)),(B28/B$7*100),"")</f>
        <v>42.4</v>
      </c>
      <c r="D28" s="17">
        <v>10.4</v>
      </c>
      <c r="E28" s="61">
        <f>IF(AND((D28&gt;0),(D$7&gt;0)),(D28/D$7*100),"")</f>
        <v>40.944881889763785</v>
      </c>
      <c r="F28" s="17">
        <v>10.6</v>
      </c>
      <c r="G28" s="61">
        <f>IF(AND((F28&gt;0),(F$7&gt;0)),(F28/F$7*100),"")</f>
        <v>41.732283464566933</v>
      </c>
      <c r="H28" s="17">
        <v>10.9</v>
      </c>
      <c r="I28" s="61">
        <f>IF(AND((H28&gt;0),(H$7&gt;0)),(H28/H$7*100),"")</f>
        <v>44.489795918367349</v>
      </c>
      <c r="J28" s="17">
        <v>11.7</v>
      </c>
      <c r="K28" s="61">
        <f>IF(AND((J28&gt;0),(J$7&gt;0)),(J28/J$7*100),"")</f>
        <v>46.987951807228917</v>
      </c>
      <c r="L28" s="17">
        <v>10.8</v>
      </c>
      <c r="M28" s="61">
        <f>IF(AND((L28&gt;0),(L$7&gt;0)),(L28/L$7*100),"")</f>
        <v>42.519685039370088</v>
      </c>
      <c r="N28" s="17">
        <v>11.5</v>
      </c>
      <c r="O28" s="61">
        <f>IF(AND((N28&gt;0),(N$7&gt;0)),(N28/N$7*100),"")</f>
        <v>44.921875</v>
      </c>
      <c r="P28" s="17"/>
      <c r="Q28" s="61" t="str">
        <f>IF(AND((P28&gt;0),(P$7&gt;0)),(P28/P$7*100),"")</f>
        <v/>
      </c>
      <c r="R28" s="17">
        <v>10.7</v>
      </c>
      <c r="S28" s="61">
        <f>IF(AND((R28&gt;0),(R$7&gt;0)),(R28/R$7*100),"")</f>
        <v>40.530303030303031</v>
      </c>
      <c r="T28" s="17"/>
      <c r="U28" s="61" t="str">
        <f>IF(AND((T28&gt;0),(T$7&gt;0)),(T28/T$7*100),"")</f>
        <v/>
      </c>
      <c r="V28" s="17"/>
      <c r="W28" s="61" t="str">
        <f>IF(AND((V28&gt;0),(V$7&gt;0)),(V28/V$7*100),"")</f>
        <v/>
      </c>
      <c r="X28" s="17"/>
      <c r="Y28" s="61" t="str">
        <f>IF(AND((X28&gt;0),(X$7&gt;0)),(X28/X$7*100),"")</f>
        <v/>
      </c>
      <c r="Z28" s="17"/>
      <c r="AA28" s="61" t="str">
        <f>IF(AND((Z28&gt;0),(Z$7&gt;0)),(Z28/Z$7*100),"")</f>
        <v/>
      </c>
      <c r="AB28" s="17"/>
      <c r="AC28" s="61" t="str">
        <f>IF(AND((AB28&gt;0),(AB$7&gt;0)),(AB28/AB$7*100),"")</f>
        <v/>
      </c>
      <c r="AD28" s="17"/>
      <c r="AE28" s="61" t="str">
        <f>IF(AND((AD28&gt;0),(AD$7&gt;0)),(AD28/AD$7*100),"")</f>
        <v/>
      </c>
      <c r="AF28" s="17"/>
      <c r="AG28" s="61" t="str">
        <f>IF(AND((AF28&gt;0),(AF$7&gt;0)),(AF28/AF$7*100),"")</f>
        <v/>
      </c>
      <c r="AH28" s="17"/>
      <c r="AI28" s="61" t="str">
        <f>IF(AND((AH28&gt;0),(AH$7&gt;0)),(AH28/AH$7*100),"")</f>
        <v/>
      </c>
      <c r="AJ28" s="17"/>
      <c r="AK28" s="61" t="str">
        <f>IF(AND((AJ28&gt;0),(AJ$7&gt;0)),(AJ28/AJ$7*100),"")</f>
        <v/>
      </c>
      <c r="AL28" s="17"/>
      <c r="AM28" s="61" t="str">
        <f>IF(AND((AL28&gt;0),(AL$7&gt;0)),(AL28/AL$7*100),"")</f>
        <v/>
      </c>
      <c r="AN28" s="17"/>
      <c r="AO28" s="61" t="str">
        <f>IF(AND((AN28&gt;0),(AN$7&gt;0)),(AN28/AN$7*100),"")</f>
        <v/>
      </c>
      <c r="AP28" s="17"/>
      <c r="AQ28" s="61" t="str">
        <f>IF(AND((AP28&gt;0),(AP$7&gt;0)),(AP28/AP$7*100),"")</f>
        <v/>
      </c>
      <c r="AR28" s="17"/>
      <c r="AS28" s="61" t="str">
        <f>IF(AND((AR28&gt;0),(AR$7&gt;0)),(AR28/AR$7*100),"")</f>
        <v/>
      </c>
      <c r="AT28" s="17"/>
      <c r="AU28" s="61" t="str">
        <f>IF(AND((AT28&gt;0),(AT$7&gt;0)),(AT28/AT$7*100),"")</f>
        <v/>
      </c>
      <c r="AV28" s="17"/>
      <c r="AW28" s="61" t="str">
        <f>IF(AND((AV28&gt;0),(AV$7&gt;0)),(AV28/AV$7*100),"")</f>
        <v/>
      </c>
      <c r="AX28" s="17"/>
      <c r="AY28" s="61" t="str">
        <f>IF(AND((AX28&gt;0),(AX$7&gt;0)),(AX28/AX$7*100),"")</f>
        <v/>
      </c>
      <c r="AZ28" s="17"/>
      <c r="BA28" s="61" t="str">
        <f>IF(AND((AZ28&gt;0),(AZ$7&gt;0)),(AZ28/AZ$7*100),"")</f>
        <v/>
      </c>
      <c r="BB28" s="17"/>
      <c r="BC28" s="61" t="str">
        <f>IF(AND((BB28&gt;0),(BB$7&gt;0)),(BB28/BB$7*100),"")</f>
        <v/>
      </c>
      <c r="BD28" s="17"/>
      <c r="BE28" s="61" t="str">
        <f>IF(AND((BD28&gt;0),(BD$7&gt;0)),(BD28/BD$7*100),"")</f>
        <v/>
      </c>
      <c r="BF28" s="17"/>
      <c r="BG28" s="61" t="str">
        <f>IF(AND((BF28&gt;0),(BF$7&gt;0)),(BF28/BF$7*100),"")</f>
        <v/>
      </c>
      <c r="BH28" s="17"/>
      <c r="BI28" s="61" t="str">
        <f>IF(AND((BH28&gt;0),(BH$7&gt;0)),(BH28/BH$7*100),"")</f>
        <v/>
      </c>
      <c r="BK28" s="18" t="str">
        <f t="shared" si="0"/>
        <v xml:space="preserve">     Internal primary branch</v>
      </c>
      <c r="BL28" s="11">
        <f t="shared" si="19"/>
        <v>8</v>
      </c>
      <c r="BM28" s="4">
        <f t="shared" si="20"/>
        <v>10.4</v>
      </c>
      <c r="BN28" s="40" t="str">
        <f t="shared" si="21"/>
        <v>–</v>
      </c>
      <c r="BO28" s="6">
        <f t="shared" si="22"/>
        <v>11.7</v>
      </c>
      <c r="BP28" s="51">
        <f t="shared" si="23"/>
        <v>40.530303030303031</v>
      </c>
      <c r="BQ28" s="7" t="str">
        <f>IF(COUNT(BP28)&gt;0,"–","?")</f>
        <v>–</v>
      </c>
      <c r="BR28" s="52">
        <f t="shared" si="24"/>
        <v>46.987951807228917</v>
      </c>
      <c r="BS28" s="46">
        <f>IF(SUM(B28,D28,F28,H28,J28,L28,N28,P28,R28,T28,V28,X28,Z28,AB28,AD28,AF28,AH28,AJ28,AL28,AN28,AP28,AR28,AT28,AV28,AX28,AZ28,BB28,BD28,BF28,BH28)&gt;0,AVERAGE(B28,D28,F28,H28,J28,L28,N28,P28,R28,T28,V28,X28,Z28,AB28,AD28,AF28,AH28,AJ28,AL28,AN28,AP28,AR28,AT28,AV28,AX28,AZ28,BB28,BD28,BF28,BH28),"?")</f>
        <v>10.9</v>
      </c>
      <c r="BT28" s="8">
        <f>IF(SUM(C28,E28,G28,I28,K28,M28,O28,Q28,S28,U28,W28,Y28,AA28,AC28,AE28,AG28,AI28,AK28,AM28,AO28,AQ28,AS28,AU28,AW28,AY28,BA28,BC28,BE28,BG28,BI28)&gt;0,AVERAGE(C28,E28,G28,I28,K28,M28,O28,Q28,S28,U28,W28,Y28,AA28,AC28,AE28,AG28,AI28,AK28,AM28,AO28,AQ28,AS28,AU28,AW28,AY28,BA28,BC28,BE28,BG28,BI28),"?")</f>
        <v>43.065847018700012</v>
      </c>
      <c r="BU28" s="5">
        <f>IF(COUNT(B28,D28,F28,H28,J28,L28,N28,P28,R28,T28,V28,X28,Z28,AB28,AD28,AF28,AH28,AJ28,AL28,AN28,AP28,AR28,AT28,AV28,AX28,AZ28,BB28,BD28,BF28,BH28)&gt;1,STDEV(B28,D28,F28,H28,J28,L28,N28,P28,R28,T28,V28,X28,Z28,AB28,AD28,AF28,AH28,AJ28,AL28,AN28,AP28,AR28,AT28,AV28,AX28,AZ28,BB28,BD28,BF28,BH28),"?")</f>
        <v>0.45981362684088795</v>
      </c>
      <c r="BV28" s="9">
        <f>IF(COUNT(C28,E28,G28,I28,K28,M28,O28,Q28,S28,U28,W28,Y28,AA28,AC28,AE28,AG28,AI28,AK28,AM28,AO28,AQ28,AS28,AU28,AW28,AY28,BA28,BC28,BE28,BG28,BI28)&gt;1,STDEV(C28,E28,G28,I28,K28,M28,O28,Q28,S28,U28,W28,Y28,AA28,AC28,AE28,AG28,AI28,AK28,AM28,AO28,AQ28,AS28,AU28,AW28,AY28,BA28,BC28,BE28,BG28,BI28),"?")</f>
        <v>2.2136876027048031</v>
      </c>
      <c r="BW28" s="5"/>
      <c r="BX28" s="7"/>
    </row>
    <row r="29" spans="1:76" x14ac:dyDescent="0.2">
      <c r="A29" s="27" t="s">
        <v>28</v>
      </c>
      <c r="B29" s="17">
        <v>7.6</v>
      </c>
      <c r="C29" s="61">
        <f>IF(AND((B29&gt;0),(B$7&gt;0)),(B29/B$7*100),"")</f>
        <v>30.4</v>
      </c>
      <c r="D29" s="17">
        <v>7.5</v>
      </c>
      <c r="E29" s="61">
        <f>IF(AND((D29&gt;0),(D$7&gt;0)),(D29/D$7*100),"")</f>
        <v>29.527559055118115</v>
      </c>
      <c r="F29" s="17">
        <v>7.9</v>
      </c>
      <c r="G29" s="61">
        <f>IF(AND((F29&gt;0),(F$7&gt;0)),(F29/F$7*100),"")</f>
        <v>31.102362204724415</v>
      </c>
      <c r="H29" s="17">
        <v>8</v>
      </c>
      <c r="I29" s="61">
        <f>IF(AND((H29&gt;0),(H$7&gt;0)),(H29/H$7*100),"")</f>
        <v>32.653061224489797</v>
      </c>
      <c r="J29" s="17">
        <v>8.1999999999999993</v>
      </c>
      <c r="K29" s="61">
        <f>IF(AND((J29&gt;0),(J$7&gt;0)),(J29/J$7*100),"")</f>
        <v>32.931726907630519</v>
      </c>
      <c r="L29" s="17"/>
      <c r="M29" s="61" t="str">
        <f>IF(AND((L29&gt;0),(L$7&gt;0)),(L29/L$7*100),"")</f>
        <v/>
      </c>
      <c r="N29" s="17">
        <v>8</v>
      </c>
      <c r="O29" s="61">
        <f>IF(AND((N29&gt;0),(N$7&gt;0)),(N29/N$7*100),"")</f>
        <v>31.25</v>
      </c>
      <c r="P29" s="17">
        <v>8</v>
      </c>
      <c r="Q29" s="61">
        <f>IF(AND((P29&gt;0),(P$7&gt;0)),(P29/P$7*100),"")</f>
        <v>30.888030888030887</v>
      </c>
      <c r="R29" s="17"/>
      <c r="S29" s="61" t="str">
        <f>IF(AND((R29&gt;0),(R$7&gt;0)),(R29/R$7*100),"")</f>
        <v/>
      </c>
      <c r="T29" s="17">
        <v>7.4</v>
      </c>
      <c r="U29" s="61">
        <f>IF(AND((T29&gt;0),(T$7&gt;0)),(T29/T$7*100),"")</f>
        <v>29.249011857707512</v>
      </c>
      <c r="V29" s="17"/>
      <c r="W29" s="61" t="str">
        <f>IF(AND((V29&gt;0),(V$7&gt;0)),(V29/V$7*100),"")</f>
        <v/>
      </c>
      <c r="X29" s="17"/>
      <c r="Y29" s="61" t="str">
        <f>IF(AND((X29&gt;0),(X$7&gt;0)),(X29/X$7*100),"")</f>
        <v/>
      </c>
      <c r="Z29" s="17"/>
      <c r="AA29" s="61" t="str">
        <f>IF(AND((Z29&gt;0),(Z$7&gt;0)),(Z29/Z$7*100),"")</f>
        <v/>
      </c>
      <c r="AB29" s="17"/>
      <c r="AC29" s="61" t="str">
        <f>IF(AND((AB29&gt;0),(AB$7&gt;0)),(AB29/AB$7*100),"")</f>
        <v/>
      </c>
      <c r="AD29" s="17"/>
      <c r="AE29" s="61" t="str">
        <f>IF(AND((AD29&gt;0),(AD$7&gt;0)),(AD29/AD$7*100),"")</f>
        <v/>
      </c>
      <c r="AF29" s="17"/>
      <c r="AG29" s="61" t="str">
        <f>IF(AND((AF29&gt;0),(AF$7&gt;0)),(AF29/AF$7*100),"")</f>
        <v/>
      </c>
      <c r="AH29" s="17"/>
      <c r="AI29" s="61" t="str">
        <f>IF(AND((AH29&gt;0),(AH$7&gt;0)),(AH29/AH$7*100),"")</f>
        <v/>
      </c>
      <c r="AJ29" s="17"/>
      <c r="AK29" s="61" t="str">
        <f>IF(AND((AJ29&gt;0),(AJ$7&gt;0)),(AJ29/AJ$7*100),"")</f>
        <v/>
      </c>
      <c r="AL29" s="17"/>
      <c r="AM29" s="61" t="str">
        <f>IF(AND((AL29&gt;0),(AL$7&gt;0)),(AL29/AL$7*100),"")</f>
        <v/>
      </c>
      <c r="AN29" s="17"/>
      <c r="AO29" s="61" t="str">
        <f>IF(AND((AN29&gt;0),(AN$7&gt;0)),(AN29/AN$7*100),"")</f>
        <v/>
      </c>
      <c r="AP29" s="17"/>
      <c r="AQ29" s="61" t="str">
        <f>IF(AND((AP29&gt;0),(AP$7&gt;0)),(AP29/AP$7*100),"")</f>
        <v/>
      </c>
      <c r="AR29" s="17"/>
      <c r="AS29" s="61" t="str">
        <f>IF(AND((AR29&gt;0),(AR$7&gt;0)),(AR29/AR$7*100),"")</f>
        <v/>
      </c>
      <c r="AT29" s="17"/>
      <c r="AU29" s="61" t="str">
        <f>IF(AND((AT29&gt;0),(AT$7&gt;0)),(AT29/AT$7*100),"")</f>
        <v/>
      </c>
      <c r="AV29" s="17"/>
      <c r="AW29" s="61" t="str">
        <f>IF(AND((AV29&gt;0),(AV$7&gt;0)),(AV29/AV$7*100),"")</f>
        <v/>
      </c>
      <c r="AX29" s="17"/>
      <c r="AY29" s="61" t="str">
        <f>IF(AND((AX29&gt;0),(AX$7&gt;0)),(AX29/AX$7*100),"")</f>
        <v/>
      </c>
      <c r="AZ29" s="17"/>
      <c r="BA29" s="61" t="str">
        <f>IF(AND((AZ29&gt;0),(AZ$7&gt;0)),(AZ29/AZ$7*100),"")</f>
        <v/>
      </c>
      <c r="BB29" s="17"/>
      <c r="BC29" s="61" t="str">
        <f>IF(AND((BB29&gt;0),(BB$7&gt;0)),(BB29/BB$7*100),"")</f>
        <v/>
      </c>
      <c r="BD29" s="17"/>
      <c r="BE29" s="61" t="str">
        <f>IF(AND((BD29&gt;0),(BD$7&gt;0)),(BD29/BD$7*100),"")</f>
        <v/>
      </c>
      <c r="BF29" s="17"/>
      <c r="BG29" s="61" t="str">
        <f>IF(AND((BF29&gt;0),(BF$7&gt;0)),(BF29/BF$7*100),"")</f>
        <v/>
      </c>
      <c r="BH29" s="17"/>
      <c r="BI29" s="61" t="str">
        <f>IF(AND((BH29&gt;0),(BH$7&gt;0)),(BH29/BH$7*100),"")</f>
        <v/>
      </c>
      <c r="BK29" s="18" t="str">
        <f t="shared" si="0"/>
        <v xml:space="preserve">     Internal base + secondary branch</v>
      </c>
      <c r="BL29" s="11">
        <f t="shared" si="19"/>
        <v>8</v>
      </c>
      <c r="BM29" s="4">
        <f t="shared" si="20"/>
        <v>7.4</v>
      </c>
      <c r="BN29" s="40" t="str">
        <f t="shared" si="21"/>
        <v>–</v>
      </c>
      <c r="BO29" s="6">
        <f t="shared" si="22"/>
        <v>8.1999999999999993</v>
      </c>
      <c r="BP29" s="51">
        <f t="shared" si="23"/>
        <v>29.249011857707512</v>
      </c>
      <c r="BQ29" s="7" t="str">
        <f>IF(COUNT(BP29)&gt;0,"–","?")</f>
        <v>–</v>
      </c>
      <c r="BR29" s="52">
        <f t="shared" si="24"/>
        <v>32.931726907630519</v>
      </c>
      <c r="BS29" s="46">
        <f>IF(SUM(B29,D29,F29,H29,J29,L29,N29,P29,R29,T29,V29,X29,Z29,AB29,AD29,AF29,AH29,AJ29,AL29,AN29,AP29,AR29,AT29,AV29,AX29,AZ29,BB29,BD29,BF29,BH29)&gt;0,AVERAGE(B29,D29,F29,H29,J29,L29,N29,P29,R29,T29,V29,X29,Z29,AB29,AD29,AF29,AH29,AJ29,AL29,AN29,AP29,AR29,AT29,AV29,AX29,AZ29,BB29,BD29,BF29,BH29),"?")</f>
        <v>7.8250000000000002</v>
      </c>
      <c r="BT29" s="8">
        <f>IF(SUM(C29,E29,G29,I29,K29,M29,O29,Q29,S29,U29,W29,Y29,AA29,AC29,AE29,AG29,AI29,AK29,AM29,AO29,AQ29,AS29,AU29,AW29,AY29,BA29,BC29,BE29,BG29,BI29)&gt;0,AVERAGE(C29,E29,G29,I29,K29,M29,O29,Q29,S29,U29,W29,Y29,AA29,AC29,AE29,AG29,AI29,AK29,AM29,AO29,AQ29,AS29,AU29,AW29,AY29,BA29,BC29,BE29,BG29,BI29),"?")</f>
        <v>31.000219017212654</v>
      </c>
      <c r="BU29" s="5">
        <f>IF(COUNT(B29,D29,F29,H29,J29,L29,N29,P29,R29,T29,V29,X29,Z29,AB29,AD29,AF29,AH29,AJ29,AL29,AN29,AP29,AR29,AT29,AV29,AX29,AZ29,BB29,BD29,BF29,BH29)&gt;1,STDEV(B29,D29,F29,H29,J29,L29,N29,P29,R29,T29,V29,X29,Z29,AB29,AD29,AF29,AH29,AJ29,AL29,AN29,AP29,AR29,AT29,AV29,AX29,AZ29,BB29,BD29,BF29,BH29),"?")</f>
        <v>0.28660575211055528</v>
      </c>
      <c r="BV29" s="9">
        <f>IF(COUNT(C29,E29,G29,I29,K29,M29,O29,Q29,S29,U29,W29,Y29,AA29,AC29,AE29,AG29,AI29,AK29,AM29,AO29,AQ29,AS29,AU29,AW29,AY29,BA29,BC29,BE29,BG29,BI29)&gt;1,STDEV(C29,E29,G29,I29,K29,M29,O29,Q29,S29,U29,W29,Y29,AA29,AC29,AE29,AG29,AI29,AK29,AM29,AO29,AQ29,AS29,AU29,AW29,AY29,BA29,BC29,BE29,BG29,BI29),"?")</f>
        <v>1.3171254841744207</v>
      </c>
      <c r="BW29" s="5"/>
      <c r="BX29" s="7"/>
    </row>
    <row r="30" spans="1:76" x14ac:dyDescent="0.2">
      <c r="A30" s="27" t="s">
        <v>29</v>
      </c>
      <c r="B30" s="17"/>
      <c r="C30" s="61" t="str">
        <f>IF(AND((B30&gt;0),(B$7&gt;0)),(B30/B$7*100),"")</f>
        <v/>
      </c>
      <c r="D30" s="17"/>
      <c r="E30" s="61" t="str">
        <f>IF(AND((D30&gt;0),(D$7&gt;0)),(D30/D$7*100),"")</f>
        <v/>
      </c>
      <c r="F30" s="17">
        <v>3.3</v>
      </c>
      <c r="G30" s="61">
        <f>IF(AND((F30&gt;0),(F$7&gt;0)),(F30/F$7*100),"")</f>
        <v>12.992125984251967</v>
      </c>
      <c r="H30" s="17">
        <v>3.2</v>
      </c>
      <c r="I30" s="61">
        <f>IF(AND((H30&gt;0),(H$7&gt;0)),(H30/H$7*100),"")</f>
        <v>13.061224489795919</v>
      </c>
      <c r="J30" s="17">
        <v>3.6</v>
      </c>
      <c r="K30" s="61">
        <f>IF(AND((J30&gt;0),(J$7&gt;0)),(J30/J$7*100),"")</f>
        <v>14.457831325301207</v>
      </c>
      <c r="L30" s="17"/>
      <c r="M30" s="61" t="str">
        <f>IF(AND((L30&gt;0),(L$7&gt;0)),(L30/L$7*100),"")</f>
        <v/>
      </c>
      <c r="N30" s="17"/>
      <c r="O30" s="61" t="str">
        <f>IF(AND((N30&gt;0),(N$7&gt;0)),(N30/N$7*100),"")</f>
        <v/>
      </c>
      <c r="P30" s="17">
        <v>3.5</v>
      </c>
      <c r="Q30" s="61">
        <f>IF(AND((P30&gt;0),(P$7&gt;0)),(P30/P$7*100),"")</f>
        <v>13.513513513513514</v>
      </c>
      <c r="R30" s="17"/>
      <c r="S30" s="61" t="str">
        <f>IF(AND((R30&gt;0),(R$7&gt;0)),(R30/R$7*100),"")</f>
        <v/>
      </c>
      <c r="T30" s="17">
        <v>3.9</v>
      </c>
      <c r="U30" s="61">
        <f>IF(AND((T30&gt;0),(T$7&gt;0)),(T30/T$7*100),"")</f>
        <v>15.41501976284585</v>
      </c>
      <c r="V30" s="17"/>
      <c r="W30" s="61" t="str">
        <f>IF(AND((V30&gt;0),(V$7&gt;0)),(V30/V$7*100),"")</f>
        <v/>
      </c>
      <c r="X30" s="17"/>
      <c r="Y30" s="61" t="str">
        <f>IF(AND((X30&gt;0),(X$7&gt;0)),(X30/X$7*100),"")</f>
        <v/>
      </c>
      <c r="Z30" s="17"/>
      <c r="AA30" s="61" t="str">
        <f>IF(AND((Z30&gt;0),(Z$7&gt;0)),(Z30/Z$7*100),"")</f>
        <v/>
      </c>
      <c r="AB30" s="17"/>
      <c r="AC30" s="61" t="str">
        <f>IF(AND((AB30&gt;0),(AB$7&gt;0)),(AB30/AB$7*100),"")</f>
        <v/>
      </c>
      <c r="AD30" s="17"/>
      <c r="AE30" s="61" t="str">
        <f>IF(AND((AD30&gt;0),(AD$7&gt;0)),(AD30/AD$7*100),"")</f>
        <v/>
      </c>
      <c r="AF30" s="17"/>
      <c r="AG30" s="61" t="str">
        <f>IF(AND((AF30&gt;0),(AF$7&gt;0)),(AF30/AF$7*100),"")</f>
        <v/>
      </c>
      <c r="AH30" s="17"/>
      <c r="AI30" s="61" t="str">
        <f>IF(AND((AH30&gt;0),(AH$7&gt;0)),(AH30/AH$7*100),"")</f>
        <v/>
      </c>
      <c r="AJ30" s="17"/>
      <c r="AK30" s="61" t="str">
        <f>IF(AND((AJ30&gt;0),(AJ$7&gt;0)),(AJ30/AJ$7*100),"")</f>
        <v/>
      </c>
      <c r="AL30" s="17"/>
      <c r="AM30" s="61" t="str">
        <f>IF(AND((AL30&gt;0),(AL$7&gt;0)),(AL30/AL$7*100),"")</f>
        <v/>
      </c>
      <c r="AN30" s="17"/>
      <c r="AO30" s="61" t="str">
        <f>IF(AND((AN30&gt;0),(AN$7&gt;0)),(AN30/AN$7*100),"")</f>
        <v/>
      </c>
      <c r="AP30" s="17"/>
      <c r="AQ30" s="61" t="str">
        <f>IF(AND((AP30&gt;0),(AP$7&gt;0)),(AP30/AP$7*100),"")</f>
        <v/>
      </c>
      <c r="AR30" s="17"/>
      <c r="AS30" s="61" t="str">
        <f>IF(AND((AR30&gt;0),(AR$7&gt;0)),(AR30/AR$7*100),"")</f>
        <v/>
      </c>
      <c r="AT30" s="17"/>
      <c r="AU30" s="61" t="str">
        <f>IF(AND((AT30&gt;0),(AT$7&gt;0)),(AT30/AT$7*100),"")</f>
        <v/>
      </c>
      <c r="AV30" s="17"/>
      <c r="AW30" s="61" t="str">
        <f>IF(AND((AV30&gt;0),(AV$7&gt;0)),(AV30/AV$7*100),"")</f>
        <v/>
      </c>
      <c r="AX30" s="17"/>
      <c r="AY30" s="61" t="str">
        <f>IF(AND((AX30&gt;0),(AX$7&gt;0)),(AX30/AX$7*100),"")</f>
        <v/>
      </c>
      <c r="AZ30" s="17"/>
      <c r="BA30" s="61" t="str">
        <f>IF(AND((AZ30&gt;0),(AZ$7&gt;0)),(AZ30/AZ$7*100),"")</f>
        <v/>
      </c>
      <c r="BB30" s="17"/>
      <c r="BC30" s="61" t="str">
        <f>IF(AND((BB30&gt;0),(BB$7&gt;0)),(BB30/BB$7*100),"")</f>
        <v/>
      </c>
      <c r="BD30" s="17"/>
      <c r="BE30" s="61" t="str">
        <f>IF(AND((BD30&gt;0),(BD$7&gt;0)),(BD30/BD$7*100),"")</f>
        <v/>
      </c>
      <c r="BF30" s="17"/>
      <c r="BG30" s="61" t="str">
        <f>IF(AND((BF30&gt;0),(BF$7&gt;0)),(BF30/BF$7*100),"")</f>
        <v/>
      </c>
      <c r="BH30" s="17"/>
      <c r="BI30" s="61" t="str">
        <f>IF(AND((BH30&gt;0),(BH$7&gt;0)),(BH30/BH$7*100),"")</f>
        <v/>
      </c>
      <c r="BK30" s="18" t="str">
        <f t="shared" si="0"/>
        <v xml:space="preserve">     Internal spur</v>
      </c>
      <c r="BL30" s="11">
        <f t="shared" si="19"/>
        <v>5</v>
      </c>
      <c r="BM30" s="4">
        <f t="shared" si="20"/>
        <v>3.2</v>
      </c>
      <c r="BN30" s="40" t="str">
        <f t="shared" si="21"/>
        <v>–</v>
      </c>
      <c r="BO30" s="6">
        <f t="shared" si="22"/>
        <v>3.9</v>
      </c>
      <c r="BP30" s="51">
        <f t="shared" si="23"/>
        <v>12.992125984251967</v>
      </c>
      <c r="BQ30" s="7" t="str">
        <f>IF(COUNT(BP30)&gt;0,"–","?")</f>
        <v>–</v>
      </c>
      <c r="BR30" s="52">
        <f t="shared" si="24"/>
        <v>15.41501976284585</v>
      </c>
      <c r="BS30" s="46">
        <f>IF(SUM(B30,D30,F30,H30,J30,L30,N30,P30,R30,T30,V30,X30,Z30,AB30,AD30,AF30,AH30,AJ30,AL30,AN30,AP30,AR30,AT30,AV30,AX30,AZ30,BB30,BD30,BF30,BH30)&gt;0,AVERAGE(B30,D30,F30,H30,J30,L30,N30,P30,R30,T30,V30,X30,Z30,AB30,AD30,AF30,AH30,AJ30,AL30,AN30,AP30,AR30,AT30,AV30,AX30,AZ30,BB30,BD30,BF30,BH30),"?")</f>
        <v>3.5</v>
      </c>
      <c r="BT30" s="8">
        <f>IF(SUM(C30,E30,G30,I30,K30,M30,O30,Q30,S30,U30,W30,Y30,AA30,AC30,AE30,AG30,AI30,AK30,AM30,AO30,AQ30,AS30,AU30,AW30,AY30,BA30,BC30,BE30,BG30,BI30)&gt;0,AVERAGE(C30,E30,G30,I30,K30,M30,O30,Q30,S30,U30,W30,Y30,AA30,AC30,AE30,AG30,AI30,AK30,AM30,AO30,AQ30,AS30,AU30,AW30,AY30,BA30,BC30,BE30,BG30,BI30),"?")</f>
        <v>13.88794301514169</v>
      </c>
      <c r="BU30" s="5">
        <f>IF(COUNT(B30,D30,F30,H30,J30,L30,N30,P30,R30,T30,V30,X30,Z30,AB30,AD30,AF30,AH30,AJ30,AL30,AN30,AP30,AR30,AT30,AV30,AX30,AZ30,BB30,BD30,BF30,BH30)&gt;1,STDEV(B30,D30,F30,H30,J30,L30,N30,P30,R30,T30,V30,X30,Z30,AB30,AD30,AF30,AH30,AJ30,AL30,AN30,AP30,AR30,AT30,AV30,AX30,AZ30,BB30,BD30,BF30,BH30),"?")</f>
        <v>0.27386127875258304</v>
      </c>
      <c r="BV30" s="9">
        <f>IF(COUNT(C30,E30,G30,I30,K30,M30,O30,Q30,S30,U30,W30,Y30,AA30,AC30,AE30,AG30,AI30,AK30,AM30,AO30,AQ30,AS30,AU30,AW30,AY30,BA30,BC30,BE30,BG30,BI30)&gt;1,STDEV(C30,E30,G30,I30,K30,M30,O30,Q30,S30,U30,W30,Y30,AA30,AC30,AE30,AG30,AI30,AK30,AM30,AO30,AQ30,AS30,AU30,AW30,AY30,BA30,BC30,BE30,BG30,BI30),"?")</f>
        <v>1.03475663855163</v>
      </c>
      <c r="BW30" s="5"/>
      <c r="BX30" s="7"/>
    </row>
    <row r="31" spans="1:76" x14ac:dyDescent="0.2">
      <c r="A31" s="27" t="s">
        <v>78</v>
      </c>
      <c r="B31" s="71">
        <f>IF(AND((B29&gt;0),(B28&gt;0)),(B29/B28),"")</f>
        <v>0.71698113207547165</v>
      </c>
      <c r="C31" s="61" t="s">
        <v>5</v>
      </c>
      <c r="D31" s="71">
        <f>IF(AND((D29&gt;0),(D28&gt;0)),(D29/D28),"")</f>
        <v>0.72115384615384615</v>
      </c>
      <c r="E31" s="61" t="s">
        <v>5</v>
      </c>
      <c r="F31" s="71">
        <f>IF(AND((F29&gt;0),(F28&gt;0)),(F29/F28),"")</f>
        <v>0.74528301886792458</v>
      </c>
      <c r="G31" s="61" t="s">
        <v>5</v>
      </c>
      <c r="H31" s="71">
        <f>IF(AND((H29&gt;0),(H28&gt;0)),(H29/H28),"")</f>
        <v>0.7339449541284403</v>
      </c>
      <c r="I31" s="61" t="s">
        <v>5</v>
      </c>
      <c r="J31" s="71">
        <f>IF(AND((J29&gt;0),(J28&gt;0)),(J29/J28),"")</f>
        <v>0.70085470085470081</v>
      </c>
      <c r="K31" s="61" t="s">
        <v>5</v>
      </c>
      <c r="L31" s="71" t="str">
        <f>IF(AND((L29&gt;0),(L28&gt;0)),(L29/L28),"")</f>
        <v/>
      </c>
      <c r="M31" s="61" t="s">
        <v>5</v>
      </c>
      <c r="N31" s="71">
        <f>IF(AND((N29&gt;0),(N28&gt;0)),(N29/N28),"")</f>
        <v>0.69565217391304346</v>
      </c>
      <c r="O31" s="61" t="s">
        <v>5</v>
      </c>
      <c r="P31" s="71" t="str">
        <f>IF(AND((P29&gt;0),(P28&gt;0)),(P29/P28),"")</f>
        <v/>
      </c>
      <c r="Q31" s="61" t="s">
        <v>5</v>
      </c>
      <c r="R31" s="71" t="str">
        <f>IF(AND((R29&gt;0),(R28&gt;0)),(R29/R28),"")</f>
        <v/>
      </c>
      <c r="S31" s="61" t="s">
        <v>5</v>
      </c>
      <c r="T31" s="71" t="str">
        <f>IF(AND((T29&gt;0),(T28&gt;0)),(T29/T28),"")</f>
        <v/>
      </c>
      <c r="U31" s="61" t="s">
        <v>5</v>
      </c>
      <c r="V31" s="71" t="str">
        <f>IF(AND((V29&gt;0),(V28&gt;0)),(V29/V28),"")</f>
        <v/>
      </c>
      <c r="W31" s="61" t="s">
        <v>5</v>
      </c>
      <c r="X31" s="71" t="str">
        <f>IF(AND((X29&gt;0),(X28&gt;0)),(X29/X28),"")</f>
        <v/>
      </c>
      <c r="Y31" s="61" t="s">
        <v>5</v>
      </c>
      <c r="Z31" s="71" t="str">
        <f>IF(AND((Z29&gt;0),(Z28&gt;0)),(Z29/Z28),"")</f>
        <v/>
      </c>
      <c r="AA31" s="61" t="s">
        <v>5</v>
      </c>
      <c r="AB31" s="71" t="str">
        <f>IF(AND((AB29&gt;0),(AB28&gt;0)),(AB29/AB28),"")</f>
        <v/>
      </c>
      <c r="AC31" s="61" t="s">
        <v>5</v>
      </c>
      <c r="AD31" s="71" t="str">
        <f>IF(AND((AD29&gt;0),(AD28&gt;0)),(AD29/AD28),"")</f>
        <v/>
      </c>
      <c r="AE31" s="61" t="s">
        <v>5</v>
      </c>
      <c r="AF31" s="71" t="str">
        <f>IF(AND((AF29&gt;0),(AF28&gt;0)),(AF29/AF28),"")</f>
        <v/>
      </c>
      <c r="AG31" s="61" t="s">
        <v>5</v>
      </c>
      <c r="AH31" s="71" t="str">
        <f>IF(AND((AH29&gt;0),(AH28&gt;0)),(AH29/AH28),"")</f>
        <v/>
      </c>
      <c r="AI31" s="61" t="s">
        <v>5</v>
      </c>
      <c r="AJ31" s="71" t="str">
        <f>IF(AND((AJ29&gt;0),(AJ28&gt;0)),(AJ29/AJ28),"")</f>
        <v/>
      </c>
      <c r="AK31" s="61" t="s">
        <v>5</v>
      </c>
      <c r="AL31" s="71" t="str">
        <f>IF(AND((AL29&gt;0),(AL28&gt;0)),(AL29/AL28),"")</f>
        <v/>
      </c>
      <c r="AM31" s="61" t="s">
        <v>5</v>
      </c>
      <c r="AN31" s="71" t="str">
        <f>IF(AND((AN29&gt;0),(AN28&gt;0)),(AN29/AN28),"")</f>
        <v/>
      </c>
      <c r="AO31" s="61" t="s">
        <v>5</v>
      </c>
      <c r="AP31" s="71" t="str">
        <f>IF(AND((AP29&gt;0),(AP28&gt;0)),(AP29/AP28),"")</f>
        <v/>
      </c>
      <c r="AQ31" s="61" t="s">
        <v>5</v>
      </c>
      <c r="AR31" s="71" t="str">
        <f>IF(AND((AR29&gt;0),(AR28&gt;0)),(AR29/AR28),"")</f>
        <v/>
      </c>
      <c r="AS31" s="61" t="s">
        <v>5</v>
      </c>
      <c r="AT31" s="71" t="str">
        <f>IF(AND((AT29&gt;0),(AT28&gt;0)),(AT29/AT28),"")</f>
        <v/>
      </c>
      <c r="AU31" s="61" t="s">
        <v>5</v>
      </c>
      <c r="AV31" s="71" t="str">
        <f>IF(AND((AV29&gt;0),(AV28&gt;0)),(AV29/AV28),"")</f>
        <v/>
      </c>
      <c r="AW31" s="61" t="s">
        <v>5</v>
      </c>
      <c r="AX31" s="71" t="str">
        <f>IF(AND((AX29&gt;0),(AX28&gt;0)),(AX29/AX28),"")</f>
        <v/>
      </c>
      <c r="AY31" s="61" t="s">
        <v>5</v>
      </c>
      <c r="AZ31" s="71" t="str">
        <f>IF(AND((AZ29&gt;0),(AZ28&gt;0)),(AZ29/AZ28),"")</f>
        <v/>
      </c>
      <c r="BA31" s="61" t="s">
        <v>5</v>
      </c>
      <c r="BB31" s="71" t="str">
        <f>IF(AND((BB29&gt;0),(BB28&gt;0)),(BB29/BB28),"")</f>
        <v/>
      </c>
      <c r="BC31" s="61" t="s">
        <v>5</v>
      </c>
      <c r="BD31" s="71" t="str">
        <f>IF(AND((BD29&gt;0),(BD28&gt;0)),(BD29/BD28),"")</f>
        <v/>
      </c>
      <c r="BE31" s="61" t="s">
        <v>5</v>
      </c>
      <c r="BF31" s="71" t="str">
        <f>IF(AND((BF29&gt;0),(BF28&gt;0)),(BF29/BF28),"")</f>
        <v/>
      </c>
      <c r="BG31" s="61" t="s">
        <v>5</v>
      </c>
      <c r="BH31" s="71" t="str">
        <f>IF(AND((BH29&gt;0),(BH28&gt;0)),(BH29/BH28),"")</f>
        <v/>
      </c>
      <c r="BI31" s="61" t="s">
        <v>5</v>
      </c>
      <c r="BK31" s="18" t="str">
        <f t="shared" si="0"/>
        <v xml:space="preserve">     Internal branches length ratio</v>
      </c>
      <c r="BL31" s="11">
        <f t="shared" si="19"/>
        <v>6</v>
      </c>
      <c r="BM31" s="24">
        <f t="shared" si="20"/>
        <v>0.69565217391304346</v>
      </c>
      <c r="BN31" s="120" t="str">
        <f t="shared" si="21"/>
        <v>–</v>
      </c>
      <c r="BO31" s="26">
        <f t="shared" si="22"/>
        <v>0.74528301886792458</v>
      </c>
      <c r="BP31" s="102" t="str">
        <f t="shared" si="23"/>
        <v/>
      </c>
      <c r="BQ31" s="103" t="s">
        <v>5</v>
      </c>
      <c r="BR31" s="104" t="str">
        <f t="shared" si="24"/>
        <v/>
      </c>
      <c r="BS31" s="53">
        <f>IF(SUM(B31,D31,F31,H31,J31,L31,N31,P31,R31,T31,V31,X31,Z31,AB31,AD31,AF31,AH31,AJ31,AL31,AN31,AP31,AR31,AT31,AV31,AX31,AZ31,BB31,BD31,BF31,BH31)&gt;0,AVERAGE(B31,D31,F31,H31,J31,L31,N31,P31,R31,T31,V31,X31,Z31,AB31,AD31,AF31,AH31,AJ31,AL31,AN31,AP31,AR31,AT31,AV31,AX31,AZ31,BB31,BD31,BF31,BH31),"?")</f>
        <v>0.71897830433223786</v>
      </c>
      <c r="BT31" s="105" t="s">
        <v>5</v>
      </c>
      <c r="BU31" s="120">
        <f>IF(COUNT(B31,D31,F31,H31,J31,L31,N31,P31,R31,T31,V31,X31,Z31,AB31,AD31,AF31,AH31,AJ31,AL31,AN31,AP31,AR31,AT31,AV31,AX31,AZ31,BB31,BD31,BF31,BH31)&gt;1,STDEV(B31,D31,F31,H31,J31,L31,N31,P31,R31,T31,V31,X31,Z31,AB31,AD31,AF31,AH31,AJ31,AL31,AN31,AP31,AR31,AT31,AV31,AX31,AZ31,BB31,BD31,BF31,BH31),"?")</f>
        <v>1.8959080439257373E-2</v>
      </c>
      <c r="BV31" s="106" t="s">
        <v>5</v>
      </c>
      <c r="BW31" s="120"/>
      <c r="BX31" s="103"/>
    </row>
    <row r="32" spans="1:76" x14ac:dyDescent="0.2">
      <c r="A32" s="16" t="s">
        <v>22</v>
      </c>
      <c r="B32" s="28"/>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74"/>
      <c r="AF32" s="28"/>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74"/>
      <c r="BK32" s="18" t="str">
        <f t="shared" si="0"/>
        <v>Claw 3 lengths</v>
      </c>
      <c r="BL32" s="11"/>
      <c r="BM32" s="4"/>
      <c r="BN32" s="40"/>
      <c r="BO32" s="6"/>
      <c r="BP32" s="51"/>
      <c r="BQ32" s="7"/>
      <c r="BR32" s="52"/>
      <c r="BS32" s="46"/>
      <c r="BT32" s="8"/>
      <c r="BU32" s="5"/>
      <c r="BV32" s="9"/>
      <c r="BW32" s="5"/>
      <c r="BX32" s="7"/>
    </row>
    <row r="33" spans="1:76" x14ac:dyDescent="0.2">
      <c r="A33" s="27" t="s">
        <v>24</v>
      </c>
      <c r="B33" s="17">
        <v>11.1</v>
      </c>
      <c r="C33" s="61">
        <f>IF(AND((B33&gt;0),(B$7&gt;0)),(B33/B$7*100),"")</f>
        <v>44.4</v>
      </c>
      <c r="D33" s="17">
        <v>11.3</v>
      </c>
      <c r="E33" s="61">
        <f>IF(AND((D33&gt;0),(D$7&gt;0)),(D33/D$7*100),"")</f>
        <v>44.488188976377955</v>
      </c>
      <c r="F33" s="17">
        <v>11.8</v>
      </c>
      <c r="G33" s="61">
        <f>IF(AND((F33&gt;0),(F$7&gt;0)),(F33/F$7*100),"")</f>
        <v>46.456692913385837</v>
      </c>
      <c r="H33" s="17"/>
      <c r="I33" s="61" t="str">
        <f>IF(AND((H33&gt;0),(H$7&gt;0)),(H33/H$7*100),"")</f>
        <v/>
      </c>
      <c r="J33" s="17">
        <v>11.8</v>
      </c>
      <c r="K33" s="61">
        <f>IF(AND((J33&gt;0),(J$7&gt;0)),(J33/J$7*100),"")</f>
        <v>47.389558232931734</v>
      </c>
      <c r="L33" s="17">
        <v>11.7</v>
      </c>
      <c r="M33" s="61">
        <f>IF(AND((L33&gt;0),(L$7&gt;0)),(L33/L$7*100),"")</f>
        <v>46.062992125984252</v>
      </c>
      <c r="N33" s="17">
        <v>11.8</v>
      </c>
      <c r="O33" s="61">
        <f>IF(AND((N33&gt;0),(N$7&gt;0)),(N33/N$7*100),"")</f>
        <v>46.09375</v>
      </c>
      <c r="P33" s="17">
        <v>11</v>
      </c>
      <c r="Q33" s="61">
        <f>IF(AND((P33&gt;0),(P$7&gt;0)),(P33/P$7*100),"")</f>
        <v>42.471042471042473</v>
      </c>
      <c r="R33" s="17">
        <v>11.2</v>
      </c>
      <c r="S33" s="61">
        <f>IF(AND((R33&gt;0),(R$7&gt;0)),(R33/R$7*100),"")</f>
        <v>42.424242424242422</v>
      </c>
      <c r="T33" s="17">
        <v>11.1</v>
      </c>
      <c r="U33" s="61">
        <f>IF(AND((T33&gt;0),(T$7&gt;0)),(T33/T$7*100),"")</f>
        <v>43.873517786561258</v>
      </c>
      <c r="V33" s="17"/>
      <c r="W33" s="61" t="str">
        <f>IF(AND((V33&gt;0),(V$7&gt;0)),(V33/V$7*100),"")</f>
        <v/>
      </c>
      <c r="X33" s="17"/>
      <c r="Y33" s="61" t="str">
        <f>IF(AND((X33&gt;0),(X$7&gt;0)),(X33/X$7*100),"")</f>
        <v/>
      </c>
      <c r="Z33" s="17"/>
      <c r="AA33" s="61" t="str">
        <f>IF(AND((Z33&gt;0),(Z$7&gt;0)),(Z33/Z$7*100),"")</f>
        <v/>
      </c>
      <c r="AB33" s="17"/>
      <c r="AC33" s="61" t="str">
        <f>IF(AND((AB33&gt;0),(AB$7&gt;0)),(AB33/AB$7*100),"")</f>
        <v/>
      </c>
      <c r="AD33" s="17"/>
      <c r="AE33" s="61" t="str">
        <f>IF(AND((AD33&gt;0),(AD$7&gt;0)),(AD33/AD$7*100),"")</f>
        <v/>
      </c>
      <c r="AF33" s="17"/>
      <c r="AG33" s="61" t="str">
        <f>IF(AND((AF33&gt;0),(AF$7&gt;0)),(AF33/AF$7*100),"")</f>
        <v/>
      </c>
      <c r="AH33" s="17"/>
      <c r="AI33" s="61" t="str">
        <f>IF(AND((AH33&gt;0),(AH$7&gt;0)),(AH33/AH$7*100),"")</f>
        <v/>
      </c>
      <c r="AJ33" s="17"/>
      <c r="AK33" s="61" t="str">
        <f>IF(AND((AJ33&gt;0),(AJ$7&gt;0)),(AJ33/AJ$7*100),"")</f>
        <v/>
      </c>
      <c r="AL33" s="17"/>
      <c r="AM33" s="61" t="str">
        <f>IF(AND((AL33&gt;0),(AL$7&gt;0)),(AL33/AL$7*100),"")</f>
        <v/>
      </c>
      <c r="AN33" s="17"/>
      <c r="AO33" s="61" t="str">
        <f>IF(AND((AN33&gt;0),(AN$7&gt;0)),(AN33/AN$7*100),"")</f>
        <v/>
      </c>
      <c r="AP33" s="17"/>
      <c r="AQ33" s="61" t="str">
        <f>IF(AND((AP33&gt;0),(AP$7&gt;0)),(AP33/AP$7*100),"")</f>
        <v/>
      </c>
      <c r="AR33" s="17"/>
      <c r="AS33" s="61" t="str">
        <f>IF(AND((AR33&gt;0),(AR$7&gt;0)),(AR33/AR$7*100),"")</f>
        <v/>
      </c>
      <c r="AT33" s="17"/>
      <c r="AU33" s="61" t="str">
        <f>IF(AND((AT33&gt;0),(AT$7&gt;0)),(AT33/AT$7*100),"")</f>
        <v/>
      </c>
      <c r="AV33" s="17"/>
      <c r="AW33" s="61" t="str">
        <f>IF(AND((AV33&gt;0),(AV$7&gt;0)),(AV33/AV$7*100),"")</f>
        <v/>
      </c>
      <c r="AX33" s="17"/>
      <c r="AY33" s="61" t="str">
        <f>IF(AND((AX33&gt;0),(AX$7&gt;0)),(AX33/AX$7*100),"")</f>
        <v/>
      </c>
      <c r="AZ33" s="17"/>
      <c r="BA33" s="61" t="str">
        <f>IF(AND((AZ33&gt;0),(AZ$7&gt;0)),(AZ33/AZ$7*100),"")</f>
        <v/>
      </c>
      <c r="BB33" s="17"/>
      <c r="BC33" s="61" t="str">
        <f>IF(AND((BB33&gt;0),(BB$7&gt;0)),(BB33/BB$7*100),"")</f>
        <v/>
      </c>
      <c r="BD33" s="17"/>
      <c r="BE33" s="61" t="str">
        <f>IF(AND((BD33&gt;0),(BD$7&gt;0)),(BD33/BD$7*100),"")</f>
        <v/>
      </c>
      <c r="BF33" s="17"/>
      <c r="BG33" s="61" t="str">
        <f>IF(AND((BF33&gt;0),(BF$7&gt;0)),(BF33/BF$7*100),"")</f>
        <v/>
      </c>
      <c r="BH33" s="17"/>
      <c r="BI33" s="61" t="str">
        <f>IF(AND((BH33&gt;0),(BH$7&gt;0)),(BH33/BH$7*100),"")</f>
        <v/>
      </c>
      <c r="BK33" s="18" t="str">
        <f t="shared" si="0"/>
        <v xml:space="preserve">     External primary branch</v>
      </c>
      <c r="BL33" s="11">
        <f t="shared" ref="BL33:BL40" si="27">COUNT(B33,D33,F33,H33,J33,L33,N33,P33,R33,T33,V33,X33,Z33,AB33,AD33,AF33,AH33,AJ33,AL33,AN33,AP33,AR33,AT33,AV33,AX33,AZ33,BB33,BD33,BF33,BH33)</f>
        <v>9</v>
      </c>
      <c r="BM33" s="4">
        <f t="shared" ref="BM33:BM40" si="28">IF(SUM(B33,D33,F33,H33,J33,L33,N33,P33,R33,T33,V33,X33,Z33,AB33,AD33,AF33,AH33,AJ33,AL33,AN33,AP33,AR33,AT33,AV33,AX33,AZ33,BB33,BD33,BF33,BH33)&gt;0,MIN(B33,D33,F33,H33,J33,L33,N33,P33,R33,T33,V33,X33,Z33,AB33,AD33,AF33,AH33,AJ33,AL33,AN33,AP33,AR33,AT33,AV33,AX33,AZ33,BB33,BD33,BF33,BH33),"")</f>
        <v>11</v>
      </c>
      <c r="BN33" s="40" t="str">
        <f t="shared" ref="BN33:BN40" si="29">IF(COUNT(BM33)&gt;0,"–","?")</f>
        <v>–</v>
      </c>
      <c r="BO33" s="6">
        <f t="shared" ref="BO33:BO40" si="30">IF(SUM(B33,D33,F33,H33,J33,L33,N33,P33,R33,T33,V33,X33,Z33,AB33,AD33,AF33,AH33,AJ33,AL33,AN33,AP33,AR33,AT33,AV33,AX33,AZ33,BB33,BD33,BF33,BH33)&gt;0,MAX(B33,D33,F33,H33,J33,L33,N33,P33,R33,T33,V33,X33,Z33,AB33,AD33,AF33,AH33,AJ33,AL33,AN33,AP33,AR33,AT33,AV33,AX33,AZ33,BB33,BD33,BF33,BH33),"")</f>
        <v>11.8</v>
      </c>
      <c r="BP33" s="51">
        <f t="shared" ref="BP33:BP40" si="31">IF(SUM(C33,E33,G33,I33,K33,M33,O33,Q33,S33,U33,W33,Y33,AA33,AC33,AE33,AG33,AI33,AK33,AM33,AO33,AQ33,AS33,AU33,AW33,AY33,BA33,BC33,BE33,BG33,BI33)&gt;0,MIN(C33,E33,G33,I33,K33,M33,O33,Q33,S33,U33,W33,Y33,AA33,AC33,AE33,AG33,AI33,AK33,AM33,AO33,AQ33,AS33,AU33,AW33,AY33,BA33,BC33,BE33,BG33,BI33),"")</f>
        <v>42.424242424242422</v>
      </c>
      <c r="BQ33" s="7" t="str">
        <f>IF(COUNT(BP33)&gt;0,"–","?")</f>
        <v>–</v>
      </c>
      <c r="BR33" s="52">
        <f t="shared" ref="BR33:BR40" si="32">IF(SUM(C33,E33,G33,I33,K33,M33,O33,Q33,S33,U33,W33,Y33,AA33,AC33,AE33,AG33,AI33,AK33,AM33,AO33,AQ33,AS33,AU33,AW33,AY33,BA33,BC33,BE33,BG33,BI33)&gt;0,MAX(C33,E33,G33,I33,K33,M33,O33,Q33,S33,U33,W33,Y33,AA33,AC33,AE33,AG33,AI33,AK33,AM33,AO33,AQ33,AS33,AU33,AW33,AY33,BA33,BC33,BE33,BG33,BI33),"")</f>
        <v>47.389558232931734</v>
      </c>
      <c r="BS33" s="46">
        <f t="shared" ref="BS33:BT35" si="33">IF(SUM(B33,D33,F33,H33,J33,L33,N33,P33,R33,T33,V33,X33,Z33,AB33,AD33,AF33,AH33,AJ33,AL33,AN33,AP33,AR33,AT33,AV33,AX33,AZ33,BB33,BD33,BF33,BH33)&gt;0,AVERAGE(B33,D33,F33,H33,J33,L33,N33,P33,R33,T33,V33,X33,Z33,AB33,AD33,AF33,AH33,AJ33,AL33,AN33,AP33,AR33,AT33,AV33,AX33,AZ33,BB33,BD33,BF33,BH33),"?")</f>
        <v>11.422222222222222</v>
      </c>
      <c r="BT33" s="8">
        <f t="shared" si="33"/>
        <v>44.85110943672511</v>
      </c>
      <c r="BU33" s="5">
        <f t="shared" ref="BU33:BV35" si="34">IF(COUNT(B33,D33,F33,H33,J33,L33,N33,P33,R33,T33,V33,X33,Z33,AB33,AD33,AF33,AH33,AJ33,AL33,AN33,AP33,AR33,AT33,AV33,AX33,AZ33,BB33,BD33,BF33,BH33)&gt;1,STDEV(B33,D33,F33,H33,J33,L33,N33,P33,R33,T33,V33,X33,Z33,AB33,AD33,AF33,AH33,AJ33,AL33,AN33,AP33,AR33,AT33,AV33,AX33,AZ33,BB33,BD33,BF33,BH33),"?")</f>
        <v>0.34560735588879565</v>
      </c>
      <c r="BV33" s="9">
        <f t="shared" si="34"/>
        <v>1.763509799017021</v>
      </c>
      <c r="BW33" s="5"/>
      <c r="BX33" s="7"/>
    </row>
    <row r="34" spans="1:76" x14ac:dyDescent="0.2">
      <c r="A34" s="27" t="s">
        <v>25</v>
      </c>
      <c r="B34" s="17">
        <v>8.6</v>
      </c>
      <c r="C34" s="61">
        <f>IF(AND((B34&gt;0),(B$7&gt;0)),(B34/B$7*100),"")</f>
        <v>34.4</v>
      </c>
      <c r="D34" s="17">
        <v>8.4</v>
      </c>
      <c r="E34" s="61">
        <f>IF(AND((D34&gt;0),(D$7&gt;0)),(D34/D$7*100),"")</f>
        <v>33.070866141732289</v>
      </c>
      <c r="F34" s="17">
        <v>8.5</v>
      </c>
      <c r="G34" s="61">
        <f>IF(AND((F34&gt;0),(F$7&gt;0)),(F34/F$7*100),"")</f>
        <v>33.464566929133859</v>
      </c>
      <c r="H34" s="17"/>
      <c r="I34" s="61" t="str">
        <f>IF(AND((H34&gt;0),(H$7&gt;0)),(H34/H$7*100),"")</f>
        <v/>
      </c>
      <c r="J34" s="17">
        <v>8.3000000000000007</v>
      </c>
      <c r="K34" s="61">
        <f>IF(AND((J34&gt;0),(J$7&gt;0)),(J34/J$7*100),"")</f>
        <v>33.333333333333336</v>
      </c>
      <c r="L34" s="17">
        <v>8.3000000000000007</v>
      </c>
      <c r="M34" s="61">
        <f>IF(AND((L34&gt;0),(L$7&gt;0)),(L34/L$7*100),"")</f>
        <v>32.677165354330711</v>
      </c>
      <c r="N34" s="17">
        <v>8.5</v>
      </c>
      <c r="O34" s="61">
        <f>IF(AND((N34&gt;0),(N$7&gt;0)),(N34/N$7*100),"")</f>
        <v>33.203125</v>
      </c>
      <c r="P34" s="17">
        <v>8.1999999999999993</v>
      </c>
      <c r="Q34" s="61">
        <f>IF(AND((P34&gt;0),(P$7&gt;0)),(P34/P$7*100),"")</f>
        <v>31.660231660231659</v>
      </c>
      <c r="R34" s="17"/>
      <c r="S34" s="61" t="str">
        <f>IF(AND((R34&gt;0),(R$7&gt;0)),(R34/R$7*100),"")</f>
        <v/>
      </c>
      <c r="T34" s="17"/>
      <c r="U34" s="61" t="str">
        <f>IF(AND((T34&gt;0),(T$7&gt;0)),(T34/T$7*100),"")</f>
        <v/>
      </c>
      <c r="V34" s="17"/>
      <c r="W34" s="61" t="str">
        <f>IF(AND((V34&gt;0),(V$7&gt;0)),(V34/V$7*100),"")</f>
        <v/>
      </c>
      <c r="X34" s="17"/>
      <c r="Y34" s="61" t="str">
        <f>IF(AND((X34&gt;0),(X$7&gt;0)),(X34/X$7*100),"")</f>
        <v/>
      </c>
      <c r="Z34" s="17"/>
      <c r="AA34" s="61" t="str">
        <f>IF(AND((Z34&gt;0),(Z$7&gt;0)),(Z34/Z$7*100),"")</f>
        <v/>
      </c>
      <c r="AB34" s="17"/>
      <c r="AC34" s="61" t="str">
        <f>IF(AND((AB34&gt;0),(AB$7&gt;0)),(AB34/AB$7*100),"")</f>
        <v/>
      </c>
      <c r="AD34" s="17"/>
      <c r="AE34" s="61" t="str">
        <f>IF(AND((AD34&gt;0),(AD$7&gt;0)),(AD34/AD$7*100),"")</f>
        <v/>
      </c>
      <c r="AF34" s="17"/>
      <c r="AG34" s="61" t="str">
        <f>IF(AND((AF34&gt;0),(AF$7&gt;0)),(AF34/AF$7*100),"")</f>
        <v/>
      </c>
      <c r="AH34" s="17"/>
      <c r="AI34" s="61" t="str">
        <f>IF(AND((AH34&gt;0),(AH$7&gt;0)),(AH34/AH$7*100),"")</f>
        <v/>
      </c>
      <c r="AJ34" s="17"/>
      <c r="AK34" s="61" t="str">
        <f>IF(AND((AJ34&gt;0),(AJ$7&gt;0)),(AJ34/AJ$7*100),"")</f>
        <v/>
      </c>
      <c r="AL34" s="17"/>
      <c r="AM34" s="61" t="str">
        <f>IF(AND((AL34&gt;0),(AL$7&gt;0)),(AL34/AL$7*100),"")</f>
        <v/>
      </c>
      <c r="AN34" s="17"/>
      <c r="AO34" s="61" t="str">
        <f>IF(AND((AN34&gt;0),(AN$7&gt;0)),(AN34/AN$7*100),"")</f>
        <v/>
      </c>
      <c r="AP34" s="17"/>
      <c r="AQ34" s="61" t="str">
        <f>IF(AND((AP34&gt;0),(AP$7&gt;0)),(AP34/AP$7*100),"")</f>
        <v/>
      </c>
      <c r="AR34" s="17"/>
      <c r="AS34" s="61" t="str">
        <f>IF(AND((AR34&gt;0),(AR$7&gt;0)),(AR34/AR$7*100),"")</f>
        <v/>
      </c>
      <c r="AT34" s="17"/>
      <c r="AU34" s="61" t="str">
        <f>IF(AND((AT34&gt;0),(AT$7&gt;0)),(AT34/AT$7*100),"")</f>
        <v/>
      </c>
      <c r="AV34" s="17"/>
      <c r="AW34" s="61" t="str">
        <f>IF(AND((AV34&gt;0),(AV$7&gt;0)),(AV34/AV$7*100),"")</f>
        <v/>
      </c>
      <c r="AX34" s="17"/>
      <c r="AY34" s="61" t="str">
        <f>IF(AND((AX34&gt;0),(AX$7&gt;0)),(AX34/AX$7*100),"")</f>
        <v/>
      </c>
      <c r="AZ34" s="17"/>
      <c r="BA34" s="61" t="str">
        <f>IF(AND((AZ34&gt;0),(AZ$7&gt;0)),(AZ34/AZ$7*100),"")</f>
        <v/>
      </c>
      <c r="BB34" s="17"/>
      <c r="BC34" s="61" t="str">
        <f>IF(AND((BB34&gt;0),(BB$7&gt;0)),(BB34/BB$7*100),"")</f>
        <v/>
      </c>
      <c r="BD34" s="17"/>
      <c r="BE34" s="61" t="str">
        <f>IF(AND((BD34&gt;0),(BD$7&gt;0)),(BD34/BD$7*100),"")</f>
        <v/>
      </c>
      <c r="BF34" s="17"/>
      <c r="BG34" s="61" t="str">
        <f>IF(AND((BF34&gt;0),(BF$7&gt;0)),(BF34/BF$7*100),"")</f>
        <v/>
      </c>
      <c r="BH34" s="17"/>
      <c r="BI34" s="61" t="str">
        <f>IF(AND((BH34&gt;0),(BH$7&gt;0)),(BH34/BH$7*100),"")</f>
        <v/>
      </c>
      <c r="BK34" s="18" t="str">
        <f t="shared" si="0"/>
        <v xml:space="preserve">     External base + secondary branch</v>
      </c>
      <c r="BL34" s="11">
        <f t="shared" si="27"/>
        <v>7</v>
      </c>
      <c r="BM34" s="4">
        <f t="shared" si="28"/>
        <v>8.1999999999999993</v>
      </c>
      <c r="BN34" s="40" t="str">
        <f t="shared" si="29"/>
        <v>–</v>
      </c>
      <c r="BO34" s="6">
        <f t="shared" si="30"/>
        <v>8.6</v>
      </c>
      <c r="BP34" s="51">
        <f t="shared" si="31"/>
        <v>31.660231660231659</v>
      </c>
      <c r="BQ34" s="7" t="str">
        <f>IF(COUNT(BP34)&gt;0,"–","?")</f>
        <v>–</v>
      </c>
      <c r="BR34" s="52">
        <f t="shared" si="32"/>
        <v>34.4</v>
      </c>
      <c r="BS34" s="46">
        <f t="shared" si="33"/>
        <v>8.4</v>
      </c>
      <c r="BT34" s="8">
        <f t="shared" si="33"/>
        <v>33.115612631251693</v>
      </c>
      <c r="BU34" s="5">
        <f t="shared" si="34"/>
        <v>0.14142135623730942</v>
      </c>
      <c r="BV34" s="9">
        <f t="shared" si="34"/>
        <v>0.83054728618949858</v>
      </c>
      <c r="BW34" s="5"/>
      <c r="BX34" s="7"/>
    </row>
    <row r="35" spans="1:76" x14ac:dyDescent="0.2">
      <c r="A35" s="27" t="s">
        <v>26</v>
      </c>
      <c r="B35" s="17">
        <v>2.8</v>
      </c>
      <c r="C35" s="61">
        <f>IF(AND((B35&gt;0),(B$7&gt;0)),(B35/B$7*100),"")</f>
        <v>11.2</v>
      </c>
      <c r="D35" s="17"/>
      <c r="E35" s="61" t="str">
        <f>IF(AND((D35&gt;0),(D$7&gt;0)),(D35/D$7*100),"")</f>
        <v/>
      </c>
      <c r="F35" s="17"/>
      <c r="G35" s="61" t="str">
        <f>IF(AND((F35&gt;0),(F$7&gt;0)),(F35/F$7*100),"")</f>
        <v/>
      </c>
      <c r="H35" s="17"/>
      <c r="I35" s="61" t="str">
        <f>IF(AND((H35&gt;0),(H$7&gt;0)),(H35/H$7*100),"")</f>
        <v/>
      </c>
      <c r="J35" s="17"/>
      <c r="K35" s="61" t="str">
        <f>IF(AND((J35&gt;0),(J$7&gt;0)),(J35/J$7*100),"")</f>
        <v/>
      </c>
      <c r="L35" s="17"/>
      <c r="M35" s="61" t="str">
        <f>IF(AND((L35&gt;0),(L$7&gt;0)),(L35/L$7*100),"")</f>
        <v/>
      </c>
      <c r="N35" s="17"/>
      <c r="O35" s="61" t="str">
        <f>IF(AND((N35&gt;0),(N$7&gt;0)),(N35/N$7*100),"")</f>
        <v/>
      </c>
      <c r="P35" s="17"/>
      <c r="Q35" s="61" t="str">
        <f>IF(AND((P35&gt;0),(P$7&gt;0)),(P35/P$7*100),"")</f>
        <v/>
      </c>
      <c r="R35" s="17"/>
      <c r="S35" s="61" t="str">
        <f>IF(AND((R35&gt;0),(R$7&gt;0)),(R35/R$7*100),"")</f>
        <v/>
      </c>
      <c r="T35" s="17"/>
      <c r="U35" s="61" t="str">
        <f>IF(AND((T35&gt;0),(T$7&gt;0)),(T35/T$7*100),"")</f>
        <v/>
      </c>
      <c r="V35" s="17"/>
      <c r="W35" s="61" t="str">
        <f>IF(AND((V35&gt;0),(V$7&gt;0)),(V35/V$7*100),"")</f>
        <v/>
      </c>
      <c r="X35" s="17"/>
      <c r="Y35" s="61" t="str">
        <f>IF(AND((X35&gt;0),(X$7&gt;0)),(X35/X$7*100),"")</f>
        <v/>
      </c>
      <c r="Z35" s="17"/>
      <c r="AA35" s="61" t="str">
        <f>IF(AND((Z35&gt;0),(Z$7&gt;0)),(Z35/Z$7*100),"")</f>
        <v/>
      </c>
      <c r="AB35" s="17"/>
      <c r="AC35" s="61" t="str">
        <f>IF(AND((AB35&gt;0),(AB$7&gt;0)),(AB35/AB$7*100),"")</f>
        <v/>
      </c>
      <c r="AD35" s="17"/>
      <c r="AE35" s="61" t="str">
        <f>IF(AND((AD35&gt;0),(AD$7&gt;0)),(AD35/AD$7*100),"")</f>
        <v/>
      </c>
      <c r="AF35" s="17"/>
      <c r="AG35" s="61" t="str">
        <f>IF(AND((AF35&gt;0),(AF$7&gt;0)),(AF35/AF$7*100),"")</f>
        <v/>
      </c>
      <c r="AH35" s="17"/>
      <c r="AI35" s="61" t="str">
        <f>IF(AND((AH35&gt;0),(AH$7&gt;0)),(AH35/AH$7*100),"")</f>
        <v/>
      </c>
      <c r="AJ35" s="17"/>
      <c r="AK35" s="61" t="str">
        <f>IF(AND((AJ35&gt;0),(AJ$7&gt;0)),(AJ35/AJ$7*100),"")</f>
        <v/>
      </c>
      <c r="AL35" s="17"/>
      <c r="AM35" s="61" t="str">
        <f>IF(AND((AL35&gt;0),(AL$7&gt;0)),(AL35/AL$7*100),"")</f>
        <v/>
      </c>
      <c r="AN35" s="17"/>
      <c r="AO35" s="61" t="str">
        <f>IF(AND((AN35&gt;0),(AN$7&gt;0)),(AN35/AN$7*100),"")</f>
        <v/>
      </c>
      <c r="AP35" s="17"/>
      <c r="AQ35" s="61" t="str">
        <f>IF(AND((AP35&gt;0),(AP$7&gt;0)),(AP35/AP$7*100),"")</f>
        <v/>
      </c>
      <c r="AR35" s="17"/>
      <c r="AS35" s="61" t="str">
        <f>IF(AND((AR35&gt;0),(AR$7&gt;0)),(AR35/AR$7*100),"")</f>
        <v/>
      </c>
      <c r="AT35" s="17"/>
      <c r="AU35" s="61" t="str">
        <f>IF(AND((AT35&gt;0),(AT$7&gt;0)),(AT35/AT$7*100),"")</f>
        <v/>
      </c>
      <c r="AV35" s="17"/>
      <c r="AW35" s="61" t="str">
        <f>IF(AND((AV35&gt;0),(AV$7&gt;0)),(AV35/AV$7*100),"")</f>
        <v/>
      </c>
      <c r="AX35" s="17"/>
      <c r="AY35" s="61" t="str">
        <f>IF(AND((AX35&gt;0),(AX$7&gt;0)),(AX35/AX$7*100),"")</f>
        <v/>
      </c>
      <c r="AZ35" s="17"/>
      <c r="BA35" s="61" t="str">
        <f>IF(AND((AZ35&gt;0),(AZ$7&gt;0)),(AZ35/AZ$7*100),"")</f>
        <v/>
      </c>
      <c r="BB35" s="17"/>
      <c r="BC35" s="61" t="str">
        <f>IF(AND((BB35&gt;0),(BB$7&gt;0)),(BB35/BB$7*100),"")</f>
        <v/>
      </c>
      <c r="BD35" s="17"/>
      <c r="BE35" s="61" t="str">
        <f>IF(AND((BD35&gt;0),(BD$7&gt;0)),(BD35/BD$7*100),"")</f>
        <v/>
      </c>
      <c r="BF35" s="17"/>
      <c r="BG35" s="61" t="str">
        <f>IF(AND((BF35&gt;0),(BF$7&gt;0)),(BF35/BF$7*100),"")</f>
        <v/>
      </c>
      <c r="BH35" s="17"/>
      <c r="BI35" s="61" t="str">
        <f>IF(AND((BH35&gt;0),(BH$7&gt;0)),(BH35/BH$7*100),"")</f>
        <v/>
      </c>
      <c r="BK35" s="18" t="str">
        <f t="shared" si="0"/>
        <v xml:space="preserve">     External spur</v>
      </c>
      <c r="BL35" s="11">
        <f t="shared" si="27"/>
        <v>1</v>
      </c>
      <c r="BM35" s="4">
        <f t="shared" si="28"/>
        <v>2.8</v>
      </c>
      <c r="BN35" s="40" t="str">
        <f t="shared" si="29"/>
        <v>–</v>
      </c>
      <c r="BO35" s="6">
        <f t="shared" si="30"/>
        <v>2.8</v>
      </c>
      <c r="BP35" s="51">
        <f t="shared" si="31"/>
        <v>11.2</v>
      </c>
      <c r="BQ35" s="7" t="str">
        <f>IF(COUNT(BP35)&gt;0,"–","?")</f>
        <v>–</v>
      </c>
      <c r="BR35" s="52">
        <f t="shared" si="32"/>
        <v>11.2</v>
      </c>
      <c r="BS35" s="46">
        <f t="shared" si="33"/>
        <v>2.8</v>
      </c>
      <c r="BT35" s="8">
        <f t="shared" si="33"/>
        <v>11.2</v>
      </c>
      <c r="BU35" s="5" t="str">
        <f t="shared" si="34"/>
        <v>?</v>
      </c>
      <c r="BV35" s="9" t="str">
        <f t="shared" si="34"/>
        <v>?</v>
      </c>
      <c r="BW35" s="5"/>
      <c r="BX35" s="7"/>
    </row>
    <row r="36" spans="1:76" x14ac:dyDescent="0.2">
      <c r="A36" s="27" t="s">
        <v>75</v>
      </c>
      <c r="B36" s="71">
        <f>IF(AND((B34&gt;0),(B33&gt;0)),(B34/B33),"")</f>
        <v>0.77477477477477474</v>
      </c>
      <c r="C36" s="61" t="s">
        <v>5</v>
      </c>
      <c r="D36" s="71">
        <f>IF(AND((D34&gt;0),(D33&gt;0)),(D34/D33),"")</f>
        <v>0.74336283185840701</v>
      </c>
      <c r="E36" s="61" t="s">
        <v>5</v>
      </c>
      <c r="F36" s="71">
        <f>IF(AND((F34&gt;0),(F33&gt;0)),(F34/F33),"")</f>
        <v>0.72033898305084743</v>
      </c>
      <c r="G36" s="61" t="s">
        <v>5</v>
      </c>
      <c r="H36" s="71" t="str">
        <f>IF(AND((H34&gt;0),(H33&gt;0)),(H34/H33),"")</f>
        <v/>
      </c>
      <c r="I36" s="61" t="s">
        <v>5</v>
      </c>
      <c r="J36" s="71">
        <f>IF(AND((J34&gt;0),(J33&gt;0)),(J34/J33),"")</f>
        <v>0.70338983050847459</v>
      </c>
      <c r="K36" s="61" t="s">
        <v>5</v>
      </c>
      <c r="L36" s="71">
        <f>IF(AND((L34&gt;0),(L33&gt;0)),(L34/L33),"")</f>
        <v>0.70940170940170955</v>
      </c>
      <c r="M36" s="61" t="s">
        <v>5</v>
      </c>
      <c r="N36" s="71">
        <f>IF(AND((N34&gt;0),(N33&gt;0)),(N34/N33),"")</f>
        <v>0.72033898305084743</v>
      </c>
      <c r="O36" s="61" t="s">
        <v>5</v>
      </c>
      <c r="P36" s="71">
        <f>IF(AND((P34&gt;0),(P33&gt;0)),(P34/P33),"")</f>
        <v>0.74545454545454537</v>
      </c>
      <c r="Q36" s="61" t="s">
        <v>5</v>
      </c>
      <c r="R36" s="71" t="str">
        <f>IF(AND((R34&gt;0),(R33&gt;0)),(R34/R33),"")</f>
        <v/>
      </c>
      <c r="S36" s="61" t="s">
        <v>5</v>
      </c>
      <c r="T36" s="71" t="str">
        <f>IF(AND((T34&gt;0),(T33&gt;0)),(T34/T33),"")</f>
        <v/>
      </c>
      <c r="U36" s="61" t="s">
        <v>5</v>
      </c>
      <c r="V36" s="71" t="str">
        <f>IF(AND((V34&gt;0),(V33&gt;0)),(V34/V33),"")</f>
        <v/>
      </c>
      <c r="W36" s="61" t="s">
        <v>5</v>
      </c>
      <c r="X36" s="71" t="str">
        <f>IF(AND((X34&gt;0),(X33&gt;0)),(X34/X33),"")</f>
        <v/>
      </c>
      <c r="Y36" s="61" t="s">
        <v>5</v>
      </c>
      <c r="Z36" s="71" t="str">
        <f>IF(AND((Z34&gt;0),(Z33&gt;0)),(Z34/Z33),"")</f>
        <v/>
      </c>
      <c r="AA36" s="61" t="s">
        <v>5</v>
      </c>
      <c r="AB36" s="71" t="str">
        <f>IF(AND((AB34&gt;0),(AB33&gt;0)),(AB34/AB33),"")</f>
        <v/>
      </c>
      <c r="AC36" s="61" t="s">
        <v>5</v>
      </c>
      <c r="AD36" s="71" t="str">
        <f>IF(AND((AD34&gt;0),(AD33&gt;0)),(AD34/AD33),"")</f>
        <v/>
      </c>
      <c r="AE36" s="61" t="s">
        <v>5</v>
      </c>
      <c r="AF36" s="71" t="str">
        <f>IF(AND((AF34&gt;0),(AF33&gt;0)),(AF34/AF33),"")</f>
        <v/>
      </c>
      <c r="AG36" s="61" t="s">
        <v>5</v>
      </c>
      <c r="AH36" s="71" t="str">
        <f>IF(AND((AH34&gt;0),(AH33&gt;0)),(AH34/AH33),"")</f>
        <v/>
      </c>
      <c r="AI36" s="61" t="s">
        <v>5</v>
      </c>
      <c r="AJ36" s="71" t="str">
        <f>IF(AND((AJ34&gt;0),(AJ33&gt;0)),(AJ34/AJ33),"")</f>
        <v/>
      </c>
      <c r="AK36" s="61" t="s">
        <v>5</v>
      </c>
      <c r="AL36" s="71" t="str">
        <f>IF(AND((AL34&gt;0),(AL33&gt;0)),(AL34/AL33),"")</f>
        <v/>
      </c>
      <c r="AM36" s="61" t="s">
        <v>5</v>
      </c>
      <c r="AN36" s="71" t="str">
        <f>IF(AND((AN34&gt;0),(AN33&gt;0)),(AN34/AN33),"")</f>
        <v/>
      </c>
      <c r="AO36" s="61" t="s">
        <v>5</v>
      </c>
      <c r="AP36" s="71" t="str">
        <f>IF(AND((AP34&gt;0),(AP33&gt;0)),(AP34/AP33),"")</f>
        <v/>
      </c>
      <c r="AQ36" s="61" t="s">
        <v>5</v>
      </c>
      <c r="AR36" s="71" t="str">
        <f>IF(AND((AR34&gt;0),(AR33&gt;0)),(AR34/AR33),"")</f>
        <v/>
      </c>
      <c r="AS36" s="61" t="s">
        <v>5</v>
      </c>
      <c r="AT36" s="71" t="str">
        <f>IF(AND((AT34&gt;0),(AT33&gt;0)),(AT34/AT33),"")</f>
        <v/>
      </c>
      <c r="AU36" s="61" t="s">
        <v>5</v>
      </c>
      <c r="AV36" s="71" t="str">
        <f>IF(AND((AV34&gt;0),(AV33&gt;0)),(AV34/AV33),"")</f>
        <v/>
      </c>
      <c r="AW36" s="61" t="s">
        <v>5</v>
      </c>
      <c r="AX36" s="71" t="str">
        <f>IF(AND((AX34&gt;0),(AX33&gt;0)),(AX34/AX33),"")</f>
        <v/>
      </c>
      <c r="AY36" s="61" t="s">
        <v>5</v>
      </c>
      <c r="AZ36" s="71" t="str">
        <f>IF(AND((AZ34&gt;0),(AZ33&gt;0)),(AZ34/AZ33),"")</f>
        <v/>
      </c>
      <c r="BA36" s="61" t="s">
        <v>5</v>
      </c>
      <c r="BB36" s="71" t="str">
        <f>IF(AND((BB34&gt;0),(BB33&gt;0)),(BB34/BB33),"")</f>
        <v/>
      </c>
      <c r="BC36" s="61" t="s">
        <v>5</v>
      </c>
      <c r="BD36" s="71" t="str">
        <f>IF(AND((BD34&gt;0),(BD33&gt;0)),(BD34/BD33),"")</f>
        <v/>
      </c>
      <c r="BE36" s="61" t="s">
        <v>5</v>
      </c>
      <c r="BF36" s="71" t="str">
        <f>IF(AND((BF34&gt;0),(BF33&gt;0)),(BF34/BF33),"")</f>
        <v/>
      </c>
      <c r="BG36" s="61" t="s">
        <v>5</v>
      </c>
      <c r="BH36" s="71" t="str">
        <f>IF(AND((BH34&gt;0),(BH33&gt;0)),(BH34/BH33),"")</f>
        <v/>
      </c>
      <c r="BI36" s="61" t="s">
        <v>5</v>
      </c>
      <c r="BK36" s="18" t="str">
        <f t="shared" si="0"/>
        <v xml:space="preserve">     External branches length ratio</v>
      </c>
      <c r="BL36" s="11">
        <f t="shared" si="27"/>
        <v>7</v>
      </c>
      <c r="BM36" s="24">
        <f t="shared" si="28"/>
        <v>0.70338983050847459</v>
      </c>
      <c r="BN36" s="120" t="str">
        <f t="shared" si="29"/>
        <v>–</v>
      </c>
      <c r="BO36" s="26">
        <f t="shared" si="30"/>
        <v>0.77477477477477474</v>
      </c>
      <c r="BP36" s="102" t="str">
        <f t="shared" si="31"/>
        <v/>
      </c>
      <c r="BQ36" s="103" t="s">
        <v>5</v>
      </c>
      <c r="BR36" s="104" t="str">
        <f t="shared" si="32"/>
        <v/>
      </c>
      <c r="BS36" s="53">
        <f>IF(SUM(B36,D36,F36,H36,J36,L36,N36,P36,R36,T36,V36,X36,Z36,AB36,AD36,AF36,AH36,AJ36,AL36,AN36,AP36,AR36,AT36,AV36,AX36,AZ36,BB36,BD36,BF36,BH36)&gt;0,AVERAGE(B36,D36,F36,H36,J36,L36,N36,P36,R36,T36,V36,X36,Z36,AB36,AD36,AF36,AH36,AJ36,AL36,AN36,AP36,AR36,AT36,AV36,AX36,AZ36,BB36,BD36,BF36,BH36),"?")</f>
        <v>0.73100880829994364</v>
      </c>
      <c r="BT36" s="105" t="s">
        <v>5</v>
      </c>
      <c r="BU36" s="120">
        <f>IF(COUNT(B36,D36,F36,H36,J36,L36,N36,P36,R36,T36,V36,X36,Z36,AB36,AD36,AF36,AH36,AJ36,AL36,AN36,AP36,AR36,AT36,AV36,AX36,AZ36,BB36,BD36,BF36,BH36)&gt;1,STDEV(B36,D36,F36,H36,J36,L36,N36,P36,R36,T36,V36,X36,Z36,AB36,AD36,AF36,AH36,AJ36,AL36,AN36,AP36,AR36,AT36,AV36,AX36,AZ36,BB36,BD36,BF36,BH36),"?")</f>
        <v>2.4947030685819039E-2</v>
      </c>
      <c r="BV36" s="106" t="s">
        <v>5</v>
      </c>
      <c r="BW36" s="120"/>
      <c r="BX36" s="103"/>
    </row>
    <row r="37" spans="1:76" x14ac:dyDescent="0.2">
      <c r="A37" s="27" t="s">
        <v>27</v>
      </c>
      <c r="B37" s="17"/>
      <c r="C37" s="61" t="str">
        <f>IF(AND((B37&gt;0),(B$7&gt;0)),(B37/B$7*100),"")</f>
        <v/>
      </c>
      <c r="D37" s="17">
        <v>11</v>
      </c>
      <c r="E37" s="61">
        <f>IF(AND((D37&gt;0),(D$7&gt;0)),(D37/D$7*100),"")</f>
        <v>43.30708661417323</v>
      </c>
      <c r="F37" s="17">
        <v>10.7</v>
      </c>
      <c r="G37" s="61">
        <f>IF(AND((F37&gt;0),(F$7&gt;0)),(F37/F$7*100),"")</f>
        <v>42.125984251968504</v>
      </c>
      <c r="H37" s="17"/>
      <c r="I37" s="61" t="str">
        <f>IF(AND((H37&gt;0),(H$7&gt;0)),(H37/H$7*100),"")</f>
        <v/>
      </c>
      <c r="J37" s="17">
        <v>10.8</v>
      </c>
      <c r="K37" s="61">
        <f>IF(AND((J37&gt;0),(J$7&gt;0)),(J37/J$7*100),"")</f>
        <v>43.373493975903621</v>
      </c>
      <c r="L37" s="17">
        <v>10.9</v>
      </c>
      <c r="M37" s="61">
        <f>IF(AND((L37&gt;0),(L$7&gt;0)),(L37/L$7*100),"")</f>
        <v>42.913385826771652</v>
      </c>
      <c r="N37" s="17">
        <v>11.2</v>
      </c>
      <c r="O37" s="61">
        <f>IF(AND((N37&gt;0),(N$7&gt;0)),(N37/N$7*100),"")</f>
        <v>43.749999999999993</v>
      </c>
      <c r="P37" s="17">
        <v>11.3</v>
      </c>
      <c r="Q37" s="61">
        <f>IF(AND((P37&gt;0),(P$7&gt;0)),(P37/P$7*100),"")</f>
        <v>43.629343629343637</v>
      </c>
      <c r="R37" s="17">
        <v>10.7</v>
      </c>
      <c r="S37" s="61">
        <f>IF(AND((R37&gt;0),(R$7&gt;0)),(R37/R$7*100),"")</f>
        <v>40.530303030303031</v>
      </c>
      <c r="T37" s="17">
        <v>10.1</v>
      </c>
      <c r="U37" s="61">
        <f>IF(AND((T37&gt;0),(T$7&gt;0)),(T37/T$7*100),"")</f>
        <v>39.920948616600789</v>
      </c>
      <c r="V37" s="17"/>
      <c r="W37" s="61" t="str">
        <f>IF(AND((V37&gt;0),(V$7&gt;0)),(V37/V$7*100),"")</f>
        <v/>
      </c>
      <c r="X37" s="17"/>
      <c r="Y37" s="61" t="str">
        <f>IF(AND((X37&gt;0),(X$7&gt;0)),(X37/X$7*100),"")</f>
        <v/>
      </c>
      <c r="Z37" s="17"/>
      <c r="AA37" s="61" t="str">
        <f>IF(AND((Z37&gt;0),(Z$7&gt;0)),(Z37/Z$7*100),"")</f>
        <v/>
      </c>
      <c r="AB37" s="17"/>
      <c r="AC37" s="61" t="str">
        <f>IF(AND((AB37&gt;0),(AB$7&gt;0)),(AB37/AB$7*100),"")</f>
        <v/>
      </c>
      <c r="AD37" s="17"/>
      <c r="AE37" s="61" t="str">
        <f>IF(AND((AD37&gt;0),(AD$7&gt;0)),(AD37/AD$7*100),"")</f>
        <v/>
      </c>
      <c r="AF37" s="17"/>
      <c r="AG37" s="61" t="str">
        <f>IF(AND((AF37&gt;0),(AF$7&gt;0)),(AF37/AF$7*100),"")</f>
        <v/>
      </c>
      <c r="AH37" s="17"/>
      <c r="AI37" s="61" t="str">
        <f>IF(AND((AH37&gt;0),(AH$7&gt;0)),(AH37/AH$7*100),"")</f>
        <v/>
      </c>
      <c r="AJ37" s="17"/>
      <c r="AK37" s="61" t="str">
        <f>IF(AND((AJ37&gt;0),(AJ$7&gt;0)),(AJ37/AJ$7*100),"")</f>
        <v/>
      </c>
      <c r="AL37" s="17"/>
      <c r="AM37" s="61" t="str">
        <f>IF(AND((AL37&gt;0),(AL$7&gt;0)),(AL37/AL$7*100),"")</f>
        <v/>
      </c>
      <c r="AN37" s="17"/>
      <c r="AO37" s="61" t="str">
        <f>IF(AND((AN37&gt;0),(AN$7&gt;0)),(AN37/AN$7*100),"")</f>
        <v/>
      </c>
      <c r="AP37" s="17"/>
      <c r="AQ37" s="61" t="str">
        <f>IF(AND((AP37&gt;0),(AP$7&gt;0)),(AP37/AP$7*100),"")</f>
        <v/>
      </c>
      <c r="AR37" s="17"/>
      <c r="AS37" s="61" t="str">
        <f>IF(AND((AR37&gt;0),(AR$7&gt;0)),(AR37/AR$7*100),"")</f>
        <v/>
      </c>
      <c r="AT37" s="17"/>
      <c r="AU37" s="61" t="str">
        <f>IF(AND((AT37&gt;0),(AT$7&gt;0)),(AT37/AT$7*100),"")</f>
        <v/>
      </c>
      <c r="AV37" s="17"/>
      <c r="AW37" s="61" t="str">
        <f>IF(AND((AV37&gt;0),(AV$7&gt;0)),(AV37/AV$7*100),"")</f>
        <v/>
      </c>
      <c r="AX37" s="17"/>
      <c r="AY37" s="61" t="str">
        <f>IF(AND((AX37&gt;0),(AX$7&gt;0)),(AX37/AX$7*100),"")</f>
        <v/>
      </c>
      <c r="AZ37" s="17"/>
      <c r="BA37" s="61" t="str">
        <f>IF(AND((AZ37&gt;0),(AZ$7&gt;0)),(AZ37/AZ$7*100),"")</f>
        <v/>
      </c>
      <c r="BB37" s="17"/>
      <c r="BC37" s="61" t="str">
        <f>IF(AND((BB37&gt;0),(BB$7&gt;0)),(BB37/BB$7*100),"")</f>
        <v/>
      </c>
      <c r="BD37" s="17"/>
      <c r="BE37" s="61" t="str">
        <f>IF(AND((BD37&gt;0),(BD$7&gt;0)),(BD37/BD$7*100),"")</f>
        <v/>
      </c>
      <c r="BF37" s="17"/>
      <c r="BG37" s="61" t="str">
        <f>IF(AND((BF37&gt;0),(BF$7&gt;0)),(BF37/BF$7*100),"")</f>
        <v/>
      </c>
      <c r="BH37" s="17"/>
      <c r="BI37" s="61" t="str">
        <f>IF(AND((BH37&gt;0),(BH$7&gt;0)),(BH37/BH$7*100),"")</f>
        <v/>
      </c>
      <c r="BK37" s="18" t="str">
        <f t="shared" si="0"/>
        <v xml:space="preserve">     Internal primary branch</v>
      </c>
      <c r="BL37" s="11">
        <f t="shared" si="27"/>
        <v>8</v>
      </c>
      <c r="BM37" s="4">
        <f t="shared" si="28"/>
        <v>10.1</v>
      </c>
      <c r="BN37" s="40" t="str">
        <f t="shared" si="29"/>
        <v>–</v>
      </c>
      <c r="BO37" s="6">
        <f t="shared" si="30"/>
        <v>11.3</v>
      </c>
      <c r="BP37" s="51">
        <f t="shared" si="31"/>
        <v>39.920948616600789</v>
      </c>
      <c r="BQ37" s="7" t="str">
        <f>IF(COUNT(BP37)&gt;0,"–","?")</f>
        <v>–</v>
      </c>
      <c r="BR37" s="52">
        <f t="shared" si="32"/>
        <v>43.749999999999993</v>
      </c>
      <c r="BS37" s="46">
        <f>IF(SUM(B37,D37,F37,H37,J37,L37,N37,P37,R37,T37,V37,X37,Z37,AB37,AD37,AF37,AH37,AJ37,AL37,AN37,AP37,AR37,AT37,AV37,AX37,AZ37,BB37,BD37,BF37,BH37)&gt;0,AVERAGE(B37,D37,F37,H37,J37,L37,N37,P37,R37,T37,V37,X37,Z37,AB37,AD37,AF37,AH37,AJ37,AL37,AN37,AP37,AR37,AT37,AV37,AX37,AZ37,BB37,BD37,BF37,BH37),"?")</f>
        <v>10.837499999999999</v>
      </c>
      <c r="BT37" s="8">
        <f>IF(SUM(C37,E37,G37,I37,K37,M37,O37,Q37,S37,U37,W37,Y37,AA37,AC37,AE37,AG37,AI37,AK37,AM37,AO37,AQ37,AS37,AU37,AW37,AY37,BA37,BC37,BE37,BG37,BI37)&gt;0,AVERAGE(C37,E37,G37,I37,K37,M37,O37,Q37,S37,U37,W37,Y37,AA37,AC37,AE37,AG37,AI37,AK37,AM37,AO37,AQ37,AS37,AU37,AW37,AY37,BA37,BC37,BE37,BG37,BI37),"?")</f>
        <v>42.443818243133059</v>
      </c>
      <c r="BU37" s="5">
        <f>IF(COUNT(B37,D37,F37,H37,J37,L37,N37,P37,R37,T37,V37,X37,Z37,AB37,AD37,AF37,AH37,AJ37,AL37,AN37,AP37,AR37,AT37,AV37,AX37,AZ37,BB37,BD37,BF37,BH37)&gt;1,STDEV(B37,D37,F37,H37,J37,L37,N37,P37,R37,T37,V37,X37,Z37,AB37,AD37,AF37,AH37,AJ37,AL37,AN37,AP37,AR37,AT37,AV37,AX37,AZ37,BB37,BD37,BF37,BH37),"?")</f>
        <v>0.37008686239082561</v>
      </c>
      <c r="BV37" s="9">
        <f>IF(COUNT(C37,E37,G37,I37,K37,M37,O37,Q37,S37,U37,W37,Y37,AA37,AC37,AE37,AG37,AI37,AK37,AM37,AO37,AQ37,AS37,AU37,AW37,AY37,BA37,BC37,BE37,BG37,BI37)&gt;1,STDEV(C37,E37,G37,I37,K37,M37,O37,Q37,S37,U37,W37,Y37,AA37,AC37,AE37,AG37,AI37,AK37,AM37,AO37,AQ37,AS37,AU37,AW37,AY37,BA37,BC37,BE37,BG37,BI37),"?")</f>
        <v>1.4672147693415263</v>
      </c>
      <c r="BW37" s="5"/>
      <c r="BX37" s="7"/>
    </row>
    <row r="38" spans="1:76" x14ac:dyDescent="0.2">
      <c r="A38" s="27" t="s">
        <v>28</v>
      </c>
      <c r="B38" s="17">
        <v>8.1999999999999993</v>
      </c>
      <c r="C38" s="61">
        <f>IF(AND((B38&gt;0),(B$7&gt;0)),(B38/B$7*100),"")</f>
        <v>32.799999999999997</v>
      </c>
      <c r="D38" s="17">
        <v>8</v>
      </c>
      <c r="E38" s="61">
        <f>IF(AND((D38&gt;0),(D$7&gt;0)),(D38/D$7*100),"")</f>
        <v>31.496062992125985</v>
      </c>
      <c r="F38" s="17">
        <v>7.9</v>
      </c>
      <c r="G38" s="61">
        <f>IF(AND((F38&gt;0),(F$7&gt;0)),(F38/F$7*100),"")</f>
        <v>31.102362204724415</v>
      </c>
      <c r="H38" s="17">
        <v>7.9</v>
      </c>
      <c r="I38" s="61">
        <f>IF(AND((H38&gt;0),(H$7&gt;0)),(H38/H$7*100),"")</f>
        <v>32.244897959183675</v>
      </c>
      <c r="J38" s="17">
        <v>7.9</v>
      </c>
      <c r="K38" s="61">
        <f>IF(AND((J38&gt;0),(J$7&gt;0)),(J38/J$7*100),"")</f>
        <v>31.726907630522096</v>
      </c>
      <c r="L38" s="17">
        <v>8</v>
      </c>
      <c r="M38" s="61">
        <f>IF(AND((L38&gt;0),(L$7&gt;0)),(L38/L$7*100),"")</f>
        <v>31.496062992125985</v>
      </c>
      <c r="N38" s="17">
        <v>8.4</v>
      </c>
      <c r="O38" s="61">
        <f>IF(AND((N38&gt;0),(N$7&gt;0)),(N38/N$7*100),"")</f>
        <v>32.8125</v>
      </c>
      <c r="P38" s="17">
        <v>8.1</v>
      </c>
      <c r="Q38" s="61">
        <f>IF(AND((P38&gt;0),(P$7&gt;0)),(P38/P$7*100),"")</f>
        <v>31.274131274131271</v>
      </c>
      <c r="R38" s="17"/>
      <c r="S38" s="61" t="str">
        <f>IF(AND((R38&gt;0),(R$7&gt;0)),(R38/R$7*100),"")</f>
        <v/>
      </c>
      <c r="T38" s="17"/>
      <c r="U38" s="61" t="str">
        <f>IF(AND((T38&gt;0),(T$7&gt;0)),(T38/T$7*100),"")</f>
        <v/>
      </c>
      <c r="V38" s="17"/>
      <c r="W38" s="61" t="str">
        <f>IF(AND((V38&gt;0),(V$7&gt;0)),(V38/V$7*100),"")</f>
        <v/>
      </c>
      <c r="X38" s="17"/>
      <c r="Y38" s="61" t="str">
        <f>IF(AND((X38&gt;0),(X$7&gt;0)),(X38/X$7*100),"")</f>
        <v/>
      </c>
      <c r="Z38" s="17"/>
      <c r="AA38" s="61" t="str">
        <f>IF(AND((Z38&gt;0),(Z$7&gt;0)),(Z38/Z$7*100),"")</f>
        <v/>
      </c>
      <c r="AB38" s="17"/>
      <c r="AC38" s="61" t="str">
        <f>IF(AND((AB38&gt;0),(AB$7&gt;0)),(AB38/AB$7*100),"")</f>
        <v/>
      </c>
      <c r="AD38" s="17"/>
      <c r="AE38" s="61" t="str">
        <f>IF(AND((AD38&gt;0),(AD$7&gt;0)),(AD38/AD$7*100),"")</f>
        <v/>
      </c>
      <c r="AF38" s="17"/>
      <c r="AG38" s="61" t="str">
        <f>IF(AND((AF38&gt;0),(AF$7&gt;0)),(AF38/AF$7*100),"")</f>
        <v/>
      </c>
      <c r="AH38" s="17"/>
      <c r="AI38" s="61" t="str">
        <f>IF(AND((AH38&gt;0),(AH$7&gt;0)),(AH38/AH$7*100),"")</f>
        <v/>
      </c>
      <c r="AJ38" s="17"/>
      <c r="AK38" s="61" t="str">
        <f>IF(AND((AJ38&gt;0),(AJ$7&gt;0)),(AJ38/AJ$7*100),"")</f>
        <v/>
      </c>
      <c r="AL38" s="17"/>
      <c r="AM38" s="61" t="str">
        <f>IF(AND((AL38&gt;0),(AL$7&gt;0)),(AL38/AL$7*100),"")</f>
        <v/>
      </c>
      <c r="AN38" s="17"/>
      <c r="AO38" s="61" t="str">
        <f>IF(AND((AN38&gt;0),(AN$7&gt;0)),(AN38/AN$7*100),"")</f>
        <v/>
      </c>
      <c r="AP38" s="17"/>
      <c r="AQ38" s="61" t="str">
        <f>IF(AND((AP38&gt;0),(AP$7&gt;0)),(AP38/AP$7*100),"")</f>
        <v/>
      </c>
      <c r="AR38" s="17"/>
      <c r="AS38" s="61" t="str">
        <f>IF(AND((AR38&gt;0),(AR$7&gt;0)),(AR38/AR$7*100),"")</f>
        <v/>
      </c>
      <c r="AT38" s="17"/>
      <c r="AU38" s="61" t="str">
        <f>IF(AND((AT38&gt;0),(AT$7&gt;0)),(AT38/AT$7*100),"")</f>
        <v/>
      </c>
      <c r="AV38" s="17"/>
      <c r="AW38" s="61" t="str">
        <f>IF(AND((AV38&gt;0),(AV$7&gt;0)),(AV38/AV$7*100),"")</f>
        <v/>
      </c>
      <c r="AX38" s="17"/>
      <c r="AY38" s="61" t="str">
        <f>IF(AND((AX38&gt;0),(AX$7&gt;0)),(AX38/AX$7*100),"")</f>
        <v/>
      </c>
      <c r="AZ38" s="17"/>
      <c r="BA38" s="61" t="str">
        <f>IF(AND((AZ38&gt;0),(AZ$7&gt;0)),(AZ38/AZ$7*100),"")</f>
        <v/>
      </c>
      <c r="BB38" s="17"/>
      <c r="BC38" s="61" t="str">
        <f>IF(AND((BB38&gt;0),(BB$7&gt;0)),(BB38/BB$7*100),"")</f>
        <v/>
      </c>
      <c r="BD38" s="17"/>
      <c r="BE38" s="61" t="str">
        <f>IF(AND((BD38&gt;0),(BD$7&gt;0)),(BD38/BD$7*100),"")</f>
        <v/>
      </c>
      <c r="BF38" s="17"/>
      <c r="BG38" s="61" t="str">
        <f>IF(AND((BF38&gt;0),(BF$7&gt;0)),(BF38/BF$7*100),"")</f>
        <v/>
      </c>
      <c r="BH38" s="17"/>
      <c r="BI38" s="61" t="str">
        <f>IF(AND((BH38&gt;0),(BH$7&gt;0)),(BH38/BH$7*100),"")</f>
        <v/>
      </c>
      <c r="BK38" s="18" t="str">
        <f t="shared" si="0"/>
        <v xml:space="preserve">     Internal base + secondary branch</v>
      </c>
      <c r="BL38" s="11">
        <f t="shared" si="27"/>
        <v>8</v>
      </c>
      <c r="BM38" s="4">
        <f t="shared" si="28"/>
        <v>7.9</v>
      </c>
      <c r="BN38" s="40" t="str">
        <f t="shared" si="29"/>
        <v>–</v>
      </c>
      <c r="BO38" s="6">
        <f t="shared" si="30"/>
        <v>8.4</v>
      </c>
      <c r="BP38" s="51">
        <f t="shared" si="31"/>
        <v>31.102362204724415</v>
      </c>
      <c r="BQ38" s="7" t="str">
        <f>IF(COUNT(BP38)&gt;0,"–","?")</f>
        <v>–</v>
      </c>
      <c r="BR38" s="52">
        <f t="shared" si="32"/>
        <v>32.8125</v>
      </c>
      <c r="BS38" s="46">
        <f>IF(SUM(B38,D38,F38,H38,J38,L38,N38,P38,R38,T38,V38,X38,Z38,AB38,AD38,AF38,AH38,AJ38,AL38,AN38,AP38,AR38,AT38,AV38,AX38,AZ38,BB38,BD38,BF38,BH38)&gt;0,AVERAGE(B38,D38,F38,H38,J38,L38,N38,P38,R38,T38,V38,X38,Z38,AB38,AD38,AF38,AH38,AJ38,AL38,AN38,AP38,AR38,AT38,AV38,AX38,AZ38,BB38,BD38,BF38,BH38),"?")</f>
        <v>8.0499999999999989</v>
      </c>
      <c r="BT38" s="8">
        <f>IF(SUM(C38,E38,G38,I38,K38,M38,O38,Q38,S38,U38,W38,Y38,AA38,AC38,AE38,AG38,AI38,AK38,AM38,AO38,AQ38,AS38,AU38,AW38,AY38,BA38,BC38,BE38,BG38,BI38)&gt;0,AVERAGE(C38,E38,G38,I38,K38,M38,O38,Q38,S38,U38,W38,Y38,AA38,AC38,AE38,AG38,AI38,AK38,AM38,AO38,AQ38,AS38,AU38,AW38,AY38,BA38,BC38,BE38,BG38,BI38),"?")</f>
        <v>31.869115631601677</v>
      </c>
      <c r="BU38" s="5">
        <f>IF(COUNT(B38,D38,F38,H38,J38,L38,N38,P38,R38,T38,V38,X38,Z38,AB38,AD38,AF38,AH38,AJ38,AL38,AN38,AP38,AR38,AT38,AV38,AX38,AZ38,BB38,BD38,BF38,BH38)&gt;1,STDEV(B38,D38,F38,H38,J38,L38,N38,P38,R38,T38,V38,X38,Z38,AB38,AD38,AF38,AH38,AJ38,AL38,AN38,AP38,AR38,AT38,AV38,AX38,AZ38,BB38,BD38,BF38,BH38),"?")</f>
        <v>0.17728105208558353</v>
      </c>
      <c r="BV38" s="9">
        <f>IF(COUNT(C38,E38,G38,I38,K38,M38,O38,Q38,S38,U38,W38,Y38,AA38,AC38,AE38,AG38,AI38,AK38,AM38,AO38,AQ38,AS38,AU38,AW38,AY38,BA38,BC38,BE38,BG38,BI38)&gt;1,STDEV(C38,E38,G38,I38,K38,M38,O38,Q38,S38,U38,W38,Y38,AA38,AC38,AE38,AG38,AI38,AK38,AM38,AO38,AQ38,AS38,AU38,AW38,AY38,BA38,BC38,BE38,BG38,BI38),"?")</f>
        <v>0.66956371659490688</v>
      </c>
      <c r="BW38" s="5"/>
      <c r="BX38" s="7"/>
    </row>
    <row r="39" spans="1:76" x14ac:dyDescent="0.2">
      <c r="A39" s="27" t="s">
        <v>29</v>
      </c>
      <c r="B39" s="17"/>
      <c r="C39" s="61" t="str">
        <f>IF(AND((B39&gt;0),(B$7&gt;0)),(B39/B$7*100),"")</f>
        <v/>
      </c>
      <c r="D39" s="17">
        <v>3.4</v>
      </c>
      <c r="E39" s="61">
        <f>IF(AND((D39&gt;0),(D$7&gt;0)),(D39/D$7*100),"")</f>
        <v>13.385826771653544</v>
      </c>
      <c r="F39" s="17"/>
      <c r="G39" s="61" t="str">
        <f>IF(AND((F39&gt;0),(F$7&gt;0)),(F39/F$7*100),"")</f>
        <v/>
      </c>
      <c r="H39" s="17">
        <v>2.9</v>
      </c>
      <c r="I39" s="61">
        <f>IF(AND((H39&gt;0),(H$7&gt;0)),(H39/H$7*100),"")</f>
        <v>11.836734693877551</v>
      </c>
      <c r="J39" s="17">
        <v>3.4</v>
      </c>
      <c r="K39" s="61">
        <f>IF(AND((J39&gt;0),(J$7&gt;0)),(J39/J$7*100),"")</f>
        <v>13.654618473895583</v>
      </c>
      <c r="L39" s="17"/>
      <c r="M39" s="61" t="str">
        <f>IF(AND((L39&gt;0),(L$7&gt;0)),(L39/L$7*100),"")</f>
        <v/>
      </c>
      <c r="N39" s="17">
        <v>3.2</v>
      </c>
      <c r="O39" s="61">
        <f>IF(AND((N39&gt;0),(N$7&gt;0)),(N39/N$7*100),"")</f>
        <v>12.5</v>
      </c>
      <c r="P39" s="17">
        <v>3.9</v>
      </c>
      <c r="Q39" s="61">
        <f>IF(AND((P39&gt;0),(P$7&gt;0)),(P39/P$7*100),"")</f>
        <v>15.057915057915059</v>
      </c>
      <c r="R39" s="17">
        <v>4.3</v>
      </c>
      <c r="S39" s="61">
        <f>IF(AND((R39&gt;0),(R$7&gt;0)),(R39/R$7*100),"")</f>
        <v>16.287878787878789</v>
      </c>
      <c r="T39" s="17"/>
      <c r="U39" s="61" t="str">
        <f>IF(AND((T39&gt;0),(T$7&gt;0)),(T39/T$7*100),"")</f>
        <v/>
      </c>
      <c r="V39" s="17"/>
      <c r="W39" s="61" t="str">
        <f>IF(AND((V39&gt;0),(V$7&gt;0)),(V39/V$7*100),"")</f>
        <v/>
      </c>
      <c r="X39" s="17"/>
      <c r="Y39" s="61" t="str">
        <f>IF(AND((X39&gt;0),(X$7&gt;0)),(X39/X$7*100),"")</f>
        <v/>
      </c>
      <c r="Z39" s="17"/>
      <c r="AA39" s="61" t="str">
        <f>IF(AND((Z39&gt;0),(Z$7&gt;0)),(Z39/Z$7*100),"")</f>
        <v/>
      </c>
      <c r="AB39" s="17"/>
      <c r="AC39" s="61" t="str">
        <f>IF(AND((AB39&gt;0),(AB$7&gt;0)),(AB39/AB$7*100),"")</f>
        <v/>
      </c>
      <c r="AD39" s="17"/>
      <c r="AE39" s="61" t="str">
        <f>IF(AND((AD39&gt;0),(AD$7&gt;0)),(AD39/AD$7*100),"")</f>
        <v/>
      </c>
      <c r="AF39" s="17"/>
      <c r="AG39" s="61" t="str">
        <f>IF(AND((AF39&gt;0),(AF$7&gt;0)),(AF39/AF$7*100),"")</f>
        <v/>
      </c>
      <c r="AH39" s="17"/>
      <c r="AI39" s="61" t="str">
        <f>IF(AND((AH39&gt;0),(AH$7&gt;0)),(AH39/AH$7*100),"")</f>
        <v/>
      </c>
      <c r="AJ39" s="17"/>
      <c r="AK39" s="61" t="str">
        <f>IF(AND((AJ39&gt;0),(AJ$7&gt;0)),(AJ39/AJ$7*100),"")</f>
        <v/>
      </c>
      <c r="AL39" s="17"/>
      <c r="AM39" s="61" t="str">
        <f>IF(AND((AL39&gt;0),(AL$7&gt;0)),(AL39/AL$7*100),"")</f>
        <v/>
      </c>
      <c r="AN39" s="17"/>
      <c r="AO39" s="61" t="str">
        <f>IF(AND((AN39&gt;0),(AN$7&gt;0)),(AN39/AN$7*100),"")</f>
        <v/>
      </c>
      <c r="AP39" s="17"/>
      <c r="AQ39" s="61" t="str">
        <f>IF(AND((AP39&gt;0),(AP$7&gt;0)),(AP39/AP$7*100),"")</f>
        <v/>
      </c>
      <c r="AR39" s="17"/>
      <c r="AS39" s="61" t="str">
        <f>IF(AND((AR39&gt;0),(AR$7&gt;0)),(AR39/AR$7*100),"")</f>
        <v/>
      </c>
      <c r="AT39" s="17"/>
      <c r="AU39" s="61" t="str">
        <f>IF(AND((AT39&gt;0),(AT$7&gt;0)),(AT39/AT$7*100),"")</f>
        <v/>
      </c>
      <c r="AV39" s="17"/>
      <c r="AW39" s="61" t="str">
        <f>IF(AND((AV39&gt;0),(AV$7&gt;0)),(AV39/AV$7*100),"")</f>
        <v/>
      </c>
      <c r="AX39" s="17"/>
      <c r="AY39" s="61" t="str">
        <f>IF(AND((AX39&gt;0),(AX$7&gt;0)),(AX39/AX$7*100),"")</f>
        <v/>
      </c>
      <c r="AZ39" s="17"/>
      <c r="BA39" s="61" t="str">
        <f>IF(AND((AZ39&gt;0),(AZ$7&gt;0)),(AZ39/AZ$7*100),"")</f>
        <v/>
      </c>
      <c r="BB39" s="17"/>
      <c r="BC39" s="61" t="str">
        <f>IF(AND((BB39&gt;0),(BB$7&gt;0)),(BB39/BB$7*100),"")</f>
        <v/>
      </c>
      <c r="BD39" s="17"/>
      <c r="BE39" s="61" t="str">
        <f>IF(AND((BD39&gt;0),(BD$7&gt;0)),(BD39/BD$7*100),"")</f>
        <v/>
      </c>
      <c r="BF39" s="17"/>
      <c r="BG39" s="61" t="str">
        <f>IF(AND((BF39&gt;0),(BF$7&gt;0)),(BF39/BF$7*100),"")</f>
        <v/>
      </c>
      <c r="BH39" s="17"/>
      <c r="BI39" s="61" t="str">
        <f>IF(AND((BH39&gt;0),(BH$7&gt;0)),(BH39/BH$7*100),"")</f>
        <v/>
      </c>
      <c r="BK39" s="18" t="str">
        <f t="shared" si="0"/>
        <v xml:space="preserve">     Internal spur</v>
      </c>
      <c r="BL39" s="11">
        <f t="shared" si="27"/>
        <v>6</v>
      </c>
      <c r="BM39" s="4">
        <f t="shared" si="28"/>
        <v>2.9</v>
      </c>
      <c r="BN39" s="40" t="str">
        <f t="shared" si="29"/>
        <v>–</v>
      </c>
      <c r="BO39" s="6">
        <f t="shared" si="30"/>
        <v>4.3</v>
      </c>
      <c r="BP39" s="51">
        <f t="shared" si="31"/>
        <v>11.836734693877551</v>
      </c>
      <c r="BQ39" s="7" t="str">
        <f>IF(COUNT(BP39)&gt;0,"–","?")</f>
        <v>–</v>
      </c>
      <c r="BR39" s="52">
        <f t="shared" si="32"/>
        <v>16.287878787878789</v>
      </c>
      <c r="BS39" s="46">
        <f>IF(SUM(B39,D39,F39,H39,J39,L39,N39,P39,R39,T39,V39,X39,Z39,AB39,AD39,AF39,AH39,AJ39,AL39,AN39,AP39,AR39,AT39,AV39,AX39,AZ39,BB39,BD39,BF39,BH39)&gt;0,AVERAGE(B39,D39,F39,H39,J39,L39,N39,P39,R39,T39,V39,X39,Z39,AB39,AD39,AF39,AH39,AJ39,AL39,AN39,AP39,AR39,AT39,AV39,AX39,AZ39,BB39,BD39,BF39,BH39),"?")</f>
        <v>3.5166666666666662</v>
      </c>
      <c r="BT39" s="8">
        <f>IF(SUM(C39,E39,G39,I39,K39,M39,O39,Q39,S39,U39,W39,Y39,AA39,AC39,AE39,AG39,AI39,AK39,AM39,AO39,AQ39,AS39,AU39,AW39,AY39,BA39,BC39,BE39,BG39,BI39)&gt;0,AVERAGE(C39,E39,G39,I39,K39,M39,O39,Q39,S39,U39,W39,Y39,AA39,AC39,AE39,AG39,AI39,AK39,AM39,AO39,AQ39,AS39,AU39,AW39,AY39,BA39,BC39,BE39,BG39,BI39),"?")</f>
        <v>13.787162297536753</v>
      </c>
      <c r="BU39" s="5">
        <f>IF(COUNT(B39,D39,F39,H39,J39,L39,N39,P39,R39,T39,V39,X39,Z39,AB39,AD39,AF39,AH39,AJ39,AL39,AN39,AP39,AR39,AT39,AV39,AX39,AZ39,BB39,BD39,BF39,BH39)&gt;1,STDEV(B39,D39,F39,H39,J39,L39,N39,P39,R39,T39,V39,X39,Z39,AB39,AD39,AF39,AH39,AJ39,AL39,AN39,AP39,AR39,AT39,AV39,AX39,AZ39,BB39,BD39,BF39,BH39),"?")</f>
        <v>0.50365331992022955</v>
      </c>
      <c r="BV39" s="9">
        <f>IF(COUNT(C39,E39,G39,I39,K39,M39,O39,Q39,S39,U39,W39,Y39,AA39,AC39,AE39,AG39,AI39,AK39,AM39,AO39,AQ39,AS39,AU39,AW39,AY39,BA39,BC39,BE39,BG39,BI39)&gt;1,STDEV(C39,E39,G39,I39,K39,M39,O39,Q39,S39,U39,W39,Y39,AA39,AC39,AE39,AG39,AI39,AK39,AM39,AO39,AQ39,AS39,AU39,AW39,AY39,BA39,BC39,BE39,BG39,BI39),"?")</f>
        <v>1.6436537488117806</v>
      </c>
      <c r="BW39" s="5"/>
      <c r="BX39" s="7"/>
    </row>
    <row r="40" spans="1:76" x14ac:dyDescent="0.2">
      <c r="A40" s="27" t="s">
        <v>78</v>
      </c>
      <c r="B40" s="71" t="str">
        <f>IF(AND((B38&gt;0),(B37&gt;0)),(B38/B37),"")</f>
        <v/>
      </c>
      <c r="C40" s="61" t="s">
        <v>5</v>
      </c>
      <c r="D40" s="71">
        <f>IF(AND((D38&gt;0),(D37&gt;0)),(D38/D37),"")</f>
        <v>0.72727272727272729</v>
      </c>
      <c r="E40" s="61" t="s">
        <v>5</v>
      </c>
      <c r="F40" s="71">
        <f>IF(AND((F38&gt;0),(F37&gt;0)),(F38/F37),"")</f>
        <v>0.73831775700934588</v>
      </c>
      <c r="G40" s="61" t="s">
        <v>5</v>
      </c>
      <c r="H40" s="71" t="str">
        <f>IF(AND((H38&gt;0),(H37&gt;0)),(H38/H37),"")</f>
        <v/>
      </c>
      <c r="I40" s="61" t="s">
        <v>5</v>
      </c>
      <c r="J40" s="71">
        <f>IF(AND((J38&gt;0),(J37&gt;0)),(J38/J37),"")</f>
        <v>0.73148148148148151</v>
      </c>
      <c r="K40" s="61" t="s">
        <v>5</v>
      </c>
      <c r="L40" s="71">
        <f>IF(AND((L38&gt;0),(L37&gt;0)),(L38/L37),"")</f>
        <v>0.7339449541284403</v>
      </c>
      <c r="M40" s="61" t="s">
        <v>5</v>
      </c>
      <c r="N40" s="71">
        <f>IF(AND((N38&gt;0),(N37&gt;0)),(N38/N37),"")</f>
        <v>0.75000000000000011</v>
      </c>
      <c r="O40" s="61" t="s">
        <v>5</v>
      </c>
      <c r="P40" s="71">
        <f>IF(AND((P38&gt;0),(P37&gt;0)),(P38/P37),"")</f>
        <v>0.71681415929203529</v>
      </c>
      <c r="Q40" s="61" t="s">
        <v>5</v>
      </c>
      <c r="R40" s="71" t="str">
        <f>IF(AND((R38&gt;0),(R37&gt;0)),(R38/R37),"")</f>
        <v/>
      </c>
      <c r="S40" s="61" t="s">
        <v>5</v>
      </c>
      <c r="T40" s="71" t="str">
        <f>IF(AND((T38&gt;0),(T37&gt;0)),(T38/T37),"")</f>
        <v/>
      </c>
      <c r="U40" s="61" t="s">
        <v>5</v>
      </c>
      <c r="V40" s="71" t="str">
        <f>IF(AND((V38&gt;0),(V37&gt;0)),(V38/V37),"")</f>
        <v/>
      </c>
      <c r="W40" s="61" t="s">
        <v>5</v>
      </c>
      <c r="X40" s="71" t="str">
        <f>IF(AND((X38&gt;0),(X37&gt;0)),(X38/X37),"")</f>
        <v/>
      </c>
      <c r="Y40" s="61" t="s">
        <v>5</v>
      </c>
      <c r="Z40" s="71" t="str">
        <f>IF(AND((Z38&gt;0),(Z37&gt;0)),(Z38/Z37),"")</f>
        <v/>
      </c>
      <c r="AA40" s="61" t="s">
        <v>5</v>
      </c>
      <c r="AB40" s="71" t="str">
        <f>IF(AND((AB38&gt;0),(AB37&gt;0)),(AB38/AB37),"")</f>
        <v/>
      </c>
      <c r="AC40" s="61" t="s">
        <v>5</v>
      </c>
      <c r="AD40" s="71" t="str">
        <f>IF(AND((AD38&gt;0),(AD37&gt;0)),(AD38/AD37),"")</f>
        <v/>
      </c>
      <c r="AE40" s="61" t="s">
        <v>5</v>
      </c>
      <c r="AF40" s="71" t="str">
        <f>IF(AND((AF38&gt;0),(AF37&gt;0)),(AF38/AF37),"")</f>
        <v/>
      </c>
      <c r="AG40" s="61" t="s">
        <v>5</v>
      </c>
      <c r="AH40" s="71" t="str">
        <f>IF(AND((AH38&gt;0),(AH37&gt;0)),(AH38/AH37),"")</f>
        <v/>
      </c>
      <c r="AI40" s="61" t="s">
        <v>5</v>
      </c>
      <c r="AJ40" s="71" t="str">
        <f>IF(AND((AJ38&gt;0),(AJ37&gt;0)),(AJ38/AJ37),"")</f>
        <v/>
      </c>
      <c r="AK40" s="61" t="s">
        <v>5</v>
      </c>
      <c r="AL40" s="71" t="str">
        <f>IF(AND((AL38&gt;0),(AL37&gt;0)),(AL38/AL37),"")</f>
        <v/>
      </c>
      <c r="AM40" s="61" t="s">
        <v>5</v>
      </c>
      <c r="AN40" s="71" t="str">
        <f>IF(AND((AN38&gt;0),(AN37&gt;0)),(AN38/AN37),"")</f>
        <v/>
      </c>
      <c r="AO40" s="61" t="s">
        <v>5</v>
      </c>
      <c r="AP40" s="71" t="str">
        <f>IF(AND((AP38&gt;0),(AP37&gt;0)),(AP38/AP37),"")</f>
        <v/>
      </c>
      <c r="AQ40" s="61" t="s">
        <v>5</v>
      </c>
      <c r="AR40" s="71" t="str">
        <f>IF(AND((AR38&gt;0),(AR37&gt;0)),(AR38/AR37),"")</f>
        <v/>
      </c>
      <c r="AS40" s="61" t="s">
        <v>5</v>
      </c>
      <c r="AT40" s="71" t="str">
        <f>IF(AND((AT38&gt;0),(AT37&gt;0)),(AT38/AT37),"")</f>
        <v/>
      </c>
      <c r="AU40" s="61" t="s">
        <v>5</v>
      </c>
      <c r="AV40" s="71" t="str">
        <f>IF(AND((AV38&gt;0),(AV37&gt;0)),(AV38/AV37),"")</f>
        <v/>
      </c>
      <c r="AW40" s="61" t="s">
        <v>5</v>
      </c>
      <c r="AX40" s="71" t="str">
        <f>IF(AND((AX38&gt;0),(AX37&gt;0)),(AX38/AX37),"")</f>
        <v/>
      </c>
      <c r="AY40" s="61" t="s">
        <v>5</v>
      </c>
      <c r="AZ40" s="71" t="str">
        <f>IF(AND((AZ38&gt;0),(AZ37&gt;0)),(AZ38/AZ37),"")</f>
        <v/>
      </c>
      <c r="BA40" s="61" t="s">
        <v>5</v>
      </c>
      <c r="BB40" s="71" t="str">
        <f>IF(AND((BB38&gt;0),(BB37&gt;0)),(BB38/BB37),"")</f>
        <v/>
      </c>
      <c r="BC40" s="61" t="s">
        <v>5</v>
      </c>
      <c r="BD40" s="71" t="str">
        <f>IF(AND((BD38&gt;0),(BD37&gt;0)),(BD38/BD37),"")</f>
        <v/>
      </c>
      <c r="BE40" s="61" t="s">
        <v>5</v>
      </c>
      <c r="BF40" s="71" t="str">
        <f>IF(AND((BF38&gt;0),(BF37&gt;0)),(BF38/BF37),"")</f>
        <v/>
      </c>
      <c r="BG40" s="61" t="s">
        <v>5</v>
      </c>
      <c r="BH40" s="71" t="str">
        <f>IF(AND((BH38&gt;0),(BH37&gt;0)),(BH38/BH37),"")</f>
        <v/>
      </c>
      <c r="BI40" s="61" t="s">
        <v>5</v>
      </c>
      <c r="BK40" s="18" t="str">
        <f t="shared" si="0"/>
        <v xml:space="preserve">     Internal branches length ratio</v>
      </c>
      <c r="BL40" s="11">
        <f t="shared" si="27"/>
        <v>6</v>
      </c>
      <c r="BM40" s="24">
        <f t="shared" si="28"/>
        <v>0.71681415929203529</v>
      </c>
      <c r="BN40" s="120" t="str">
        <f t="shared" si="29"/>
        <v>–</v>
      </c>
      <c r="BO40" s="26">
        <f t="shared" si="30"/>
        <v>0.75000000000000011</v>
      </c>
      <c r="BP40" s="102" t="str">
        <f t="shared" si="31"/>
        <v/>
      </c>
      <c r="BQ40" s="103" t="s">
        <v>5</v>
      </c>
      <c r="BR40" s="104" t="str">
        <f t="shared" si="32"/>
        <v/>
      </c>
      <c r="BS40" s="53">
        <f>IF(SUM(B40,D40,F40,H40,J40,L40,N40,P40,R40,T40,V40,X40,Z40,AB40,AD40,AF40,AH40,AJ40,AL40,AN40,AP40,AR40,AT40,AV40,AX40,AZ40,BB40,BD40,BF40,BH40)&gt;0,AVERAGE(B40,D40,F40,H40,J40,L40,N40,P40,R40,T40,V40,X40,Z40,AB40,AD40,AF40,AH40,AJ40,AL40,AN40,AP40,AR40,AT40,AV40,AX40,AZ40,BB40,BD40,BF40,BH40),"?")</f>
        <v>0.73297184653067171</v>
      </c>
      <c r="BT40" s="105" t="s">
        <v>5</v>
      </c>
      <c r="BU40" s="120">
        <f>IF(COUNT(B40,D40,F40,H40,J40,L40,N40,P40,R40,T40,V40,X40,Z40,AB40,AD40,AF40,AH40,AJ40,AL40,AN40,AP40,AR40,AT40,AV40,AX40,AZ40,BB40,BD40,BF40,BH40)&gt;1,STDEV(B40,D40,F40,H40,J40,L40,N40,P40,R40,T40,V40,X40,Z40,AB40,AD40,AF40,AH40,AJ40,AL40,AN40,AP40,AR40,AT40,AV40,AX40,AZ40,BB40,BD40,BF40,BH40),"?")</f>
        <v>1.109284195339994E-2</v>
      </c>
      <c r="BV40" s="106" t="s">
        <v>5</v>
      </c>
      <c r="BW40" s="120"/>
      <c r="BX40" s="103"/>
    </row>
    <row r="41" spans="1:76" x14ac:dyDescent="0.2">
      <c r="A41" s="16" t="s">
        <v>23</v>
      </c>
      <c r="B41" s="28"/>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74"/>
      <c r="AF41" s="28"/>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74"/>
      <c r="BK41" s="18" t="str">
        <f t="shared" si="0"/>
        <v>Claw 4 lengths</v>
      </c>
      <c r="BL41" s="11"/>
      <c r="BM41" s="4"/>
      <c r="BN41" s="40"/>
      <c r="BO41" s="6"/>
      <c r="BP41" s="51"/>
      <c r="BQ41" s="7"/>
      <c r="BR41" s="52"/>
      <c r="BS41" s="46"/>
      <c r="BT41" s="8"/>
      <c r="BU41" s="5"/>
      <c r="BV41" s="9"/>
      <c r="BW41" s="5"/>
      <c r="BX41" s="7"/>
    </row>
    <row r="42" spans="1:76" x14ac:dyDescent="0.2">
      <c r="A42" s="27" t="s">
        <v>30</v>
      </c>
      <c r="B42" s="17"/>
      <c r="C42" s="61" t="str">
        <f>IF(AND((B42&gt;0),(B$7&gt;0)),(B42/B$7*100),"")</f>
        <v/>
      </c>
      <c r="D42" s="17">
        <v>13.4</v>
      </c>
      <c r="E42" s="61">
        <f>IF(AND((D42&gt;0),(D$7&gt;0)),(D42/D$7*100),"")</f>
        <v>52.755905511811029</v>
      </c>
      <c r="F42" s="17">
        <v>13.6</v>
      </c>
      <c r="G42" s="61">
        <f>IF(AND((F42&gt;0),(F$7&gt;0)),(F42/F$7*100),"")</f>
        <v>53.543307086614178</v>
      </c>
      <c r="H42" s="17">
        <v>13.1</v>
      </c>
      <c r="I42" s="61">
        <f>IF(AND((H42&gt;0),(H$7&gt;0)),(H42/H$7*100),"")</f>
        <v>53.469387755102041</v>
      </c>
      <c r="J42" s="17">
        <v>14.1</v>
      </c>
      <c r="K42" s="61">
        <f>IF(AND((J42&gt;0),(J$7&gt;0)),(J42/J$7*100),"")</f>
        <v>56.626506024096393</v>
      </c>
      <c r="L42" s="17">
        <v>13.8</v>
      </c>
      <c r="M42" s="61">
        <f>IF(AND((L42&gt;0),(L$7&gt;0)),(L42/L$7*100),"")</f>
        <v>54.330708661417326</v>
      </c>
      <c r="N42" s="17">
        <v>9.4</v>
      </c>
      <c r="O42" s="61">
        <f>IF(AND((N42&gt;0),(N$7&gt;0)),(N42/N$7*100),"")</f>
        <v>36.71875</v>
      </c>
      <c r="P42" s="17">
        <v>12.5</v>
      </c>
      <c r="Q42" s="61">
        <f>IF(AND((P42&gt;0),(P$7&gt;0)),(P42/P$7*100),"")</f>
        <v>48.262548262548265</v>
      </c>
      <c r="R42" s="17">
        <v>14.2</v>
      </c>
      <c r="S42" s="61">
        <f>IF(AND((R42&gt;0),(R$7&gt;0)),(R42/R$7*100),"")</f>
        <v>53.787878787878782</v>
      </c>
      <c r="T42" s="17"/>
      <c r="U42" s="61" t="str">
        <f>IF(AND((T42&gt;0),(T$7&gt;0)),(T42/T$7*100),"")</f>
        <v/>
      </c>
      <c r="V42" s="17"/>
      <c r="W42" s="61" t="str">
        <f>IF(AND((V42&gt;0),(V$7&gt;0)),(V42/V$7*100),"")</f>
        <v/>
      </c>
      <c r="X42" s="17"/>
      <c r="Y42" s="61" t="str">
        <f>IF(AND((X42&gt;0),(X$7&gt;0)),(X42/X$7*100),"")</f>
        <v/>
      </c>
      <c r="Z42" s="17"/>
      <c r="AA42" s="61" t="str">
        <f>IF(AND((Z42&gt;0),(Z$7&gt;0)),(Z42/Z$7*100),"")</f>
        <v/>
      </c>
      <c r="AB42" s="17"/>
      <c r="AC42" s="61" t="str">
        <f>IF(AND((AB42&gt;0),(AB$7&gt;0)),(AB42/AB$7*100),"")</f>
        <v/>
      </c>
      <c r="AD42" s="17"/>
      <c r="AE42" s="61" t="str">
        <f>IF(AND((AD42&gt;0),(AD$7&gt;0)),(AD42/AD$7*100),"")</f>
        <v/>
      </c>
      <c r="AF42" s="17"/>
      <c r="AG42" s="61" t="str">
        <f>IF(AND((AF42&gt;0),(AF$7&gt;0)),(AF42/AF$7*100),"")</f>
        <v/>
      </c>
      <c r="AH42" s="17"/>
      <c r="AI42" s="61" t="str">
        <f>IF(AND((AH42&gt;0),(AH$7&gt;0)),(AH42/AH$7*100),"")</f>
        <v/>
      </c>
      <c r="AJ42" s="17"/>
      <c r="AK42" s="61" t="str">
        <f>IF(AND((AJ42&gt;0),(AJ$7&gt;0)),(AJ42/AJ$7*100),"")</f>
        <v/>
      </c>
      <c r="AL42" s="17"/>
      <c r="AM42" s="61" t="str">
        <f>IF(AND((AL42&gt;0),(AL$7&gt;0)),(AL42/AL$7*100),"")</f>
        <v/>
      </c>
      <c r="AN42" s="17"/>
      <c r="AO42" s="61" t="str">
        <f>IF(AND((AN42&gt;0),(AN$7&gt;0)),(AN42/AN$7*100),"")</f>
        <v/>
      </c>
      <c r="AP42" s="17"/>
      <c r="AQ42" s="61" t="str">
        <f>IF(AND((AP42&gt;0),(AP$7&gt;0)),(AP42/AP$7*100),"")</f>
        <v/>
      </c>
      <c r="AR42" s="17"/>
      <c r="AS42" s="61" t="str">
        <f>IF(AND((AR42&gt;0),(AR$7&gt;0)),(AR42/AR$7*100),"")</f>
        <v/>
      </c>
      <c r="AT42" s="17"/>
      <c r="AU42" s="61" t="str">
        <f>IF(AND((AT42&gt;0),(AT$7&gt;0)),(AT42/AT$7*100),"")</f>
        <v/>
      </c>
      <c r="AV42" s="17"/>
      <c r="AW42" s="61" t="str">
        <f>IF(AND((AV42&gt;0),(AV$7&gt;0)),(AV42/AV$7*100),"")</f>
        <v/>
      </c>
      <c r="AX42" s="17"/>
      <c r="AY42" s="61" t="str">
        <f>IF(AND((AX42&gt;0),(AX$7&gt;0)),(AX42/AX$7*100),"")</f>
        <v/>
      </c>
      <c r="AZ42" s="17"/>
      <c r="BA42" s="61" t="str">
        <f>IF(AND((AZ42&gt;0),(AZ$7&gt;0)),(AZ42/AZ$7*100),"")</f>
        <v/>
      </c>
      <c r="BB42" s="17"/>
      <c r="BC42" s="61" t="str">
        <f>IF(AND((BB42&gt;0),(BB$7&gt;0)),(BB42/BB$7*100),"")</f>
        <v/>
      </c>
      <c r="BD42" s="17"/>
      <c r="BE42" s="61" t="str">
        <f>IF(AND((BD42&gt;0),(BD$7&gt;0)),(BD42/BD$7*100),"")</f>
        <v/>
      </c>
      <c r="BF42" s="17"/>
      <c r="BG42" s="61" t="str">
        <f>IF(AND((BF42&gt;0),(BF$7&gt;0)),(BF42/BF$7*100),"")</f>
        <v/>
      </c>
      <c r="BH42" s="17"/>
      <c r="BI42" s="61" t="str">
        <f>IF(AND((BH42&gt;0),(BH$7&gt;0)),(BH42/BH$7*100),"")</f>
        <v/>
      </c>
      <c r="BK42" s="18" t="str">
        <f t="shared" si="0"/>
        <v xml:space="preserve">     Anterior primary branch</v>
      </c>
      <c r="BL42" s="11">
        <f t="shared" ref="BL42:BL49" si="35">COUNT(B42,D42,F42,H42,J42,L42,N42,P42,R42,T42,V42,X42,Z42,AB42,AD42,AF42,AH42,AJ42,AL42,AN42,AP42,AR42,AT42,AV42,AX42,AZ42,BB42,BD42,BF42,BH42)</f>
        <v>8</v>
      </c>
      <c r="BM42" s="4">
        <f t="shared" ref="BM42:BM49" si="36">IF(SUM(B42,D42,F42,H42,J42,L42,N42,P42,R42,T42,V42,X42,Z42,AB42,AD42,AF42,AH42,AJ42,AL42,AN42,AP42,AR42,AT42,AV42,AX42,AZ42,BB42,BD42,BF42,BH42)&gt;0,MIN(B42,D42,F42,H42,J42,L42,N42,P42,R42,T42,V42,X42,Z42,AB42,AD42,AF42,AH42,AJ42,AL42,AN42,AP42,AR42,AT42,AV42,AX42,AZ42,BB42,BD42,BF42,BH42),"")</f>
        <v>9.4</v>
      </c>
      <c r="BN42" s="40" t="str">
        <f t="shared" ref="BN42:BN49" si="37">IF(COUNT(BM42)&gt;0,"–","?")</f>
        <v>–</v>
      </c>
      <c r="BO42" s="6">
        <f t="shared" ref="BO42:BO49" si="38">IF(SUM(B42,D42,F42,H42,J42,L42,N42,P42,R42,T42,V42,X42,Z42,AB42,AD42,AF42,AH42,AJ42,AL42,AN42,AP42,AR42,AT42,AV42,AX42,AZ42,BB42,BD42,BF42,BH42)&gt;0,MAX(B42,D42,F42,H42,J42,L42,N42,P42,R42,T42,V42,X42,Z42,AB42,AD42,AF42,AH42,AJ42,AL42,AN42,AP42,AR42,AT42,AV42,AX42,AZ42,BB42,BD42,BF42,BH42),"")</f>
        <v>14.2</v>
      </c>
      <c r="BP42" s="51">
        <f t="shared" ref="BP42:BP49" si="39">IF(SUM(C42,E42,G42,I42,K42,M42,O42,Q42,S42,U42,W42,Y42,AA42,AC42,AE42,AG42,AI42,AK42,AM42,AO42,AQ42,AS42,AU42,AW42,AY42,BA42,BC42,BE42,BG42,BI42)&gt;0,MIN(C42,E42,G42,I42,K42,M42,O42,Q42,S42,U42,W42,Y42,AA42,AC42,AE42,AG42,AI42,AK42,AM42,AO42,AQ42,AS42,AU42,AW42,AY42,BA42,BC42,BE42,BG42,BI42),"")</f>
        <v>36.71875</v>
      </c>
      <c r="BQ42" s="7" t="str">
        <f>IF(COUNT(BP42)&gt;0,"–","?")</f>
        <v>–</v>
      </c>
      <c r="BR42" s="52">
        <f t="shared" ref="BR42:BR49" si="40">IF(SUM(C42,E42,G42,I42,K42,M42,O42,Q42,S42,U42,W42,Y42,AA42,AC42,AE42,AG42,AI42,AK42,AM42,AO42,AQ42,AS42,AU42,AW42,AY42,BA42,BC42,BE42,BG42,BI42)&gt;0,MAX(C42,E42,G42,I42,K42,M42,O42,Q42,S42,U42,W42,Y42,AA42,AC42,AE42,AG42,AI42,AK42,AM42,AO42,AQ42,AS42,AU42,AW42,AY42,BA42,BC42,BE42,BG42,BI42),"")</f>
        <v>56.626506024096393</v>
      </c>
      <c r="BS42" s="46">
        <f t="shared" ref="BS42:BT44" si="41">IF(SUM(B42,D42,F42,H42,J42,L42,N42,P42,R42,T42,V42,X42,Z42,AB42,AD42,AF42,AH42,AJ42,AL42,AN42,AP42,AR42,AT42,AV42,AX42,AZ42,BB42,BD42,BF42,BH42)&gt;0,AVERAGE(B42,D42,F42,H42,J42,L42,N42,P42,R42,T42,V42,X42,Z42,AB42,AD42,AF42,AH42,AJ42,AL42,AN42,AP42,AR42,AT42,AV42,AX42,AZ42,BB42,BD42,BF42,BH42),"?")</f>
        <v>13.012500000000001</v>
      </c>
      <c r="BT42" s="8">
        <f t="shared" si="41"/>
        <v>51.186874011183505</v>
      </c>
      <c r="BU42" s="5">
        <f t="shared" ref="BU42:BV44" si="42">IF(COUNT(B42,D42,F42,H42,J42,L42,N42,P42,R42,T42,V42,X42,Z42,AB42,AD42,AF42,AH42,AJ42,AL42,AN42,AP42,AR42,AT42,AV42,AX42,AZ42,BB42,BD42,BF42,BH42)&gt;1,STDEV(B42,D42,F42,H42,J42,L42,N42,P42,R42,T42,V42,X42,Z42,AB42,AD42,AF42,AH42,AJ42,AL42,AN42,AP42,AR42,AT42,AV42,AX42,AZ42,BB42,BD42,BF42,BH42),"?")</f>
        <v>1.5597046423693697</v>
      </c>
      <c r="BV42" s="9">
        <f t="shared" si="42"/>
        <v>6.2944569465016418</v>
      </c>
      <c r="BW42" s="5"/>
      <c r="BX42" s="7"/>
    </row>
    <row r="43" spans="1:76" x14ac:dyDescent="0.2">
      <c r="A43" s="27" t="s">
        <v>31</v>
      </c>
      <c r="B43" s="17">
        <v>9.4</v>
      </c>
      <c r="C43" s="61">
        <f>IF(AND((B43&gt;0),(B$7&gt;0)),(B43/B$7*100),"")</f>
        <v>37.6</v>
      </c>
      <c r="D43" s="17">
        <v>8.9</v>
      </c>
      <c r="E43" s="61">
        <f>IF(AND((D43&gt;0),(D$7&gt;0)),(D43/D$7*100),"")</f>
        <v>35.039370078740163</v>
      </c>
      <c r="F43" s="17">
        <v>8.9</v>
      </c>
      <c r="G43" s="61">
        <f>IF(AND((F43&gt;0),(F$7&gt;0)),(F43/F$7*100),"")</f>
        <v>35.039370078740163</v>
      </c>
      <c r="H43" s="17">
        <v>9.1</v>
      </c>
      <c r="I43" s="61">
        <f>IF(AND((H43&gt;0),(H$7&gt;0)),(H43/H$7*100),"")</f>
        <v>37.142857142857146</v>
      </c>
      <c r="J43" s="17">
        <v>8.9</v>
      </c>
      <c r="K43" s="61">
        <f>IF(AND((J43&gt;0),(J$7&gt;0)),(J43/J$7*100),"")</f>
        <v>35.742971887550205</v>
      </c>
      <c r="L43" s="17">
        <v>9.3000000000000007</v>
      </c>
      <c r="M43" s="61">
        <f>IF(AND((L43&gt;0),(L$7&gt;0)),(L43/L$7*100),"")</f>
        <v>36.614173228346466</v>
      </c>
      <c r="N43" s="17">
        <v>3.2</v>
      </c>
      <c r="O43" s="61">
        <f>IF(AND((N43&gt;0),(N$7&gt;0)),(N43/N$7*100),"")</f>
        <v>12.5</v>
      </c>
      <c r="P43" s="17">
        <v>8.4</v>
      </c>
      <c r="Q43" s="61">
        <f>IF(AND((P43&gt;0),(P$7&gt;0)),(P43/P$7*100),"")</f>
        <v>32.432432432432435</v>
      </c>
      <c r="R43" s="17">
        <v>9.5</v>
      </c>
      <c r="S43" s="61">
        <f>IF(AND((R43&gt;0),(R$7&gt;0)),(R43/R$7*100),"")</f>
        <v>35.984848484848484</v>
      </c>
      <c r="T43" s="17">
        <v>8.9</v>
      </c>
      <c r="U43" s="61">
        <f>IF(AND((T43&gt;0),(T$7&gt;0)),(T43/T$7*100),"")</f>
        <v>35.177865612648226</v>
      </c>
      <c r="V43" s="17"/>
      <c r="W43" s="61" t="str">
        <f>IF(AND((V43&gt;0),(V$7&gt;0)),(V43/V$7*100),"")</f>
        <v/>
      </c>
      <c r="X43" s="17"/>
      <c r="Y43" s="61" t="str">
        <f>IF(AND((X43&gt;0),(X$7&gt;0)),(X43/X$7*100),"")</f>
        <v/>
      </c>
      <c r="Z43" s="17"/>
      <c r="AA43" s="61" t="str">
        <f>IF(AND((Z43&gt;0),(Z$7&gt;0)),(Z43/Z$7*100),"")</f>
        <v/>
      </c>
      <c r="AB43" s="17"/>
      <c r="AC43" s="61" t="str">
        <f>IF(AND((AB43&gt;0),(AB$7&gt;0)),(AB43/AB$7*100),"")</f>
        <v/>
      </c>
      <c r="AD43" s="17"/>
      <c r="AE43" s="61" t="str">
        <f>IF(AND((AD43&gt;0),(AD$7&gt;0)),(AD43/AD$7*100),"")</f>
        <v/>
      </c>
      <c r="AF43" s="17"/>
      <c r="AG43" s="61" t="str">
        <f>IF(AND((AF43&gt;0),(AF$7&gt;0)),(AF43/AF$7*100),"")</f>
        <v/>
      </c>
      <c r="AH43" s="17"/>
      <c r="AI43" s="61" t="str">
        <f>IF(AND((AH43&gt;0),(AH$7&gt;0)),(AH43/AH$7*100),"")</f>
        <v/>
      </c>
      <c r="AJ43" s="17"/>
      <c r="AK43" s="61" t="str">
        <f>IF(AND((AJ43&gt;0),(AJ$7&gt;0)),(AJ43/AJ$7*100),"")</f>
        <v/>
      </c>
      <c r="AL43" s="17"/>
      <c r="AM43" s="61" t="str">
        <f>IF(AND((AL43&gt;0),(AL$7&gt;0)),(AL43/AL$7*100),"")</f>
        <v/>
      </c>
      <c r="AN43" s="17"/>
      <c r="AO43" s="61" t="str">
        <f>IF(AND((AN43&gt;0),(AN$7&gt;0)),(AN43/AN$7*100),"")</f>
        <v/>
      </c>
      <c r="AP43" s="17"/>
      <c r="AQ43" s="61" t="str">
        <f>IF(AND((AP43&gt;0),(AP$7&gt;0)),(AP43/AP$7*100),"")</f>
        <v/>
      </c>
      <c r="AR43" s="17"/>
      <c r="AS43" s="61" t="str">
        <f>IF(AND((AR43&gt;0),(AR$7&gt;0)),(AR43/AR$7*100),"")</f>
        <v/>
      </c>
      <c r="AT43" s="17"/>
      <c r="AU43" s="61" t="str">
        <f>IF(AND((AT43&gt;0),(AT$7&gt;0)),(AT43/AT$7*100),"")</f>
        <v/>
      </c>
      <c r="AV43" s="17"/>
      <c r="AW43" s="61" t="str">
        <f>IF(AND((AV43&gt;0),(AV$7&gt;0)),(AV43/AV$7*100),"")</f>
        <v/>
      </c>
      <c r="AX43" s="17"/>
      <c r="AY43" s="61" t="str">
        <f>IF(AND((AX43&gt;0),(AX$7&gt;0)),(AX43/AX$7*100),"")</f>
        <v/>
      </c>
      <c r="AZ43" s="17"/>
      <c r="BA43" s="61" t="str">
        <f>IF(AND((AZ43&gt;0),(AZ$7&gt;0)),(AZ43/AZ$7*100),"")</f>
        <v/>
      </c>
      <c r="BB43" s="17"/>
      <c r="BC43" s="61" t="str">
        <f>IF(AND((BB43&gt;0),(BB$7&gt;0)),(BB43/BB$7*100),"")</f>
        <v/>
      </c>
      <c r="BD43" s="17"/>
      <c r="BE43" s="61" t="str">
        <f>IF(AND((BD43&gt;0),(BD$7&gt;0)),(BD43/BD$7*100),"")</f>
        <v/>
      </c>
      <c r="BF43" s="17"/>
      <c r="BG43" s="61" t="str">
        <f>IF(AND((BF43&gt;0),(BF$7&gt;0)),(BF43/BF$7*100),"")</f>
        <v/>
      </c>
      <c r="BH43" s="17"/>
      <c r="BI43" s="61" t="str">
        <f>IF(AND((BH43&gt;0),(BH$7&gt;0)),(BH43/BH$7*100),"")</f>
        <v/>
      </c>
      <c r="BK43" s="18" t="str">
        <f t="shared" si="0"/>
        <v xml:space="preserve">     Anterior base + secondary branch</v>
      </c>
      <c r="BL43" s="11">
        <f t="shared" si="35"/>
        <v>10</v>
      </c>
      <c r="BM43" s="4">
        <f t="shared" si="36"/>
        <v>3.2</v>
      </c>
      <c r="BN43" s="40" t="str">
        <f t="shared" si="37"/>
        <v>–</v>
      </c>
      <c r="BO43" s="6">
        <f t="shared" si="38"/>
        <v>9.5</v>
      </c>
      <c r="BP43" s="51">
        <f t="shared" si="39"/>
        <v>12.5</v>
      </c>
      <c r="BQ43" s="7" t="str">
        <f>IF(COUNT(BP43)&gt;0,"–","?")</f>
        <v>–</v>
      </c>
      <c r="BR43" s="52">
        <f t="shared" si="40"/>
        <v>37.6</v>
      </c>
      <c r="BS43" s="46">
        <f t="shared" si="41"/>
        <v>8.4500000000000011</v>
      </c>
      <c r="BT43" s="8">
        <f t="shared" si="41"/>
        <v>33.327388894616334</v>
      </c>
      <c r="BU43" s="5">
        <f t="shared" si="42"/>
        <v>1.8715709384839685</v>
      </c>
      <c r="BV43" s="9">
        <f t="shared" si="42"/>
        <v>7.4563931257192664</v>
      </c>
      <c r="BW43" s="5"/>
      <c r="BX43" s="7"/>
    </row>
    <row r="44" spans="1:76" x14ac:dyDescent="0.2">
      <c r="A44" s="27" t="s">
        <v>32</v>
      </c>
      <c r="B44" s="17"/>
      <c r="C44" s="61" t="str">
        <f>IF(AND((B44&gt;0),(B$7&gt;0)),(B44/B$7*100),"")</f>
        <v/>
      </c>
      <c r="D44" s="17">
        <v>3.6</v>
      </c>
      <c r="E44" s="61">
        <f>IF(AND((D44&gt;0),(D$7&gt;0)),(D44/D$7*100),"")</f>
        <v>14.173228346456693</v>
      </c>
      <c r="F44" s="17">
        <v>3.6</v>
      </c>
      <c r="G44" s="61">
        <f>IF(AND((F44&gt;0),(F$7&gt;0)),(F44/F$7*100),"")</f>
        <v>14.173228346456693</v>
      </c>
      <c r="H44" s="17"/>
      <c r="I44" s="61" t="str">
        <f>IF(AND((H44&gt;0),(H$7&gt;0)),(H44/H$7*100),"")</f>
        <v/>
      </c>
      <c r="J44" s="17"/>
      <c r="K44" s="61" t="str">
        <f>IF(AND((J44&gt;0),(J$7&gt;0)),(J44/J$7*100),"")</f>
        <v/>
      </c>
      <c r="L44" s="17">
        <v>3.2</v>
      </c>
      <c r="M44" s="61">
        <f>IF(AND((L44&gt;0),(L$7&gt;0)),(L44/L$7*100),"")</f>
        <v>12.598425196850396</v>
      </c>
      <c r="N44" s="17"/>
      <c r="O44" s="61" t="str">
        <f>IF(AND((N44&gt;0),(N$7&gt;0)),(N44/N$7*100),"")</f>
        <v/>
      </c>
      <c r="P44" s="17"/>
      <c r="Q44" s="61" t="str">
        <f>IF(AND((P44&gt;0),(P$7&gt;0)),(P44/P$7*100),"")</f>
        <v/>
      </c>
      <c r="R44" s="17">
        <v>3.6</v>
      </c>
      <c r="S44" s="61">
        <f>IF(AND((R44&gt;0),(R$7&gt;0)),(R44/R$7*100),"")</f>
        <v>13.636363636363638</v>
      </c>
      <c r="T44" s="17">
        <v>3.4</v>
      </c>
      <c r="U44" s="61">
        <f>IF(AND((T44&gt;0),(T$7&gt;0)),(T44/T$7*100),"")</f>
        <v>13.438735177865613</v>
      </c>
      <c r="V44" s="17"/>
      <c r="W44" s="61" t="str">
        <f>IF(AND((V44&gt;0),(V$7&gt;0)),(V44/V$7*100),"")</f>
        <v/>
      </c>
      <c r="X44" s="17"/>
      <c r="Y44" s="61" t="str">
        <f>IF(AND((X44&gt;0),(X$7&gt;0)),(X44/X$7*100),"")</f>
        <v/>
      </c>
      <c r="Z44" s="17"/>
      <c r="AA44" s="61" t="str">
        <f>IF(AND((Z44&gt;0),(Z$7&gt;0)),(Z44/Z$7*100),"")</f>
        <v/>
      </c>
      <c r="AB44" s="17"/>
      <c r="AC44" s="61" t="str">
        <f>IF(AND((AB44&gt;0),(AB$7&gt;0)),(AB44/AB$7*100),"")</f>
        <v/>
      </c>
      <c r="AD44" s="17"/>
      <c r="AE44" s="61" t="str">
        <f>IF(AND((AD44&gt;0),(AD$7&gt;0)),(AD44/AD$7*100),"")</f>
        <v/>
      </c>
      <c r="AF44" s="17"/>
      <c r="AG44" s="61" t="str">
        <f>IF(AND((AF44&gt;0),(AF$7&gt;0)),(AF44/AF$7*100),"")</f>
        <v/>
      </c>
      <c r="AH44" s="17"/>
      <c r="AI44" s="61" t="str">
        <f>IF(AND((AH44&gt;0),(AH$7&gt;0)),(AH44/AH$7*100),"")</f>
        <v/>
      </c>
      <c r="AJ44" s="17"/>
      <c r="AK44" s="61" t="str">
        <f>IF(AND((AJ44&gt;0),(AJ$7&gt;0)),(AJ44/AJ$7*100),"")</f>
        <v/>
      </c>
      <c r="AL44" s="17"/>
      <c r="AM44" s="61" t="str">
        <f>IF(AND((AL44&gt;0),(AL$7&gt;0)),(AL44/AL$7*100),"")</f>
        <v/>
      </c>
      <c r="AN44" s="17"/>
      <c r="AO44" s="61" t="str">
        <f>IF(AND((AN44&gt;0),(AN$7&gt;0)),(AN44/AN$7*100),"")</f>
        <v/>
      </c>
      <c r="AP44" s="17"/>
      <c r="AQ44" s="61" t="str">
        <f>IF(AND((AP44&gt;0),(AP$7&gt;0)),(AP44/AP$7*100),"")</f>
        <v/>
      </c>
      <c r="AR44" s="17"/>
      <c r="AS44" s="61" t="str">
        <f>IF(AND((AR44&gt;0),(AR$7&gt;0)),(AR44/AR$7*100),"")</f>
        <v/>
      </c>
      <c r="AT44" s="17"/>
      <c r="AU44" s="61" t="str">
        <f>IF(AND((AT44&gt;0),(AT$7&gt;0)),(AT44/AT$7*100),"")</f>
        <v/>
      </c>
      <c r="AV44" s="17"/>
      <c r="AW44" s="61" t="str">
        <f>IF(AND((AV44&gt;0),(AV$7&gt;0)),(AV44/AV$7*100),"")</f>
        <v/>
      </c>
      <c r="AX44" s="17"/>
      <c r="AY44" s="61" t="str">
        <f>IF(AND((AX44&gt;0),(AX$7&gt;0)),(AX44/AX$7*100),"")</f>
        <v/>
      </c>
      <c r="AZ44" s="17"/>
      <c r="BA44" s="61" t="str">
        <f>IF(AND((AZ44&gt;0),(AZ$7&gt;0)),(AZ44/AZ$7*100),"")</f>
        <v/>
      </c>
      <c r="BB44" s="17"/>
      <c r="BC44" s="61" t="str">
        <f>IF(AND((BB44&gt;0),(BB$7&gt;0)),(BB44/BB$7*100),"")</f>
        <v/>
      </c>
      <c r="BD44" s="17"/>
      <c r="BE44" s="61" t="str">
        <f>IF(AND((BD44&gt;0),(BD$7&gt;0)),(BD44/BD$7*100),"")</f>
        <v/>
      </c>
      <c r="BF44" s="17"/>
      <c r="BG44" s="61" t="str">
        <f>IF(AND((BF44&gt;0),(BF$7&gt;0)),(BF44/BF$7*100),"")</f>
        <v/>
      </c>
      <c r="BH44" s="17"/>
      <c r="BI44" s="61" t="str">
        <f>IF(AND((BH44&gt;0),(BH$7&gt;0)),(BH44/BH$7*100),"")</f>
        <v/>
      </c>
      <c r="BK44" s="18" t="str">
        <f t="shared" si="0"/>
        <v xml:space="preserve">     Anterior spur</v>
      </c>
      <c r="BL44" s="11">
        <f t="shared" si="35"/>
        <v>5</v>
      </c>
      <c r="BM44" s="4">
        <f t="shared" si="36"/>
        <v>3.2</v>
      </c>
      <c r="BN44" s="40" t="str">
        <f t="shared" si="37"/>
        <v>–</v>
      </c>
      <c r="BO44" s="6">
        <f t="shared" si="38"/>
        <v>3.6</v>
      </c>
      <c r="BP44" s="51">
        <f t="shared" si="39"/>
        <v>12.598425196850396</v>
      </c>
      <c r="BQ44" s="7" t="str">
        <f>IF(COUNT(BP44)&gt;0,"–","?")</f>
        <v>–</v>
      </c>
      <c r="BR44" s="52">
        <f t="shared" si="40"/>
        <v>14.173228346456693</v>
      </c>
      <c r="BS44" s="46">
        <f t="shared" si="41"/>
        <v>3.4799999999999995</v>
      </c>
      <c r="BT44" s="8">
        <f t="shared" si="41"/>
        <v>13.603996140798605</v>
      </c>
      <c r="BU44" s="5">
        <f t="shared" si="42"/>
        <v>0.17888543819998315</v>
      </c>
      <c r="BV44" s="9">
        <f t="shared" si="42"/>
        <v>0.64953490511833289</v>
      </c>
      <c r="BW44" s="5"/>
      <c r="BX44" s="7"/>
    </row>
    <row r="45" spans="1:76" x14ac:dyDescent="0.2">
      <c r="A45" s="27" t="s">
        <v>77</v>
      </c>
      <c r="B45" s="71" t="str">
        <f>IF(AND((B43&gt;0),(B42&gt;0)),(B43/B42),"")</f>
        <v/>
      </c>
      <c r="C45" s="61" t="s">
        <v>5</v>
      </c>
      <c r="D45" s="71">
        <f>IF(AND((D43&gt;0),(D42&gt;0)),(D43/D42),"")</f>
        <v>0.66417910447761197</v>
      </c>
      <c r="E45" s="61" t="s">
        <v>5</v>
      </c>
      <c r="F45" s="71">
        <f>IF(AND((F43&gt;0),(F42&gt;0)),(F43/F42),"")</f>
        <v>0.65441176470588236</v>
      </c>
      <c r="G45" s="61" t="s">
        <v>5</v>
      </c>
      <c r="H45" s="71">
        <f>IF(AND((H43&gt;0),(H42&gt;0)),(H43/H42),"")</f>
        <v>0.69465648854961837</v>
      </c>
      <c r="I45" s="61" t="s">
        <v>5</v>
      </c>
      <c r="J45" s="71">
        <f>IF(AND((J43&gt;0),(J42&gt;0)),(J43/J42),"")</f>
        <v>0.63120567375886527</v>
      </c>
      <c r="K45" s="61" t="s">
        <v>5</v>
      </c>
      <c r="L45" s="71">
        <f>IF(AND((L43&gt;0),(L42&gt;0)),(L43/L42),"")</f>
        <v>0.67391304347826086</v>
      </c>
      <c r="M45" s="61" t="s">
        <v>5</v>
      </c>
      <c r="N45" s="71">
        <f>IF(AND((N43&gt;0),(N42&gt;0)),(N43/N42),"")</f>
        <v>0.34042553191489361</v>
      </c>
      <c r="O45" s="61" t="s">
        <v>5</v>
      </c>
      <c r="P45" s="71">
        <f>IF(AND((P43&gt;0),(P42&gt;0)),(P43/P42),"")</f>
        <v>0.67200000000000004</v>
      </c>
      <c r="Q45" s="61" t="s">
        <v>5</v>
      </c>
      <c r="R45" s="71">
        <f>IF(AND((R43&gt;0),(R42&gt;0)),(R43/R42),"")</f>
        <v>0.66901408450704225</v>
      </c>
      <c r="S45" s="61" t="s">
        <v>5</v>
      </c>
      <c r="T45" s="71" t="str">
        <f>IF(AND((T43&gt;0),(T42&gt;0)),(T43/T42),"")</f>
        <v/>
      </c>
      <c r="U45" s="61" t="s">
        <v>5</v>
      </c>
      <c r="V45" s="71" t="str">
        <f>IF(AND((V43&gt;0),(V42&gt;0)),(V43/V42),"")</f>
        <v/>
      </c>
      <c r="W45" s="61" t="s">
        <v>5</v>
      </c>
      <c r="X45" s="71" t="str">
        <f>IF(AND((X43&gt;0),(X42&gt;0)),(X43/X42),"")</f>
        <v/>
      </c>
      <c r="Y45" s="61" t="s">
        <v>5</v>
      </c>
      <c r="Z45" s="71" t="str">
        <f>IF(AND((Z43&gt;0),(Z42&gt;0)),(Z43/Z42),"")</f>
        <v/>
      </c>
      <c r="AA45" s="61" t="s">
        <v>5</v>
      </c>
      <c r="AB45" s="71" t="str">
        <f>IF(AND((AB43&gt;0),(AB42&gt;0)),(AB43/AB42),"")</f>
        <v/>
      </c>
      <c r="AC45" s="61" t="s">
        <v>5</v>
      </c>
      <c r="AD45" s="71" t="str">
        <f>IF(AND((AD43&gt;0),(AD42&gt;0)),(AD43/AD42),"")</f>
        <v/>
      </c>
      <c r="AE45" s="61" t="s">
        <v>5</v>
      </c>
      <c r="AF45" s="71" t="str">
        <f>IF(AND((AF43&gt;0),(AF42&gt;0)),(AF43/AF42),"")</f>
        <v/>
      </c>
      <c r="AG45" s="61" t="s">
        <v>5</v>
      </c>
      <c r="AH45" s="71" t="str">
        <f>IF(AND((AH43&gt;0),(AH42&gt;0)),(AH43/AH42),"")</f>
        <v/>
      </c>
      <c r="AI45" s="61" t="s">
        <v>5</v>
      </c>
      <c r="AJ45" s="71" t="str">
        <f>IF(AND((AJ43&gt;0),(AJ42&gt;0)),(AJ43/AJ42),"")</f>
        <v/>
      </c>
      <c r="AK45" s="61" t="s">
        <v>5</v>
      </c>
      <c r="AL45" s="71" t="str">
        <f>IF(AND((AL43&gt;0),(AL42&gt;0)),(AL43/AL42),"")</f>
        <v/>
      </c>
      <c r="AM45" s="61" t="s">
        <v>5</v>
      </c>
      <c r="AN45" s="71" t="str">
        <f>IF(AND((AN43&gt;0),(AN42&gt;0)),(AN43/AN42),"")</f>
        <v/>
      </c>
      <c r="AO45" s="61" t="s">
        <v>5</v>
      </c>
      <c r="AP45" s="71" t="str">
        <f>IF(AND((AP43&gt;0),(AP42&gt;0)),(AP43/AP42),"")</f>
        <v/>
      </c>
      <c r="AQ45" s="61" t="s">
        <v>5</v>
      </c>
      <c r="AR45" s="71" t="str">
        <f>IF(AND((AR43&gt;0),(AR42&gt;0)),(AR43/AR42),"")</f>
        <v/>
      </c>
      <c r="AS45" s="61" t="s">
        <v>5</v>
      </c>
      <c r="AT45" s="71" t="str">
        <f>IF(AND((AT43&gt;0),(AT42&gt;0)),(AT43/AT42),"")</f>
        <v/>
      </c>
      <c r="AU45" s="61" t="s">
        <v>5</v>
      </c>
      <c r="AV45" s="71" t="str">
        <f>IF(AND((AV43&gt;0),(AV42&gt;0)),(AV43/AV42),"")</f>
        <v/>
      </c>
      <c r="AW45" s="61" t="s">
        <v>5</v>
      </c>
      <c r="AX45" s="71" t="str">
        <f>IF(AND((AX43&gt;0),(AX42&gt;0)),(AX43/AX42),"")</f>
        <v/>
      </c>
      <c r="AY45" s="61" t="s">
        <v>5</v>
      </c>
      <c r="AZ45" s="71" t="str">
        <f>IF(AND((AZ43&gt;0),(AZ42&gt;0)),(AZ43/AZ42),"")</f>
        <v/>
      </c>
      <c r="BA45" s="61" t="s">
        <v>5</v>
      </c>
      <c r="BB45" s="71" t="str">
        <f>IF(AND((BB43&gt;0),(BB42&gt;0)),(BB43/BB42),"")</f>
        <v/>
      </c>
      <c r="BC45" s="61" t="s">
        <v>5</v>
      </c>
      <c r="BD45" s="71" t="str">
        <f>IF(AND((BD43&gt;0),(BD42&gt;0)),(BD43/BD42),"")</f>
        <v/>
      </c>
      <c r="BE45" s="61" t="s">
        <v>5</v>
      </c>
      <c r="BF45" s="71" t="str">
        <f>IF(AND((BF43&gt;0),(BF42&gt;0)),(BF43/BF42),"")</f>
        <v/>
      </c>
      <c r="BG45" s="61" t="s">
        <v>5</v>
      </c>
      <c r="BH45" s="71" t="str">
        <f>IF(AND((BH43&gt;0),(BH42&gt;0)),(BH43/BH42),"")</f>
        <v/>
      </c>
      <c r="BI45" s="61" t="s">
        <v>5</v>
      </c>
      <c r="BK45" s="18" t="str">
        <f t="shared" si="0"/>
        <v xml:space="preserve">     Anterior branches length ratio</v>
      </c>
      <c r="BL45" s="11">
        <f t="shared" si="35"/>
        <v>8</v>
      </c>
      <c r="BM45" s="24">
        <f t="shared" si="36"/>
        <v>0.34042553191489361</v>
      </c>
      <c r="BN45" s="120" t="str">
        <f t="shared" si="37"/>
        <v>–</v>
      </c>
      <c r="BO45" s="26">
        <f t="shared" si="38"/>
        <v>0.69465648854961837</v>
      </c>
      <c r="BP45" s="102" t="str">
        <f t="shared" si="39"/>
        <v/>
      </c>
      <c r="BQ45" s="103" t="s">
        <v>5</v>
      </c>
      <c r="BR45" s="104" t="str">
        <f t="shared" si="40"/>
        <v/>
      </c>
      <c r="BS45" s="53">
        <f>IF(SUM(B45,D45,F45,H45,J45,L45,N45,P45,R45,T45,V45,X45,Z45,AB45,AD45,AF45,AH45,AJ45,AL45,AN45,AP45,AR45,AT45,AV45,AX45,AZ45,BB45,BD45,BF45,BH45)&gt;0,AVERAGE(B45,D45,F45,H45,J45,L45,N45,P45,R45,T45,V45,X45,Z45,AB45,AD45,AF45,AH45,AJ45,AL45,AN45,AP45,AR45,AT45,AV45,AX45,AZ45,BB45,BD45,BF45,BH45),"?")</f>
        <v>0.62497571142402175</v>
      </c>
      <c r="BT45" s="105" t="s">
        <v>5</v>
      </c>
      <c r="BU45" s="120">
        <f>IF(COUNT(B45,D45,F45,H45,J45,L45,N45,P45,R45,T45,V45,X45,Z45,AB45,AD45,AF45,AH45,AJ45,AL45,AN45,AP45,AR45,AT45,AV45,AX45,AZ45,BB45,BD45,BF45,BH45)&gt;1,STDEV(B45,D45,F45,H45,J45,L45,N45,P45,R45,T45,V45,X45,Z45,AB45,AD45,AF45,AH45,AJ45,AL45,AN45,AP45,AR45,AT45,AV45,AX45,AZ45,BB45,BD45,BF45,BH45),"?")</f>
        <v>0.11638111011327572</v>
      </c>
      <c r="BV45" s="106" t="s">
        <v>5</v>
      </c>
      <c r="BW45" s="120"/>
      <c r="BX45" s="103"/>
    </row>
    <row r="46" spans="1:76" x14ac:dyDescent="0.2">
      <c r="A46" s="27" t="s">
        <v>33</v>
      </c>
      <c r="B46" s="17">
        <v>13</v>
      </c>
      <c r="C46" s="61">
        <f>IF(AND((B46&gt;0),(B$7&gt;0)),(B46/B$7*100),"")</f>
        <v>52</v>
      </c>
      <c r="D46" s="17">
        <v>12.6</v>
      </c>
      <c r="E46" s="61">
        <f>IF(AND((D46&gt;0),(D$7&gt;0)),(D46/D$7*100),"")</f>
        <v>49.606299212598429</v>
      </c>
      <c r="F46" s="17">
        <v>13.3</v>
      </c>
      <c r="G46" s="61">
        <f>IF(AND((F46&gt;0),(F$7&gt;0)),(F46/F$7*100),"")</f>
        <v>52.362204724409459</v>
      </c>
      <c r="H46" s="17">
        <v>12.9</v>
      </c>
      <c r="I46" s="61">
        <f>IF(AND((H46&gt;0),(H$7&gt;0)),(H46/H$7*100),"")</f>
        <v>52.653061224489797</v>
      </c>
      <c r="J46" s="17">
        <v>13</v>
      </c>
      <c r="K46" s="61">
        <f>IF(AND((J46&gt;0),(J$7&gt;0)),(J46/J$7*100),"")</f>
        <v>52.208835341365464</v>
      </c>
      <c r="L46" s="17">
        <v>12.9</v>
      </c>
      <c r="M46" s="61">
        <f>IF(AND((L46&gt;0),(L$7&gt;0)),(L46/L$7*100),"")</f>
        <v>50.787401574803162</v>
      </c>
      <c r="N46" s="17"/>
      <c r="O46" s="61" t="str">
        <f>IF(AND((N46&gt;0),(N$7&gt;0)),(N46/N$7*100),"")</f>
        <v/>
      </c>
      <c r="P46" s="17">
        <v>12.4</v>
      </c>
      <c r="Q46" s="61">
        <f>IF(AND((P46&gt;0),(P$7&gt;0)),(P46/P$7*100),"")</f>
        <v>47.876447876447884</v>
      </c>
      <c r="R46" s="17">
        <v>13.4</v>
      </c>
      <c r="S46" s="61">
        <f>IF(AND((R46&gt;0),(R$7&gt;0)),(R46/R$7*100),"")</f>
        <v>50.757575757575758</v>
      </c>
      <c r="T46" s="17"/>
      <c r="U46" s="61" t="str">
        <f>IF(AND((T46&gt;0),(T$7&gt;0)),(T46/T$7*100),"")</f>
        <v/>
      </c>
      <c r="V46" s="17"/>
      <c r="W46" s="61" t="str">
        <f>IF(AND((V46&gt;0),(V$7&gt;0)),(V46/V$7*100),"")</f>
        <v/>
      </c>
      <c r="X46" s="17"/>
      <c r="Y46" s="61" t="str">
        <f>IF(AND((X46&gt;0),(X$7&gt;0)),(X46/X$7*100),"")</f>
        <v/>
      </c>
      <c r="Z46" s="17"/>
      <c r="AA46" s="61" t="str">
        <f>IF(AND((Z46&gt;0),(Z$7&gt;0)),(Z46/Z$7*100),"")</f>
        <v/>
      </c>
      <c r="AB46" s="17"/>
      <c r="AC46" s="61" t="str">
        <f>IF(AND((AB46&gt;0),(AB$7&gt;0)),(AB46/AB$7*100),"")</f>
        <v/>
      </c>
      <c r="AD46" s="17"/>
      <c r="AE46" s="61" t="str">
        <f>IF(AND((AD46&gt;0),(AD$7&gt;0)),(AD46/AD$7*100),"")</f>
        <v/>
      </c>
      <c r="AF46" s="17"/>
      <c r="AG46" s="61" t="str">
        <f>IF(AND((AF46&gt;0),(AF$7&gt;0)),(AF46/AF$7*100),"")</f>
        <v/>
      </c>
      <c r="AH46" s="17"/>
      <c r="AI46" s="61" t="str">
        <f>IF(AND((AH46&gt;0),(AH$7&gt;0)),(AH46/AH$7*100),"")</f>
        <v/>
      </c>
      <c r="AJ46" s="17"/>
      <c r="AK46" s="61" t="str">
        <f>IF(AND((AJ46&gt;0),(AJ$7&gt;0)),(AJ46/AJ$7*100),"")</f>
        <v/>
      </c>
      <c r="AL46" s="17"/>
      <c r="AM46" s="61" t="str">
        <f>IF(AND((AL46&gt;0),(AL$7&gt;0)),(AL46/AL$7*100),"")</f>
        <v/>
      </c>
      <c r="AN46" s="17"/>
      <c r="AO46" s="61" t="str">
        <f>IF(AND((AN46&gt;0),(AN$7&gt;0)),(AN46/AN$7*100),"")</f>
        <v/>
      </c>
      <c r="AP46" s="17"/>
      <c r="AQ46" s="61" t="str">
        <f>IF(AND((AP46&gt;0),(AP$7&gt;0)),(AP46/AP$7*100),"")</f>
        <v/>
      </c>
      <c r="AR46" s="17"/>
      <c r="AS46" s="61" t="str">
        <f>IF(AND((AR46&gt;0),(AR$7&gt;0)),(AR46/AR$7*100),"")</f>
        <v/>
      </c>
      <c r="AT46" s="17"/>
      <c r="AU46" s="61" t="str">
        <f>IF(AND((AT46&gt;0),(AT$7&gt;0)),(AT46/AT$7*100),"")</f>
        <v/>
      </c>
      <c r="AV46" s="17"/>
      <c r="AW46" s="61" t="str">
        <f>IF(AND((AV46&gt;0),(AV$7&gt;0)),(AV46/AV$7*100),"")</f>
        <v/>
      </c>
      <c r="AX46" s="17"/>
      <c r="AY46" s="61" t="str">
        <f>IF(AND((AX46&gt;0),(AX$7&gt;0)),(AX46/AX$7*100),"")</f>
        <v/>
      </c>
      <c r="AZ46" s="17"/>
      <c r="BA46" s="61" t="str">
        <f>IF(AND((AZ46&gt;0),(AZ$7&gt;0)),(AZ46/AZ$7*100),"")</f>
        <v/>
      </c>
      <c r="BB46" s="17"/>
      <c r="BC46" s="61" t="str">
        <f>IF(AND((BB46&gt;0),(BB$7&gt;0)),(BB46/BB$7*100),"")</f>
        <v/>
      </c>
      <c r="BD46" s="17"/>
      <c r="BE46" s="61" t="str">
        <f>IF(AND((BD46&gt;0),(BD$7&gt;0)),(BD46/BD$7*100),"")</f>
        <v/>
      </c>
      <c r="BF46" s="17"/>
      <c r="BG46" s="61" t="str">
        <f>IF(AND((BF46&gt;0),(BF$7&gt;0)),(BF46/BF$7*100),"")</f>
        <v/>
      </c>
      <c r="BH46" s="17"/>
      <c r="BI46" s="61" t="str">
        <f>IF(AND((BH46&gt;0),(BH$7&gt;0)),(BH46/BH$7*100),"")</f>
        <v/>
      </c>
      <c r="BK46" s="18" t="str">
        <f t="shared" si="0"/>
        <v xml:space="preserve">     Posterior primary branch</v>
      </c>
      <c r="BL46" s="11">
        <f t="shared" si="35"/>
        <v>8</v>
      </c>
      <c r="BM46" s="4">
        <f t="shared" si="36"/>
        <v>12.4</v>
      </c>
      <c r="BN46" s="40" t="str">
        <f t="shared" si="37"/>
        <v>–</v>
      </c>
      <c r="BO46" s="6">
        <f t="shared" si="38"/>
        <v>13.4</v>
      </c>
      <c r="BP46" s="51">
        <f t="shared" si="39"/>
        <v>47.876447876447884</v>
      </c>
      <c r="BQ46" s="7" t="str">
        <f>IF(COUNT(BP46)&gt;0,"–","?")</f>
        <v>–</v>
      </c>
      <c r="BR46" s="52">
        <f t="shared" si="40"/>
        <v>52.653061224489797</v>
      </c>
      <c r="BS46" s="46">
        <f>IF(SUM(B46,D46,F46,H46,J46,L46,N46,P46,R46,T46,V46,X46,Z46,AB46,AD46,AF46,AH46,AJ46,AL46,AN46,AP46,AR46,AT46,AV46,AX46,AZ46,BB46,BD46,BF46,BH46)&gt;0,AVERAGE(B46,D46,F46,H46,J46,L46,N46,P46,R46,T46,V46,X46,Z46,AB46,AD46,AF46,AH46,AJ46,AL46,AN46,AP46,AR46,AT46,AV46,AX46,AZ46,BB46,BD46,BF46,BH46),"?")</f>
        <v>12.937500000000004</v>
      </c>
      <c r="BT46" s="8">
        <f>IF(SUM(C46,E46,G46,I46,K46,M46,O46,Q46,S46,U46,W46,Y46,AA46,AC46,AE46,AG46,AI46,AK46,AM46,AO46,AQ46,AS46,AU46,AW46,AY46,BA46,BC46,BE46,BG46,BI46)&gt;0,AVERAGE(C46,E46,G46,I46,K46,M46,O46,Q46,S46,U46,W46,Y46,AA46,AC46,AE46,AG46,AI46,AK46,AM46,AO46,AQ46,AS46,AU46,AW46,AY46,BA46,BC46,BE46,BG46,BI46),"?")</f>
        <v>51.031478213961236</v>
      </c>
      <c r="BU46" s="5">
        <f>IF(COUNT(B46,D46,F46,H46,J46,L46,N46,P46,R46,T46,V46,X46,Z46,AB46,AD46,AF46,AH46,AJ46,AL46,AN46,AP46,AR46,AT46,AV46,AX46,AZ46,BB46,BD46,BF46,BH46)&gt;1,STDEV(B46,D46,F46,H46,J46,L46,N46,P46,R46,T46,V46,X46,Z46,AB46,AD46,AF46,AH46,AJ46,AL46,AN46,AP46,AR46,AT46,AV46,AX46,AZ46,BB46,BD46,BF46,BH46),"?")</f>
        <v>0.32923070504261481</v>
      </c>
      <c r="BV46" s="9">
        <f>IF(COUNT(C46,E46,G46,I46,K46,M46,O46,Q46,S46,U46,W46,Y46,AA46,AC46,AE46,AG46,AI46,AK46,AM46,AO46,AQ46,AS46,AU46,AW46,AY46,BA46,BC46,BE46,BG46,BI46)&gt;1,STDEV(C46,E46,G46,I46,K46,M46,O46,Q46,S46,U46,W46,Y46,AA46,AC46,AE46,AG46,AI46,AK46,AM46,AO46,AQ46,AS46,AU46,AW46,AY46,BA46,BC46,BE46,BG46,BI46),"?")</f>
        <v>1.6407540226144124</v>
      </c>
      <c r="BW46" s="5"/>
      <c r="BX46" s="7"/>
    </row>
    <row r="47" spans="1:76" x14ac:dyDescent="0.2">
      <c r="A47" s="27" t="s">
        <v>34</v>
      </c>
      <c r="B47" s="17">
        <v>8.8000000000000007</v>
      </c>
      <c r="C47" s="61">
        <f>IF(AND((B47&gt;0),(B$7&gt;0)),(B47/B$7*100),"")</f>
        <v>35.200000000000003</v>
      </c>
      <c r="D47" s="17">
        <v>8.6999999999999993</v>
      </c>
      <c r="E47" s="61">
        <f>IF(AND((D47&gt;0),(D$7&gt;0)),(D47/D$7*100),"")</f>
        <v>34.251968503937007</v>
      </c>
      <c r="F47" s="17">
        <v>8.3000000000000007</v>
      </c>
      <c r="G47" s="61">
        <f>IF(AND((F47&gt;0),(F$7&gt;0)),(F47/F$7*100),"")</f>
        <v>32.677165354330711</v>
      </c>
      <c r="H47" s="17">
        <v>8.4</v>
      </c>
      <c r="I47" s="61">
        <f>IF(AND((H47&gt;0),(H$7&gt;0)),(H47/H$7*100),"")</f>
        <v>34.285714285714285</v>
      </c>
      <c r="J47" s="17">
        <v>8.5</v>
      </c>
      <c r="K47" s="61">
        <f>IF(AND((J47&gt;0),(J$7&gt;0)),(J47/J$7*100),"")</f>
        <v>34.136546184738961</v>
      </c>
      <c r="L47" s="17">
        <v>8.3000000000000007</v>
      </c>
      <c r="M47" s="61">
        <f>IF(AND((L47&gt;0),(L$7&gt;0)),(L47/L$7*100),"")</f>
        <v>32.677165354330711</v>
      </c>
      <c r="N47" s="17">
        <v>9.1</v>
      </c>
      <c r="O47" s="61">
        <f>IF(AND((N47&gt;0),(N$7&gt;0)),(N47/N$7*100),"")</f>
        <v>35.546874999999993</v>
      </c>
      <c r="P47" s="17">
        <v>8.6999999999999993</v>
      </c>
      <c r="Q47" s="61">
        <f>IF(AND((P47&gt;0),(P$7&gt;0)),(P47/P$7*100),"")</f>
        <v>33.590733590733592</v>
      </c>
      <c r="R47" s="17">
        <v>8.9</v>
      </c>
      <c r="S47" s="61">
        <f>IF(AND((R47&gt;0),(R$7&gt;0)),(R47/R$7*100),"")</f>
        <v>33.712121212121218</v>
      </c>
      <c r="T47" s="17">
        <v>8</v>
      </c>
      <c r="U47" s="61">
        <f>IF(AND((T47&gt;0),(T$7&gt;0)),(T47/T$7*100),"")</f>
        <v>31.620553359683797</v>
      </c>
      <c r="V47" s="17"/>
      <c r="W47" s="61" t="str">
        <f>IF(AND((V47&gt;0),(V$7&gt;0)),(V47/V$7*100),"")</f>
        <v/>
      </c>
      <c r="X47" s="17"/>
      <c r="Y47" s="61" t="str">
        <f>IF(AND((X47&gt;0),(X$7&gt;0)),(X47/X$7*100),"")</f>
        <v/>
      </c>
      <c r="Z47" s="17"/>
      <c r="AA47" s="61" t="str">
        <f>IF(AND((Z47&gt;0),(Z$7&gt;0)),(Z47/Z$7*100),"")</f>
        <v/>
      </c>
      <c r="AB47" s="17"/>
      <c r="AC47" s="61" t="str">
        <f>IF(AND((AB47&gt;0),(AB$7&gt;0)),(AB47/AB$7*100),"")</f>
        <v/>
      </c>
      <c r="AD47" s="17"/>
      <c r="AE47" s="61" t="str">
        <f>IF(AND((AD47&gt;0),(AD$7&gt;0)),(AD47/AD$7*100),"")</f>
        <v/>
      </c>
      <c r="AF47" s="17"/>
      <c r="AG47" s="61" t="str">
        <f>IF(AND((AF47&gt;0),(AF$7&gt;0)),(AF47/AF$7*100),"")</f>
        <v/>
      </c>
      <c r="AH47" s="17"/>
      <c r="AI47" s="61" t="str">
        <f>IF(AND((AH47&gt;0),(AH$7&gt;0)),(AH47/AH$7*100),"")</f>
        <v/>
      </c>
      <c r="AJ47" s="17"/>
      <c r="AK47" s="61" t="str">
        <f>IF(AND((AJ47&gt;0),(AJ$7&gt;0)),(AJ47/AJ$7*100),"")</f>
        <v/>
      </c>
      <c r="AL47" s="17"/>
      <c r="AM47" s="61" t="str">
        <f>IF(AND((AL47&gt;0),(AL$7&gt;0)),(AL47/AL$7*100),"")</f>
        <v/>
      </c>
      <c r="AN47" s="17"/>
      <c r="AO47" s="61" t="str">
        <f>IF(AND((AN47&gt;0),(AN$7&gt;0)),(AN47/AN$7*100),"")</f>
        <v/>
      </c>
      <c r="AP47" s="17"/>
      <c r="AQ47" s="61" t="str">
        <f>IF(AND((AP47&gt;0),(AP$7&gt;0)),(AP47/AP$7*100),"")</f>
        <v/>
      </c>
      <c r="AR47" s="17"/>
      <c r="AS47" s="61" t="str">
        <f>IF(AND((AR47&gt;0),(AR$7&gt;0)),(AR47/AR$7*100),"")</f>
        <v/>
      </c>
      <c r="AT47" s="17"/>
      <c r="AU47" s="61" t="str">
        <f>IF(AND((AT47&gt;0),(AT$7&gt;0)),(AT47/AT$7*100),"")</f>
        <v/>
      </c>
      <c r="AV47" s="17"/>
      <c r="AW47" s="61" t="str">
        <f>IF(AND((AV47&gt;0),(AV$7&gt;0)),(AV47/AV$7*100),"")</f>
        <v/>
      </c>
      <c r="AX47" s="17"/>
      <c r="AY47" s="61" t="str">
        <f>IF(AND((AX47&gt;0),(AX$7&gt;0)),(AX47/AX$7*100),"")</f>
        <v/>
      </c>
      <c r="AZ47" s="17"/>
      <c r="BA47" s="61" t="str">
        <f>IF(AND((AZ47&gt;0),(AZ$7&gt;0)),(AZ47/AZ$7*100),"")</f>
        <v/>
      </c>
      <c r="BB47" s="17"/>
      <c r="BC47" s="61" t="str">
        <f>IF(AND((BB47&gt;0),(BB$7&gt;0)),(BB47/BB$7*100),"")</f>
        <v/>
      </c>
      <c r="BD47" s="17"/>
      <c r="BE47" s="61" t="str">
        <f>IF(AND((BD47&gt;0),(BD$7&gt;0)),(BD47/BD$7*100),"")</f>
        <v/>
      </c>
      <c r="BF47" s="17"/>
      <c r="BG47" s="61" t="str">
        <f>IF(AND((BF47&gt;0),(BF$7&gt;0)),(BF47/BF$7*100),"")</f>
        <v/>
      </c>
      <c r="BH47" s="17"/>
      <c r="BI47" s="61" t="str">
        <f>IF(AND((BH47&gt;0),(BH$7&gt;0)),(BH47/BH$7*100),"")</f>
        <v/>
      </c>
      <c r="BK47" s="18" t="str">
        <f t="shared" si="0"/>
        <v xml:space="preserve">     Posterior base + secondary branch</v>
      </c>
      <c r="BL47" s="11">
        <f t="shared" si="35"/>
        <v>10</v>
      </c>
      <c r="BM47" s="4">
        <f t="shared" si="36"/>
        <v>8</v>
      </c>
      <c r="BN47" s="40" t="str">
        <f t="shared" si="37"/>
        <v>–</v>
      </c>
      <c r="BO47" s="6">
        <f t="shared" si="38"/>
        <v>9.1</v>
      </c>
      <c r="BP47" s="51">
        <f t="shared" si="39"/>
        <v>31.620553359683797</v>
      </c>
      <c r="BQ47" s="7" t="str">
        <f>IF(COUNT(BP47)&gt;0,"–","?")</f>
        <v>–</v>
      </c>
      <c r="BR47" s="52">
        <f t="shared" si="40"/>
        <v>35.546874999999993</v>
      </c>
      <c r="BS47" s="46">
        <f>IF(SUM(B47,D47,F47,H47,J47,L47,N47,P47,R47,T47,V47,X47,Z47,AB47,AD47,AF47,AH47,AJ47,AL47,AN47,AP47,AR47,AT47,AV47,AX47,AZ47,BB47,BD47,BF47,BH47)&gt;0,AVERAGE(B47,D47,F47,H47,J47,L47,N47,P47,R47,T47,V47,X47,Z47,AB47,AD47,AF47,AH47,AJ47,AL47,AN47,AP47,AR47,AT47,AV47,AX47,AZ47,BB47,BD47,BF47,BH47),"?")</f>
        <v>8.57</v>
      </c>
      <c r="BT47" s="8">
        <f>IF(SUM(C47,E47,G47,I47,K47,M47,O47,Q47,S47,U47,W47,Y47,AA47,AC47,AE47,AG47,AI47,AK47,AM47,AO47,AQ47,AS47,AU47,AW47,AY47,BA47,BC47,BE47,BG47,BI47)&gt;0,AVERAGE(C47,E47,G47,I47,K47,M47,O47,Q47,S47,U47,W47,Y47,AA47,AC47,AE47,AG47,AI47,AK47,AM47,AO47,AQ47,AS47,AU47,AW47,AY47,BA47,BC47,BE47,BG47,BI47),"?")</f>
        <v>33.769884284559026</v>
      </c>
      <c r="BU47" s="5">
        <f>IF(COUNT(B47,D47,F47,H47,J47,L47,N47,P47,R47,T47,V47,X47,Z47,AB47,AD47,AF47,AH47,AJ47,AL47,AN47,AP47,AR47,AT47,AV47,AX47,AZ47,BB47,BD47,BF47,BH47)&gt;1,STDEV(B47,D47,F47,H47,J47,L47,N47,P47,R47,T47,V47,X47,Z47,AB47,AD47,AF47,AH47,AJ47,AL47,AN47,AP47,AR47,AT47,AV47,AX47,AZ47,BB47,BD47,BF47,BH47),"?")</f>
        <v>0.33015148038438336</v>
      </c>
      <c r="BV47" s="9">
        <f>IF(COUNT(C47,E47,G47,I47,K47,M47,O47,Q47,S47,U47,W47,Y47,AA47,AC47,AE47,AG47,AI47,AK47,AM47,AO47,AQ47,AS47,AU47,AW47,AY47,BA47,BC47,BE47,BG47,BI47)&gt;1,STDEV(C47,E47,G47,I47,K47,M47,O47,Q47,S47,U47,W47,Y47,AA47,AC47,AE47,AG47,AI47,AK47,AM47,AO47,AQ47,AS47,AU47,AW47,AY47,BA47,BC47,BE47,BG47,BI47),"?")</f>
        <v>1.1962430998404292</v>
      </c>
      <c r="BW47" s="5"/>
      <c r="BX47" s="7"/>
    </row>
    <row r="48" spans="1:76" x14ac:dyDescent="0.2">
      <c r="A48" s="27" t="s">
        <v>35</v>
      </c>
      <c r="B48" s="17">
        <v>3.3</v>
      </c>
      <c r="C48" s="61">
        <f>IF(AND((B48&gt;0),(B$7&gt;0)),(B48/B$7*100),"")</f>
        <v>13.200000000000001</v>
      </c>
      <c r="D48" s="17">
        <v>3.9</v>
      </c>
      <c r="E48" s="61">
        <f>IF(AND((D48&gt;0),(D$7&gt;0)),(D48/D$7*100),"")</f>
        <v>15.354330708661418</v>
      </c>
      <c r="F48" s="17">
        <v>3.7</v>
      </c>
      <c r="G48" s="61">
        <f>IF(AND((F48&gt;0),(F$7&gt;0)),(F48/F$7*100),"")</f>
        <v>14.56692913385827</v>
      </c>
      <c r="H48" s="17">
        <v>3.5</v>
      </c>
      <c r="I48" s="61">
        <f>IF(AND((H48&gt;0),(H$7&gt;0)),(H48/H$7*100),"")</f>
        <v>14.285714285714285</v>
      </c>
      <c r="J48" s="17">
        <v>4</v>
      </c>
      <c r="K48" s="61">
        <f>IF(AND((J48&gt;0),(J$7&gt;0)),(J48/J$7*100),"")</f>
        <v>16.064257028112451</v>
      </c>
      <c r="L48" s="17">
        <v>3.7</v>
      </c>
      <c r="M48" s="61">
        <f>IF(AND((L48&gt;0),(L$7&gt;0)),(L48/L$7*100),"")</f>
        <v>14.56692913385827</v>
      </c>
      <c r="N48" s="17"/>
      <c r="O48" s="61" t="str">
        <f>IF(AND((N48&gt;0),(N$7&gt;0)),(N48/N$7*100),"")</f>
        <v/>
      </c>
      <c r="P48" s="17"/>
      <c r="Q48" s="61" t="str">
        <f>IF(AND((P48&gt;0),(P$7&gt;0)),(P48/P$7*100),"")</f>
        <v/>
      </c>
      <c r="R48" s="17">
        <v>4.3</v>
      </c>
      <c r="S48" s="61">
        <f>IF(AND((R48&gt;0),(R$7&gt;0)),(R48/R$7*100),"")</f>
        <v>16.287878787878789</v>
      </c>
      <c r="T48" s="17"/>
      <c r="U48" s="61" t="str">
        <f>IF(AND((T48&gt;0),(T$7&gt;0)),(T48/T$7*100),"")</f>
        <v/>
      </c>
      <c r="V48" s="17"/>
      <c r="W48" s="61" t="str">
        <f>IF(AND((V48&gt;0),(V$7&gt;0)),(V48/V$7*100),"")</f>
        <v/>
      </c>
      <c r="X48" s="17"/>
      <c r="Y48" s="61" t="str">
        <f>IF(AND((X48&gt;0),(X$7&gt;0)),(X48/X$7*100),"")</f>
        <v/>
      </c>
      <c r="Z48" s="17"/>
      <c r="AA48" s="61" t="str">
        <f>IF(AND((Z48&gt;0),(Z$7&gt;0)),(Z48/Z$7*100),"")</f>
        <v/>
      </c>
      <c r="AB48" s="17"/>
      <c r="AC48" s="61" t="str">
        <f>IF(AND((AB48&gt;0),(AB$7&gt;0)),(AB48/AB$7*100),"")</f>
        <v/>
      </c>
      <c r="AD48" s="17"/>
      <c r="AE48" s="61" t="str">
        <f>IF(AND((AD48&gt;0),(AD$7&gt;0)),(AD48/AD$7*100),"")</f>
        <v/>
      </c>
      <c r="AF48" s="17"/>
      <c r="AG48" s="61" t="str">
        <f>IF(AND((AF48&gt;0),(AF$7&gt;0)),(AF48/AF$7*100),"")</f>
        <v/>
      </c>
      <c r="AH48" s="17"/>
      <c r="AI48" s="61" t="str">
        <f>IF(AND((AH48&gt;0),(AH$7&gt;0)),(AH48/AH$7*100),"")</f>
        <v/>
      </c>
      <c r="AJ48" s="17"/>
      <c r="AK48" s="61" t="str">
        <f>IF(AND((AJ48&gt;0),(AJ$7&gt;0)),(AJ48/AJ$7*100),"")</f>
        <v/>
      </c>
      <c r="AL48" s="17"/>
      <c r="AM48" s="61" t="str">
        <f>IF(AND((AL48&gt;0),(AL$7&gt;0)),(AL48/AL$7*100),"")</f>
        <v/>
      </c>
      <c r="AN48" s="17"/>
      <c r="AO48" s="61" t="str">
        <f>IF(AND((AN48&gt;0),(AN$7&gt;0)),(AN48/AN$7*100),"")</f>
        <v/>
      </c>
      <c r="AP48" s="17"/>
      <c r="AQ48" s="61" t="str">
        <f>IF(AND((AP48&gt;0),(AP$7&gt;0)),(AP48/AP$7*100),"")</f>
        <v/>
      </c>
      <c r="AR48" s="17"/>
      <c r="AS48" s="61" t="str">
        <f>IF(AND((AR48&gt;0),(AR$7&gt;0)),(AR48/AR$7*100),"")</f>
        <v/>
      </c>
      <c r="AT48" s="17"/>
      <c r="AU48" s="61" t="str">
        <f>IF(AND((AT48&gt;0),(AT$7&gt;0)),(AT48/AT$7*100),"")</f>
        <v/>
      </c>
      <c r="AV48" s="17"/>
      <c r="AW48" s="61" t="str">
        <f>IF(AND((AV48&gt;0),(AV$7&gt;0)),(AV48/AV$7*100),"")</f>
        <v/>
      </c>
      <c r="AX48" s="17"/>
      <c r="AY48" s="61" t="str">
        <f>IF(AND((AX48&gt;0),(AX$7&gt;0)),(AX48/AX$7*100),"")</f>
        <v/>
      </c>
      <c r="AZ48" s="17"/>
      <c r="BA48" s="61" t="str">
        <f>IF(AND((AZ48&gt;0),(AZ$7&gt;0)),(AZ48/AZ$7*100),"")</f>
        <v/>
      </c>
      <c r="BB48" s="17"/>
      <c r="BC48" s="61" t="str">
        <f>IF(AND((BB48&gt;0),(BB$7&gt;0)),(BB48/BB$7*100),"")</f>
        <v/>
      </c>
      <c r="BD48" s="17"/>
      <c r="BE48" s="61" t="str">
        <f>IF(AND((BD48&gt;0),(BD$7&gt;0)),(BD48/BD$7*100),"")</f>
        <v/>
      </c>
      <c r="BF48" s="17"/>
      <c r="BG48" s="61" t="str">
        <f>IF(AND((BF48&gt;0),(BF$7&gt;0)),(BF48/BF$7*100),"")</f>
        <v/>
      </c>
      <c r="BH48" s="17"/>
      <c r="BI48" s="61" t="str">
        <f>IF(AND((BH48&gt;0),(BH$7&gt;0)),(BH48/BH$7*100),"")</f>
        <v/>
      </c>
      <c r="BK48" s="18" t="str">
        <f t="shared" si="0"/>
        <v xml:space="preserve">     Posterior spur</v>
      </c>
      <c r="BL48" s="11">
        <f t="shared" si="35"/>
        <v>7</v>
      </c>
      <c r="BM48" s="4">
        <f t="shared" si="36"/>
        <v>3.3</v>
      </c>
      <c r="BN48" s="40" t="str">
        <f t="shared" si="37"/>
        <v>–</v>
      </c>
      <c r="BO48" s="6">
        <f t="shared" si="38"/>
        <v>4.3</v>
      </c>
      <c r="BP48" s="51">
        <f t="shared" si="39"/>
        <v>13.200000000000001</v>
      </c>
      <c r="BQ48" s="7" t="str">
        <f>IF(COUNT(BP48)&gt;0,"–","?")</f>
        <v>–</v>
      </c>
      <c r="BR48" s="52">
        <f t="shared" si="40"/>
        <v>16.287878787878789</v>
      </c>
      <c r="BS48" s="46">
        <f>IF(SUM(B48,D48,F48,H48,J48,L48,N48,P48,R48,T48,V48,X48,Z48,AB48,AD48,AF48,AH48,AJ48,AL48,AN48,AP48,AR48,AT48,AV48,AX48,AZ48,BB48,BD48,BF48,BH48)&gt;0,AVERAGE(B48,D48,F48,H48,J48,L48,N48,P48,R48,T48,V48,X48,Z48,AB48,AD48,AF48,AH48,AJ48,AL48,AN48,AP48,AR48,AT48,AV48,AX48,AZ48,BB48,BD48,BF48,BH48),"?")</f>
        <v>3.7714285714285714</v>
      </c>
      <c r="BT48" s="8">
        <f>IF(SUM(C48,E48,G48,I48,K48,M48,O48,Q48,S48,U48,W48,Y48,AA48,AC48,AE48,AG48,AI48,AK48,AM48,AO48,AQ48,AS48,AU48,AW48,AY48,BA48,BC48,BE48,BG48,BI48)&gt;0,AVERAGE(C48,E48,G48,I48,K48,M48,O48,Q48,S48,U48,W48,Y48,AA48,AC48,AE48,AG48,AI48,AK48,AM48,AO48,AQ48,AS48,AU48,AW48,AY48,BA48,BC48,BE48,BG48,BI48),"?")</f>
        <v>14.903719868297641</v>
      </c>
      <c r="BU48" s="5">
        <f>IF(COUNT(B48,D48,F48,H48,J48,L48,N48,P48,R48,T48,V48,X48,Z48,AB48,AD48,AF48,AH48,AJ48,AL48,AN48,AP48,AR48,AT48,AV48,AX48,AZ48,BB48,BD48,BF48,BH48)&gt;1,STDEV(B48,D48,F48,H48,J48,L48,N48,P48,R48,T48,V48,X48,Z48,AB48,AD48,AF48,AH48,AJ48,AL48,AN48,AP48,AR48,AT48,AV48,AX48,AZ48,BB48,BD48,BF48,BH48),"?")</f>
        <v>0.33022358947782487</v>
      </c>
      <c r="BV48" s="9">
        <f>IF(COUNT(C48,E48,G48,I48,K48,M48,O48,Q48,S48,U48,W48,Y48,AA48,AC48,AE48,AG48,AI48,AK48,AM48,AO48,AQ48,AS48,AU48,AW48,AY48,BA48,BC48,BE48,BG48,BI48)&gt;1,STDEV(C48,E48,G48,I48,K48,M48,O48,Q48,S48,U48,W48,Y48,AA48,AC48,AE48,AG48,AI48,AK48,AM48,AO48,AQ48,AS48,AU48,AW48,AY48,BA48,BC48,BE48,BG48,BI48),"?")</f>
        <v>1.0783661121317727</v>
      </c>
      <c r="BW48" s="5"/>
      <c r="BX48" s="7"/>
    </row>
    <row r="49" spans="1:76" ht="13.5" thickBot="1" x14ac:dyDescent="0.25">
      <c r="A49" s="27" t="s">
        <v>76</v>
      </c>
      <c r="B49" s="71">
        <f>IF(AND((B47&gt;0),(B46&gt;0)),(B47/B46),"")</f>
        <v>0.67692307692307696</v>
      </c>
      <c r="C49" s="61" t="s">
        <v>5</v>
      </c>
      <c r="D49" s="71">
        <f>IF(AND((D47&gt;0),(D46&gt;0)),(D47/D46),"")</f>
        <v>0.69047619047619047</v>
      </c>
      <c r="E49" s="61" t="s">
        <v>5</v>
      </c>
      <c r="F49" s="71">
        <f>IF(AND((F47&gt;0),(F46&gt;0)),(F47/F46),"")</f>
        <v>0.62406015037593987</v>
      </c>
      <c r="G49" s="61" t="s">
        <v>5</v>
      </c>
      <c r="H49" s="71">
        <f>IF(AND((H47&gt;0),(H46&gt;0)),(H47/H46),"")</f>
        <v>0.65116279069767447</v>
      </c>
      <c r="I49" s="61" t="s">
        <v>5</v>
      </c>
      <c r="J49" s="71">
        <f>IF(AND((J47&gt;0),(J46&gt;0)),(J47/J46),"")</f>
        <v>0.65384615384615385</v>
      </c>
      <c r="K49" s="61" t="s">
        <v>5</v>
      </c>
      <c r="L49" s="71">
        <f>IF(AND((L47&gt;0),(L46&gt;0)),(L47/L46),"")</f>
        <v>0.64341085271317833</v>
      </c>
      <c r="M49" s="61" t="s">
        <v>5</v>
      </c>
      <c r="N49" s="71" t="str">
        <f>IF(AND((N47&gt;0),(N46&gt;0)),(N47/N46),"")</f>
        <v/>
      </c>
      <c r="O49" s="61" t="s">
        <v>5</v>
      </c>
      <c r="P49" s="71">
        <f>IF(AND((P47&gt;0),(P46&gt;0)),(P47/P46),"")</f>
        <v>0.70161290322580638</v>
      </c>
      <c r="Q49" s="61" t="s">
        <v>5</v>
      </c>
      <c r="R49" s="71">
        <f>IF(AND((R47&gt;0),(R46&gt;0)),(R47/R46),"")</f>
        <v>0.66417910447761197</v>
      </c>
      <c r="S49" s="61" t="s">
        <v>5</v>
      </c>
      <c r="T49" s="71" t="str">
        <f>IF(AND((T47&gt;0),(T46&gt;0)),(T47/T46),"")</f>
        <v/>
      </c>
      <c r="U49" s="61" t="s">
        <v>5</v>
      </c>
      <c r="V49" s="71" t="str">
        <f>IF(AND((V47&gt;0),(V46&gt;0)),(V47/V46),"")</f>
        <v/>
      </c>
      <c r="W49" s="61" t="s">
        <v>5</v>
      </c>
      <c r="X49" s="71" t="str">
        <f>IF(AND((X47&gt;0),(X46&gt;0)),(X47/X46),"")</f>
        <v/>
      </c>
      <c r="Y49" s="61" t="s">
        <v>5</v>
      </c>
      <c r="Z49" s="71" t="str">
        <f>IF(AND((Z47&gt;0),(Z46&gt;0)),(Z47/Z46),"")</f>
        <v/>
      </c>
      <c r="AA49" s="61" t="s">
        <v>5</v>
      </c>
      <c r="AB49" s="71" t="str">
        <f>IF(AND((AB47&gt;0),(AB46&gt;0)),(AB47/AB46),"")</f>
        <v/>
      </c>
      <c r="AC49" s="61" t="s">
        <v>5</v>
      </c>
      <c r="AD49" s="71" t="str">
        <f>IF(AND((AD47&gt;0),(AD46&gt;0)),(AD47/AD46),"")</f>
        <v/>
      </c>
      <c r="AE49" s="61" t="s">
        <v>5</v>
      </c>
      <c r="AF49" s="71" t="str">
        <f>IF(AND((AF47&gt;0),(AF46&gt;0)),(AF47/AF46),"")</f>
        <v/>
      </c>
      <c r="AG49" s="61" t="s">
        <v>5</v>
      </c>
      <c r="AH49" s="71" t="str">
        <f>IF(AND((AH47&gt;0),(AH46&gt;0)),(AH47/AH46),"")</f>
        <v/>
      </c>
      <c r="AI49" s="61" t="s">
        <v>5</v>
      </c>
      <c r="AJ49" s="71" t="str">
        <f>IF(AND((AJ47&gt;0),(AJ46&gt;0)),(AJ47/AJ46),"")</f>
        <v/>
      </c>
      <c r="AK49" s="61" t="s">
        <v>5</v>
      </c>
      <c r="AL49" s="71" t="str">
        <f>IF(AND((AL47&gt;0),(AL46&gt;0)),(AL47/AL46),"")</f>
        <v/>
      </c>
      <c r="AM49" s="61" t="s">
        <v>5</v>
      </c>
      <c r="AN49" s="71" t="str">
        <f>IF(AND((AN47&gt;0),(AN46&gt;0)),(AN47/AN46),"")</f>
        <v/>
      </c>
      <c r="AO49" s="61" t="s">
        <v>5</v>
      </c>
      <c r="AP49" s="71" t="str">
        <f>IF(AND((AP47&gt;0),(AP46&gt;0)),(AP47/AP46),"")</f>
        <v/>
      </c>
      <c r="AQ49" s="61" t="s">
        <v>5</v>
      </c>
      <c r="AR49" s="71" t="str">
        <f>IF(AND((AR47&gt;0),(AR46&gt;0)),(AR47/AR46),"")</f>
        <v/>
      </c>
      <c r="AS49" s="61" t="s">
        <v>5</v>
      </c>
      <c r="AT49" s="71" t="str">
        <f>IF(AND((AT47&gt;0),(AT46&gt;0)),(AT47/AT46),"")</f>
        <v/>
      </c>
      <c r="AU49" s="61" t="s">
        <v>5</v>
      </c>
      <c r="AV49" s="71" t="str">
        <f>IF(AND((AV47&gt;0),(AV46&gt;0)),(AV47/AV46),"")</f>
        <v/>
      </c>
      <c r="AW49" s="61" t="s">
        <v>5</v>
      </c>
      <c r="AX49" s="71" t="str">
        <f>IF(AND((AX47&gt;0),(AX46&gt;0)),(AX47/AX46),"")</f>
        <v/>
      </c>
      <c r="AY49" s="61" t="s">
        <v>5</v>
      </c>
      <c r="AZ49" s="71" t="str">
        <f>IF(AND((AZ47&gt;0),(AZ46&gt;0)),(AZ47/AZ46),"")</f>
        <v/>
      </c>
      <c r="BA49" s="61" t="s">
        <v>5</v>
      </c>
      <c r="BB49" s="71" t="str">
        <f>IF(AND((BB47&gt;0),(BB46&gt;0)),(BB47/BB46),"")</f>
        <v/>
      </c>
      <c r="BC49" s="61" t="s">
        <v>5</v>
      </c>
      <c r="BD49" s="71" t="str">
        <f>IF(AND((BD47&gt;0),(BD46&gt;0)),(BD47/BD46),"")</f>
        <v/>
      </c>
      <c r="BE49" s="61" t="s">
        <v>5</v>
      </c>
      <c r="BF49" s="71" t="str">
        <f>IF(AND((BF47&gt;0),(BF46&gt;0)),(BF47/BF46),"")</f>
        <v/>
      </c>
      <c r="BG49" s="61" t="s">
        <v>5</v>
      </c>
      <c r="BH49" s="71" t="str">
        <f>IF(AND((BH47&gt;0),(BH46&gt;0)),(BH47/BH46),"")</f>
        <v/>
      </c>
      <c r="BI49" s="61" t="s">
        <v>5</v>
      </c>
      <c r="BK49" s="20" t="str">
        <f t="shared" si="0"/>
        <v xml:space="preserve">     Posterior branches length ratio</v>
      </c>
      <c r="BL49" s="21">
        <f t="shared" si="35"/>
        <v>8</v>
      </c>
      <c r="BM49" s="107">
        <f t="shared" si="36"/>
        <v>0.62406015037593987</v>
      </c>
      <c r="BN49" s="108" t="str">
        <f t="shared" si="37"/>
        <v>–</v>
      </c>
      <c r="BO49" s="109">
        <f t="shared" si="38"/>
        <v>0.70161290322580638</v>
      </c>
      <c r="BP49" s="110" t="str">
        <f t="shared" si="39"/>
        <v/>
      </c>
      <c r="BQ49" s="111" t="s">
        <v>5</v>
      </c>
      <c r="BR49" s="112" t="str">
        <f t="shared" si="40"/>
        <v/>
      </c>
      <c r="BS49" s="113">
        <f>IF(SUM(B49,D49,F49,H49,J49,L49,N49,P49,R49,T49,V49,X49,Z49,AB49,AD49,AF49,AH49,AJ49,AL49,AN49,AP49,AR49,AT49,AV49,AX49,AZ49,BB49,BD49,BF49,BH49)&gt;0,AVERAGE(B49,D49,F49,H49,J49,L49,N49,P49,R49,T49,V49,X49,Z49,AB49,AD49,AF49,AH49,AJ49,AL49,AN49,AP49,AR49,AT49,AV49,AX49,AZ49,BB49,BD49,BF49,BH49),"?")</f>
        <v>0.663208902841954</v>
      </c>
      <c r="BT49" s="114" t="s">
        <v>5</v>
      </c>
      <c r="BU49" s="108">
        <f>IF(COUNT(B49,D49,F49,H49,J49,L49,N49,P49,R49,T49,V49,X49,Z49,AB49,AD49,AF49,AH49,AJ49,AL49,AN49,AP49,AR49,AT49,AV49,AX49,AZ49,BB49,BD49,BF49,BH49)&gt;1,STDEV(B49,D49,F49,H49,J49,L49,N49,P49,R49,T49,V49,X49,Z49,AB49,AD49,AF49,AH49,AJ49,AL49,AN49,AP49,AR49,AT49,AV49,AX49,AZ49,BB49,BD49,BF49,BH49),"?")</f>
        <v>2.5536387420558405E-2</v>
      </c>
      <c r="BV49" s="115" t="s">
        <v>5</v>
      </c>
      <c r="BW49" s="108"/>
      <c r="BX49" s="111"/>
    </row>
    <row r="50" spans="1:76" x14ac:dyDescent="0.2">
      <c r="A50" s="84"/>
      <c r="B50" s="97"/>
      <c r="C50" s="98"/>
      <c r="D50" s="85"/>
      <c r="E50" s="86"/>
      <c r="F50" s="85"/>
      <c r="G50" s="86"/>
      <c r="H50" s="85"/>
      <c r="I50" s="86"/>
      <c r="J50" s="85"/>
      <c r="K50" s="86"/>
      <c r="L50" s="85"/>
      <c r="M50" s="86"/>
      <c r="N50" s="85"/>
      <c r="O50" s="86"/>
      <c r="P50" s="85"/>
      <c r="Q50" s="86"/>
      <c r="R50" s="85"/>
      <c r="S50" s="86"/>
      <c r="T50" s="85"/>
      <c r="U50" s="86"/>
      <c r="V50" s="85"/>
      <c r="W50" s="86"/>
      <c r="X50" s="85"/>
      <c r="Y50" s="86"/>
      <c r="Z50" s="85"/>
      <c r="AA50" s="86"/>
      <c r="AB50" s="85"/>
      <c r="AC50" s="86"/>
      <c r="AD50" s="85"/>
      <c r="AE50" s="86"/>
      <c r="AF50" s="85"/>
      <c r="AG50" s="86"/>
      <c r="AH50" s="85"/>
      <c r="AI50" s="86"/>
      <c r="AJ50" s="85"/>
      <c r="AK50" s="86"/>
      <c r="AL50" s="85"/>
      <c r="AM50" s="86"/>
      <c r="AN50" s="85"/>
      <c r="AO50" s="86"/>
      <c r="AP50" s="85"/>
      <c r="AQ50" s="86"/>
      <c r="AR50" s="85"/>
      <c r="AS50" s="86"/>
      <c r="AT50" s="85"/>
      <c r="AU50" s="86"/>
      <c r="AV50" s="85"/>
      <c r="AW50" s="86"/>
      <c r="AX50" s="85"/>
      <c r="AY50" s="86"/>
      <c r="AZ50" s="85"/>
      <c r="BA50" s="86"/>
      <c r="BB50" s="85"/>
      <c r="BC50" s="86"/>
      <c r="BD50" s="85"/>
      <c r="BE50" s="86"/>
      <c r="BF50" s="85"/>
      <c r="BG50" s="86"/>
      <c r="BH50" s="85"/>
      <c r="BI50" s="86"/>
      <c r="BK50" s="22"/>
      <c r="BL50" s="10"/>
      <c r="BM50" s="4"/>
      <c r="BN50" s="40"/>
      <c r="BO50" s="6"/>
      <c r="BP50" s="51"/>
      <c r="BQ50" s="7"/>
      <c r="BR50" s="78"/>
      <c r="BS50" s="5"/>
      <c r="BT50" s="7"/>
      <c r="BU50" s="5"/>
      <c r="BV50" s="7"/>
      <c r="BW50" s="5"/>
      <c r="BX50" s="7"/>
    </row>
    <row r="51" spans="1:76" x14ac:dyDescent="0.2">
      <c r="BL51" s="10"/>
      <c r="BM51" s="5"/>
      <c r="BN51" s="5"/>
      <c r="BO51" s="5"/>
      <c r="BP51" s="7"/>
      <c r="BQ51" s="7"/>
      <c r="BR51" s="7"/>
      <c r="BS51" s="5"/>
      <c r="BT51" s="7"/>
      <c r="BU51" s="5"/>
      <c r="BV51" s="7"/>
      <c r="BW51" s="5"/>
      <c r="BX51" s="7"/>
    </row>
    <row r="52" spans="1:76" x14ac:dyDescent="0.2">
      <c r="BL52" s="10"/>
      <c r="BM52" s="5"/>
      <c r="BN52" s="5"/>
      <c r="BO52" s="5"/>
      <c r="BP52" s="7"/>
      <c r="BQ52" s="7"/>
      <c r="BR52" s="7"/>
      <c r="BS52" s="5"/>
      <c r="BT52" s="7"/>
      <c r="BU52" s="5"/>
      <c r="BV52" s="7"/>
      <c r="BW52" s="5"/>
      <c r="BX52" s="7"/>
    </row>
    <row r="53" spans="1:76" x14ac:dyDescent="0.2">
      <c r="BL53" s="10"/>
      <c r="BM53" s="5"/>
      <c r="BN53" s="5"/>
      <c r="BO53" s="5"/>
      <c r="BP53" s="7"/>
      <c r="BQ53" s="7"/>
      <c r="BR53" s="7"/>
      <c r="BS53" s="5"/>
      <c r="BT53" s="7"/>
      <c r="BU53" s="5"/>
      <c r="BV53" s="7"/>
      <c r="BW53" s="5"/>
      <c r="BX53" s="7"/>
    </row>
    <row r="54" spans="1:76" x14ac:dyDescent="0.2">
      <c r="BL54" s="10"/>
      <c r="BM54" s="5"/>
      <c r="BN54" s="5"/>
      <c r="BO54" s="5"/>
      <c r="BP54" s="7"/>
      <c r="BQ54" s="7"/>
      <c r="BR54" s="7"/>
      <c r="BS54" s="5"/>
      <c r="BT54" s="7"/>
      <c r="BU54" s="5"/>
      <c r="BV54" s="7"/>
      <c r="BW54" s="5"/>
      <c r="BX54" s="7"/>
    </row>
    <row r="55" spans="1:76" x14ac:dyDescent="0.2">
      <c r="BL55" s="10"/>
      <c r="BM55" s="5"/>
      <c r="BN55" s="5"/>
      <c r="BO55" s="5"/>
      <c r="BP55" s="7"/>
      <c r="BQ55" s="7"/>
      <c r="BR55" s="7"/>
      <c r="BS55" s="5"/>
      <c r="BT55" s="7"/>
      <c r="BU55" s="5"/>
      <c r="BV55" s="7"/>
      <c r="BW55" s="5"/>
      <c r="BX55" s="7"/>
    </row>
    <row r="56" spans="1:76" x14ac:dyDescent="0.2">
      <c r="BL56" s="10"/>
      <c r="BM56" s="5"/>
      <c r="BN56" s="5"/>
      <c r="BO56" s="5"/>
      <c r="BP56" s="7"/>
      <c r="BQ56" s="7"/>
      <c r="BR56" s="7"/>
      <c r="BS56" s="5"/>
      <c r="BT56" s="7"/>
      <c r="BU56" s="5"/>
      <c r="BV56" s="7"/>
      <c r="BW56" s="5"/>
      <c r="BX56" s="7"/>
    </row>
    <row r="57" spans="1:76" x14ac:dyDescent="0.2">
      <c r="BL57" s="10"/>
      <c r="BM57" s="5"/>
      <c r="BN57" s="5"/>
      <c r="BO57" s="5"/>
      <c r="BP57" s="7"/>
      <c r="BQ57" s="7"/>
      <c r="BR57" s="7"/>
      <c r="BS57" s="5"/>
      <c r="BT57" s="7"/>
      <c r="BU57" s="5"/>
      <c r="BV57" s="7"/>
      <c r="BW57" s="5"/>
      <c r="BX57" s="7"/>
    </row>
    <row r="58" spans="1:76" x14ac:dyDescent="0.2">
      <c r="BL58" s="10"/>
      <c r="BM58" s="5"/>
      <c r="BN58" s="5"/>
      <c r="BO58" s="5"/>
      <c r="BP58" s="7"/>
      <c r="BQ58" s="7"/>
      <c r="BR58" s="7"/>
      <c r="BS58" s="5"/>
      <c r="BT58" s="7"/>
      <c r="BU58" s="5"/>
      <c r="BV58" s="7"/>
      <c r="BW58" s="5"/>
      <c r="BX58" s="7"/>
    </row>
    <row r="59" spans="1:76" x14ac:dyDescent="0.2">
      <c r="BL59" s="10"/>
      <c r="BM59" s="5"/>
      <c r="BN59" s="5"/>
      <c r="BO59" s="5"/>
      <c r="BP59" s="7"/>
      <c r="BQ59" s="7"/>
      <c r="BR59" s="7"/>
      <c r="BS59" s="5"/>
      <c r="BT59" s="7"/>
      <c r="BU59" s="5"/>
      <c r="BV59" s="7"/>
      <c r="BW59" s="5"/>
      <c r="BX59" s="7"/>
    </row>
    <row r="60" spans="1:76" x14ac:dyDescent="0.2">
      <c r="BL60" s="10"/>
      <c r="BM60" s="5"/>
      <c r="BN60" s="5"/>
      <c r="BO60" s="5"/>
      <c r="BP60" s="7"/>
      <c r="BQ60" s="7"/>
      <c r="BR60" s="7"/>
      <c r="BS60" s="5"/>
      <c r="BT60" s="7"/>
      <c r="BU60" s="5"/>
      <c r="BV60" s="7"/>
      <c r="BW60" s="5"/>
      <c r="BX60" s="7"/>
    </row>
    <row r="61" spans="1:76" x14ac:dyDescent="0.2">
      <c r="BS61" s="5"/>
    </row>
    <row r="62" spans="1:76" x14ac:dyDescent="0.2">
      <c r="BS62" s="5"/>
    </row>
    <row r="63" spans="1:76" x14ac:dyDescent="0.2">
      <c r="BS63" s="5"/>
    </row>
  </sheetData>
  <mergeCells count="38">
    <mergeCell ref="B1:C1"/>
    <mergeCell ref="D1:E1"/>
    <mergeCell ref="F1:G1"/>
    <mergeCell ref="H1:I1"/>
    <mergeCell ref="J1:K1"/>
    <mergeCell ref="AP1:AQ1"/>
    <mergeCell ref="AV1:AW1"/>
    <mergeCell ref="AX1:AY1"/>
    <mergeCell ref="AZ1:BA1"/>
    <mergeCell ref="AH1:AI1"/>
    <mergeCell ref="AJ1:AK1"/>
    <mergeCell ref="AL1:AM1"/>
    <mergeCell ref="AN1:AO1"/>
    <mergeCell ref="AR1:AS1"/>
    <mergeCell ref="AT1:AU1"/>
    <mergeCell ref="V1:W1"/>
    <mergeCell ref="X1:Y1"/>
    <mergeCell ref="AF1:AG1"/>
    <mergeCell ref="AD1:AE1"/>
    <mergeCell ref="Z1:AA1"/>
    <mergeCell ref="AB1:AC1"/>
    <mergeCell ref="L1:M1"/>
    <mergeCell ref="N1:O1"/>
    <mergeCell ref="P1:Q1"/>
    <mergeCell ref="R1:S1"/>
    <mergeCell ref="T1:U1"/>
    <mergeCell ref="BB1:BC1"/>
    <mergeCell ref="BD1:BE1"/>
    <mergeCell ref="BU1:BV1"/>
    <mergeCell ref="BW1:BX1"/>
    <mergeCell ref="BM2:BO2"/>
    <mergeCell ref="BP2:BR2"/>
    <mergeCell ref="BF1:BG1"/>
    <mergeCell ref="BH1:BI1"/>
    <mergeCell ref="BK1:BK2"/>
    <mergeCell ref="BL1:BL2"/>
    <mergeCell ref="BM1:BR1"/>
    <mergeCell ref="BS1:BT1"/>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2B2B2"/>
  </sheetPr>
  <dimension ref="A1:AS13"/>
  <sheetViews>
    <sheetView zoomScaleNormal="100" workbookViewId="0">
      <pane xSplit="3" ySplit="1" topLeftCell="D2" activePane="bottomRight" state="frozen"/>
      <selection activeCell="U23" sqref="U23"/>
      <selection pane="topRight" activeCell="U23" sqref="U23"/>
      <selection pane="bottomLeft" activeCell="U23" sqref="U23"/>
      <selection pane="bottomRight"/>
    </sheetView>
  </sheetViews>
  <sheetFormatPr defaultColWidth="9.140625" defaultRowHeight="12.75" x14ac:dyDescent="0.2"/>
  <cols>
    <col min="1" max="1" width="20.42578125" style="50" bestFit="1" customWidth="1"/>
    <col min="2" max="2" width="9.85546875" style="76" customWidth="1"/>
    <col min="3" max="3" width="9.7109375" style="49" bestFit="1" customWidth="1"/>
    <col min="4" max="4" width="10.140625" style="48" bestFit="1" customWidth="1"/>
    <col min="5" max="44" width="9.140625" style="48"/>
    <col min="45" max="45" width="9.140625" style="48" customWidth="1"/>
    <col min="46" max="16384" width="9.140625" style="48"/>
  </cols>
  <sheetData>
    <row r="1" spans="1:45" ht="76.5" x14ac:dyDescent="0.2">
      <c r="A1" s="54" t="s">
        <v>53</v>
      </c>
      <c r="B1" s="77" t="s">
        <v>54</v>
      </c>
      <c r="C1" s="55" t="s">
        <v>43</v>
      </c>
      <c r="D1" s="72" t="s">
        <v>9</v>
      </c>
      <c r="E1" s="72" t="s">
        <v>10</v>
      </c>
      <c r="F1" s="72" t="s">
        <v>11</v>
      </c>
      <c r="G1" s="73" t="s">
        <v>36</v>
      </c>
      <c r="H1" s="73" t="s">
        <v>37</v>
      </c>
      <c r="I1" s="73" t="s">
        <v>80</v>
      </c>
      <c r="J1" s="73" t="s">
        <v>39</v>
      </c>
      <c r="K1" s="73" t="s">
        <v>40</v>
      </c>
      <c r="L1" s="73" t="s">
        <v>41</v>
      </c>
      <c r="M1" s="73" t="s">
        <v>42</v>
      </c>
      <c r="N1" s="73" t="s">
        <v>55</v>
      </c>
      <c r="O1" s="73" t="s">
        <v>56</v>
      </c>
      <c r="P1" s="73" t="s">
        <v>113</v>
      </c>
      <c r="Q1" s="73" t="s">
        <v>81</v>
      </c>
      <c r="R1" s="73" t="s">
        <v>57</v>
      </c>
      <c r="S1" s="73" t="s">
        <v>58</v>
      </c>
      <c r="T1" s="73" t="s">
        <v>59</v>
      </c>
      <c r="U1" s="73" t="s">
        <v>84</v>
      </c>
      <c r="V1" s="73" t="s">
        <v>60</v>
      </c>
      <c r="W1" s="73" t="s">
        <v>61</v>
      </c>
      <c r="X1" s="73" t="s">
        <v>112</v>
      </c>
      <c r="Y1" s="73" t="s">
        <v>83</v>
      </c>
      <c r="Z1" s="73" t="s">
        <v>62</v>
      </c>
      <c r="AA1" s="73" t="s">
        <v>63</v>
      </c>
      <c r="AB1" s="73" t="s">
        <v>64</v>
      </c>
      <c r="AC1" s="73" t="s">
        <v>85</v>
      </c>
      <c r="AD1" s="73" t="s">
        <v>65</v>
      </c>
      <c r="AE1" s="73" t="s">
        <v>66</v>
      </c>
      <c r="AF1" s="73" t="s">
        <v>111</v>
      </c>
      <c r="AG1" s="73" t="s">
        <v>82</v>
      </c>
      <c r="AH1" s="73" t="s">
        <v>67</v>
      </c>
      <c r="AI1" s="73" t="s">
        <v>68</v>
      </c>
      <c r="AJ1" s="73" t="s">
        <v>69</v>
      </c>
      <c r="AK1" s="73" t="s">
        <v>86</v>
      </c>
      <c r="AL1" s="73" t="s">
        <v>70</v>
      </c>
      <c r="AM1" s="73" t="s">
        <v>71</v>
      </c>
      <c r="AN1" s="73" t="s">
        <v>110</v>
      </c>
      <c r="AO1" s="73" t="s">
        <v>87</v>
      </c>
      <c r="AP1" s="73" t="s">
        <v>72</v>
      </c>
      <c r="AQ1" s="73" t="s">
        <v>73</v>
      </c>
      <c r="AR1" s="73" t="s">
        <v>74</v>
      </c>
      <c r="AS1" s="73" t="s">
        <v>88</v>
      </c>
    </row>
    <row r="2" spans="1:45" x14ac:dyDescent="0.2">
      <c r="A2" s="54" t="s">
        <v>92</v>
      </c>
      <c r="B2" s="75" t="s">
        <v>93</v>
      </c>
      <c r="C2" s="56" t="str">
        <f>hatchlings!B1</f>
        <v>HU.001.4</v>
      </c>
      <c r="D2" s="57">
        <f>IF(hatchlings!B3&gt;0,hatchlings!B3,"")</f>
        <v>347</v>
      </c>
      <c r="E2" s="57" t="str">
        <f>IF(hatchlings!B4&gt;0,hatchlings!B4,"")</f>
        <v/>
      </c>
      <c r="F2" s="58" t="str">
        <f>IF(hatchlings!B5&gt;0,hatchlings!B5,"")</f>
        <v/>
      </c>
      <c r="G2" s="58">
        <f>IF(hatchlings!B7&gt;0,hatchlings!B7,"")</f>
        <v>25</v>
      </c>
      <c r="H2" s="58">
        <f>IF(hatchlings!B8&gt;0,hatchlings!B8,"")</f>
        <v>16.600000000000001</v>
      </c>
      <c r="I2" s="58">
        <f>IF(hatchlings!B9&gt;0,hatchlings!B9,"")</f>
        <v>7.9</v>
      </c>
      <c r="J2" s="58">
        <f>IF(hatchlings!B10&gt;0,hatchlings!B10,"")</f>
        <v>7</v>
      </c>
      <c r="K2" s="58">
        <f>IF(hatchlings!B11&gt;0,hatchlings!B11,"")</f>
        <v>7.2</v>
      </c>
      <c r="L2" s="60">
        <f>IF(hatchlings!B12&gt;0,hatchlings!B12,"")</f>
        <v>0.28000000000000003</v>
      </c>
      <c r="M2" s="60">
        <f>IF(hatchlings!B13&gt;0,hatchlings!B13,"")</f>
        <v>0.91139240506329111</v>
      </c>
      <c r="N2" s="58">
        <f>IF(hatchlings!B15&gt;0,hatchlings!B15,"")</f>
        <v>10.199999999999999</v>
      </c>
      <c r="O2" s="58">
        <f>IF(hatchlings!B16&gt;0,hatchlings!B16,"")</f>
        <v>8</v>
      </c>
      <c r="P2" s="58" t="str">
        <f>IF(hatchlings!B17&gt;0,hatchlings!B17,"")</f>
        <v/>
      </c>
      <c r="Q2" s="58">
        <f>IF(hatchlings!B18&gt;0,hatchlings!B18,"")</f>
        <v>0.78431372549019618</v>
      </c>
      <c r="R2" s="58">
        <f>IF(hatchlings!B19&gt;0,hatchlings!B19,"")</f>
        <v>9.6999999999999993</v>
      </c>
      <c r="S2" s="58">
        <f>IF(hatchlings!B20&gt;0,hatchlings!B20,"")</f>
        <v>7.7</v>
      </c>
      <c r="T2" s="58" t="str">
        <f>IF(hatchlings!B21&gt;0,hatchlings!B21,"")</f>
        <v/>
      </c>
      <c r="U2" s="58">
        <f>IF(hatchlings!B22&gt;0,hatchlings!B22,"")</f>
        <v>0.79381443298969079</v>
      </c>
      <c r="V2" s="58">
        <f>IF(hatchlings!B24&gt;0,hatchlings!B24,"")</f>
        <v>10.9</v>
      </c>
      <c r="W2" s="58">
        <f>IF(hatchlings!B25&gt;0,hatchlings!B25,"")</f>
        <v>8.4</v>
      </c>
      <c r="X2" s="58" t="str">
        <f>IF(hatchlings!B26&gt;0,hatchlings!B26,"")</f>
        <v/>
      </c>
      <c r="Y2" s="58">
        <f>IF(hatchlings!B27&gt;0,hatchlings!B27,"")</f>
        <v>0.77064220183486243</v>
      </c>
      <c r="Z2" s="58">
        <f>IF(hatchlings!B28&gt;0,hatchlings!B28,"")</f>
        <v>10.6</v>
      </c>
      <c r="AA2" s="58">
        <f>IF(hatchlings!B29&gt;0,hatchlings!B29,"")</f>
        <v>7.6</v>
      </c>
      <c r="AB2" s="58" t="str">
        <f>IF(hatchlings!B30&gt;0,hatchlings!B30,"")</f>
        <v/>
      </c>
      <c r="AC2" s="58">
        <f>IF(hatchlings!B31&gt;0,hatchlings!B31,"")</f>
        <v>0.71698113207547165</v>
      </c>
      <c r="AD2" s="58">
        <f>IF(hatchlings!B33&gt;0,hatchlings!B33,"")</f>
        <v>11.1</v>
      </c>
      <c r="AE2" s="58">
        <f>IF(hatchlings!B34&gt;0,hatchlings!B34,"")</f>
        <v>8.6</v>
      </c>
      <c r="AF2" s="58">
        <f>IF(hatchlings!B35&gt;0,hatchlings!B35,"")</f>
        <v>2.8</v>
      </c>
      <c r="AG2" s="58">
        <f>IF(hatchlings!B36&gt;0,hatchlings!B36,"")</f>
        <v>0.77477477477477474</v>
      </c>
      <c r="AH2" s="58" t="str">
        <f>IF(hatchlings!B37&gt;0,hatchlings!B37,"")</f>
        <v/>
      </c>
      <c r="AI2" s="58">
        <f>IF(hatchlings!B38&gt;0,hatchlings!B38,"")</f>
        <v>8.1999999999999993</v>
      </c>
      <c r="AJ2" s="58" t="str">
        <f>IF(hatchlings!B39&gt;0,hatchlings!B39,"")</f>
        <v/>
      </c>
      <c r="AK2" s="58" t="str">
        <f>IF(hatchlings!B40&gt;0,hatchlings!B40,"")</f>
        <v/>
      </c>
      <c r="AL2" s="58" t="str">
        <f>IF(hatchlings!B42&gt;0,hatchlings!B42,"")</f>
        <v/>
      </c>
      <c r="AM2" s="58">
        <f>IF(hatchlings!B43&gt;0,hatchlings!B43,"")</f>
        <v>9.4</v>
      </c>
      <c r="AN2" s="58" t="str">
        <f>IF(hatchlings!B44&gt;0,hatchlings!B44,"")</f>
        <v/>
      </c>
      <c r="AO2" s="58" t="str">
        <f>IF(hatchlings!B45&gt;0,hatchlings!B45,"")</f>
        <v/>
      </c>
      <c r="AP2" s="58">
        <f>IF(hatchlings!B46&gt;0,hatchlings!B46,"")</f>
        <v>13</v>
      </c>
      <c r="AQ2" s="58">
        <f>IF(hatchlings!B47&gt;0,hatchlings!B47,"")</f>
        <v>8.8000000000000007</v>
      </c>
      <c r="AR2" s="58">
        <f>IF(hatchlings!B48&gt;0,hatchlings!B48,"")</f>
        <v>3.3</v>
      </c>
      <c r="AS2" s="121">
        <f>IF(hatchlings!B49&gt;0,hatchlings!B49,"")</f>
        <v>0.67692307692307696</v>
      </c>
    </row>
    <row r="3" spans="1:45" x14ac:dyDescent="0.2">
      <c r="A3" s="54" t="s">
        <v>92</v>
      </c>
      <c r="B3" s="75" t="s">
        <v>93</v>
      </c>
      <c r="C3" s="56" t="str">
        <f>hatchlings!D1</f>
        <v>HU.001.13</v>
      </c>
      <c r="D3" s="57">
        <f>IF(hatchlings!D3&gt;0,hatchlings!D3,"")</f>
        <v>331</v>
      </c>
      <c r="E3" s="57" t="str">
        <f>IF(hatchlings!D4&gt;0,hatchlings!D4,"")</f>
        <v/>
      </c>
      <c r="F3" s="59">
        <f>IF(hatchlings!D5&gt;0,hatchlings!D5,"")</f>
        <v>2.9</v>
      </c>
      <c r="G3" s="58">
        <f>IF(hatchlings!D7&gt;0,hatchlings!D7,"")</f>
        <v>25.4</v>
      </c>
      <c r="H3" s="58">
        <f>IF(hatchlings!D8&gt;0,hatchlings!D8,"")</f>
        <v>16.899999999999999</v>
      </c>
      <c r="I3" s="58">
        <f>IF(hatchlings!D9&gt;0,hatchlings!D9,"")</f>
        <v>7.7</v>
      </c>
      <c r="J3" s="58">
        <f>IF(hatchlings!D10&gt;0,hatchlings!D10,"")</f>
        <v>7.4</v>
      </c>
      <c r="K3" s="58">
        <f>IF(hatchlings!D11&gt;0,hatchlings!D11,"")</f>
        <v>6.9</v>
      </c>
      <c r="L3" s="60">
        <f>IF(hatchlings!D12&gt;0,hatchlings!D12,"")</f>
        <v>0.29133858267716539</v>
      </c>
      <c r="M3" s="60">
        <f>IF(hatchlings!D13&gt;0,hatchlings!D13,"")</f>
        <v>0.89610389610389618</v>
      </c>
      <c r="N3" s="58">
        <f>IF(hatchlings!D15&gt;0,hatchlings!D15,"")</f>
        <v>10.4</v>
      </c>
      <c r="O3" s="58" t="str">
        <f>IF(hatchlings!D16&gt;0,hatchlings!D16,"")</f>
        <v/>
      </c>
      <c r="P3" s="58" t="str">
        <f>IF(hatchlings!D17&gt;0,hatchlings!D17,"")</f>
        <v/>
      </c>
      <c r="Q3" s="58" t="str">
        <f>IF(hatchlings!D18&gt;0,hatchlings!D18,"")</f>
        <v/>
      </c>
      <c r="R3" s="58">
        <f>IF(hatchlings!D19&gt;0,hatchlings!D19,"")</f>
        <v>9.4</v>
      </c>
      <c r="S3" s="58">
        <f>IF(hatchlings!D20&gt;0,hatchlings!D20,"")</f>
        <v>7.2</v>
      </c>
      <c r="T3" s="58">
        <f>IF(hatchlings!D21&gt;0,hatchlings!D21,"")</f>
        <v>3.8</v>
      </c>
      <c r="U3" s="58">
        <f>IF(hatchlings!D22&gt;0,hatchlings!D22,"")</f>
        <v>0.76595744680851063</v>
      </c>
      <c r="V3" s="58" t="str">
        <f>IF(hatchlings!D24&gt;0,hatchlings!D24,"")</f>
        <v/>
      </c>
      <c r="W3" s="58">
        <f>IF(hatchlings!D25&gt;0,hatchlings!D25,"")</f>
        <v>8.1</v>
      </c>
      <c r="X3" s="58">
        <f>IF(hatchlings!D26&gt;0,hatchlings!D26,"")</f>
        <v>3.4</v>
      </c>
      <c r="Y3" s="58" t="str">
        <f>IF(hatchlings!D27&gt;0,hatchlings!D27,"")</f>
        <v/>
      </c>
      <c r="Z3" s="58">
        <f>IF(hatchlings!D28&gt;0,hatchlings!D28,"")</f>
        <v>10.4</v>
      </c>
      <c r="AA3" s="58">
        <f>IF(hatchlings!D29&gt;0,hatchlings!D29,"")</f>
        <v>7.5</v>
      </c>
      <c r="AB3" s="58" t="str">
        <f>IF(hatchlings!D30&gt;0,hatchlings!D30,"")</f>
        <v/>
      </c>
      <c r="AC3" s="58">
        <f>IF(hatchlings!D31&gt;0,hatchlings!D31,"")</f>
        <v>0.72115384615384615</v>
      </c>
      <c r="AD3" s="58">
        <f>IF(hatchlings!D33&gt;0,hatchlings!D33,"")</f>
        <v>11.3</v>
      </c>
      <c r="AE3" s="58">
        <f>IF(hatchlings!D34&gt;0,hatchlings!D34,"")</f>
        <v>8.4</v>
      </c>
      <c r="AF3" s="58" t="str">
        <f>IF(hatchlings!D35&gt;0,hatchlings!D35,"")</f>
        <v/>
      </c>
      <c r="AG3" s="58">
        <f>IF(hatchlings!D36&gt;0,hatchlings!D36,"")</f>
        <v>0.74336283185840701</v>
      </c>
      <c r="AH3" s="58">
        <f>IF(hatchlings!D37&gt;0,hatchlings!D37,"")</f>
        <v>11</v>
      </c>
      <c r="AI3" s="58">
        <f>IF(hatchlings!D38&gt;0,hatchlings!D38,"")</f>
        <v>8</v>
      </c>
      <c r="AJ3" s="58">
        <f>IF(hatchlings!D39&gt;0,hatchlings!D39,"")</f>
        <v>3.4</v>
      </c>
      <c r="AK3" s="58">
        <f>IF(hatchlings!D40&gt;0,hatchlings!D40,"")</f>
        <v>0.72727272727272729</v>
      </c>
      <c r="AL3" s="58">
        <f>IF(hatchlings!D42&gt;0,hatchlings!D42,"")</f>
        <v>13.4</v>
      </c>
      <c r="AM3" s="58">
        <f>IF(hatchlings!D43&gt;0,hatchlings!D43,"")</f>
        <v>8.9</v>
      </c>
      <c r="AN3" s="58">
        <f>IF(hatchlings!D44&gt;0,hatchlings!D44,"")</f>
        <v>3.6</v>
      </c>
      <c r="AO3" s="58">
        <f>IF(hatchlings!D45&gt;0,hatchlings!D45,"")</f>
        <v>0.66417910447761197</v>
      </c>
      <c r="AP3" s="58">
        <f>IF(hatchlings!D46&gt;0,hatchlings!D46,"")</f>
        <v>12.6</v>
      </c>
      <c r="AQ3" s="58">
        <f>IF(hatchlings!D47&gt;0,hatchlings!D47,"")</f>
        <v>8.6999999999999993</v>
      </c>
      <c r="AR3" s="58">
        <f>IF(hatchlings!D48&gt;0,hatchlings!D48,"")</f>
        <v>3.9</v>
      </c>
      <c r="AS3" s="121">
        <f>IF(hatchlings!D49&gt;0,hatchlings!D49,"")</f>
        <v>0.69047619047619047</v>
      </c>
    </row>
    <row r="4" spans="1:45" x14ac:dyDescent="0.2">
      <c r="A4" s="54" t="s">
        <v>92</v>
      </c>
      <c r="B4" s="75" t="s">
        <v>93</v>
      </c>
      <c r="C4" s="56" t="str">
        <f>hatchlings!F1</f>
        <v>HU.001.14</v>
      </c>
      <c r="D4" s="57">
        <f>IF(hatchlings!F3&gt;0,hatchlings!F3,"")</f>
        <v>367</v>
      </c>
      <c r="E4" s="57" t="str">
        <f>IF(hatchlings!F4&gt;0,hatchlings!F4,"")</f>
        <v/>
      </c>
      <c r="F4" s="58">
        <f>IF(hatchlings!F5&gt;0,hatchlings!F5,"")</f>
        <v>2.8</v>
      </c>
      <c r="G4" s="58">
        <f>IF(hatchlings!F7&gt;0,hatchlings!F7,"")</f>
        <v>25.4</v>
      </c>
      <c r="H4" s="58">
        <f>IF(hatchlings!F8&gt;0,hatchlings!F8,"")</f>
        <v>17.100000000000001</v>
      </c>
      <c r="I4" s="58">
        <f>IF(hatchlings!F9&gt;0,hatchlings!F9,"")</f>
        <v>7.6</v>
      </c>
      <c r="J4" s="58">
        <f>IF(hatchlings!F10&gt;0,hatchlings!F10,"")</f>
        <v>7</v>
      </c>
      <c r="K4" s="58">
        <f>IF(hatchlings!F11&gt;0,hatchlings!F11,"")</f>
        <v>7.3</v>
      </c>
      <c r="L4" s="60">
        <f>IF(hatchlings!F12&gt;0,hatchlings!F12,"")</f>
        <v>0.27559055118110237</v>
      </c>
      <c r="M4" s="60">
        <f>IF(hatchlings!F13&gt;0,hatchlings!F13,"")</f>
        <v>0.96052631578947367</v>
      </c>
      <c r="N4" s="58">
        <f>IF(hatchlings!F15&gt;0,hatchlings!F15,"")</f>
        <v>10.7</v>
      </c>
      <c r="O4" s="58">
        <f>IF(hatchlings!F16&gt;0,hatchlings!F16,"")</f>
        <v>7.7</v>
      </c>
      <c r="P4" s="58" t="str">
        <f>IF(hatchlings!F17&gt;0,hatchlings!F17,"")</f>
        <v/>
      </c>
      <c r="Q4" s="58">
        <f>IF(hatchlings!F18&gt;0,hatchlings!F18,"")</f>
        <v>0.71962616822429915</v>
      </c>
      <c r="R4" s="58">
        <f>IF(hatchlings!F19&gt;0,hatchlings!F19,"")</f>
        <v>11.2</v>
      </c>
      <c r="S4" s="58">
        <f>IF(hatchlings!F20&gt;0,hatchlings!F20,"")</f>
        <v>7.9</v>
      </c>
      <c r="T4" s="58">
        <f>IF(hatchlings!F21&gt;0,hatchlings!F21,"")</f>
        <v>2.6</v>
      </c>
      <c r="U4" s="58">
        <f>IF(hatchlings!F22&gt;0,hatchlings!F22,"")</f>
        <v>0.7053571428571429</v>
      </c>
      <c r="V4" s="58">
        <f>IF(hatchlings!F24&gt;0,hatchlings!F24,"")</f>
        <v>11.7</v>
      </c>
      <c r="W4" s="58">
        <f>IF(hatchlings!F25&gt;0,hatchlings!F25,"")</f>
        <v>8.3000000000000007</v>
      </c>
      <c r="X4" s="58" t="str">
        <f>IF(hatchlings!F26&gt;0,hatchlings!F26,"")</f>
        <v/>
      </c>
      <c r="Y4" s="58">
        <f>IF(hatchlings!F27&gt;0,hatchlings!F27,"")</f>
        <v>0.70940170940170955</v>
      </c>
      <c r="Z4" s="58">
        <f>IF(hatchlings!F28&gt;0,hatchlings!F28,"")</f>
        <v>10.6</v>
      </c>
      <c r="AA4" s="58">
        <f>IF(hatchlings!F29&gt;0,hatchlings!F29,"")</f>
        <v>7.9</v>
      </c>
      <c r="AB4" s="58">
        <f>IF(hatchlings!F30&gt;0,hatchlings!F30,"")</f>
        <v>3.3</v>
      </c>
      <c r="AC4" s="58">
        <f>IF(hatchlings!F31&gt;0,hatchlings!F31,"")</f>
        <v>0.74528301886792458</v>
      </c>
      <c r="AD4" s="58">
        <f>IF(hatchlings!F33&gt;0,hatchlings!F33,"")</f>
        <v>11.8</v>
      </c>
      <c r="AE4" s="58">
        <f>IF(hatchlings!F34&gt;0,hatchlings!F34,"")</f>
        <v>8.5</v>
      </c>
      <c r="AF4" s="58" t="str">
        <f>IF(hatchlings!F35&gt;0,hatchlings!F35,"")</f>
        <v/>
      </c>
      <c r="AG4" s="58">
        <f>IF(hatchlings!F36&gt;0,hatchlings!F36,"")</f>
        <v>0.72033898305084743</v>
      </c>
      <c r="AH4" s="58">
        <f>IF(hatchlings!F37&gt;0,hatchlings!F37,"")</f>
        <v>10.7</v>
      </c>
      <c r="AI4" s="58">
        <f>IF(hatchlings!F38&gt;0,hatchlings!F38,"")</f>
        <v>7.9</v>
      </c>
      <c r="AJ4" s="58" t="str">
        <f>IF(hatchlings!F39&gt;0,hatchlings!F39,"")</f>
        <v/>
      </c>
      <c r="AK4" s="58">
        <f>IF(hatchlings!F40&gt;0,hatchlings!F40,"")</f>
        <v>0.73831775700934588</v>
      </c>
      <c r="AL4" s="58">
        <f>IF(hatchlings!F42&gt;0,hatchlings!F42,"")</f>
        <v>13.6</v>
      </c>
      <c r="AM4" s="58">
        <f>IF(hatchlings!F43&gt;0,hatchlings!F43,"")</f>
        <v>8.9</v>
      </c>
      <c r="AN4" s="58">
        <f>IF(hatchlings!F44&gt;0,hatchlings!F44,"")</f>
        <v>3.6</v>
      </c>
      <c r="AO4" s="58">
        <f>IF(hatchlings!F45&gt;0,hatchlings!F45,"")</f>
        <v>0.65441176470588236</v>
      </c>
      <c r="AP4" s="58">
        <f>IF(hatchlings!F46&gt;0,hatchlings!F46,"")</f>
        <v>13.3</v>
      </c>
      <c r="AQ4" s="58">
        <f>IF(hatchlings!F47&gt;0,hatchlings!F47,"")</f>
        <v>8.3000000000000007</v>
      </c>
      <c r="AR4" s="58">
        <f>IF(hatchlings!F48&gt;0,hatchlings!F48,"")</f>
        <v>3.7</v>
      </c>
      <c r="AS4" s="121">
        <f>IF(hatchlings!F49&gt;0,hatchlings!F49,"")</f>
        <v>0.62406015037593987</v>
      </c>
    </row>
    <row r="5" spans="1:45" x14ac:dyDescent="0.2">
      <c r="A5" s="54" t="s">
        <v>92</v>
      </c>
      <c r="B5" s="75" t="s">
        <v>93</v>
      </c>
      <c r="C5" s="56" t="str">
        <f>hatchlings!H1</f>
        <v>HU.001.15</v>
      </c>
      <c r="D5" s="57">
        <f>IF(hatchlings!H3&gt;0,hatchlings!H3,"")</f>
        <v>362</v>
      </c>
      <c r="E5" s="57">
        <f>IF(hatchlings!H4&gt;0,hatchlings!H4,"")</f>
        <v>4.5999999999999996</v>
      </c>
      <c r="F5" s="58">
        <f>IF(hatchlings!H5&gt;0,hatchlings!H5,"")</f>
        <v>3.2</v>
      </c>
      <c r="G5" s="58">
        <f>IF(hatchlings!H7&gt;0,hatchlings!H7,"")</f>
        <v>24.5</v>
      </c>
      <c r="H5" s="58">
        <f>IF(hatchlings!H8&gt;0,hatchlings!H8,"")</f>
        <v>16.8</v>
      </c>
      <c r="I5" s="58">
        <f>IF(hatchlings!H9&gt;0,hatchlings!H9,"")</f>
        <v>8</v>
      </c>
      <c r="J5" s="58">
        <f>IF(hatchlings!H10&gt;0,hatchlings!H10,"")</f>
        <v>7.7</v>
      </c>
      <c r="K5" s="58">
        <f>IF(hatchlings!H11&gt;0,hatchlings!H11,"")</f>
        <v>6.8</v>
      </c>
      <c r="L5" s="60">
        <f>IF(hatchlings!H12&gt;0,hatchlings!H12,"")</f>
        <v>0.31428571428571428</v>
      </c>
      <c r="M5" s="60">
        <f>IF(hatchlings!H13&gt;0,hatchlings!H13,"")</f>
        <v>0.85</v>
      </c>
      <c r="N5" s="58">
        <f>IF(hatchlings!H15&gt;0,hatchlings!H15,"")</f>
        <v>11.1</v>
      </c>
      <c r="O5" s="58">
        <f>IF(hatchlings!H16&gt;0,hatchlings!H16,"")</f>
        <v>7.8</v>
      </c>
      <c r="P5" s="58" t="str">
        <f>IF(hatchlings!H17&gt;0,hatchlings!H17,"")</f>
        <v/>
      </c>
      <c r="Q5" s="58">
        <f>IF(hatchlings!H18&gt;0,hatchlings!H18,"")</f>
        <v>0.70270270270270274</v>
      </c>
      <c r="R5" s="58">
        <f>IF(hatchlings!H19&gt;0,hatchlings!H19,"")</f>
        <v>11.3</v>
      </c>
      <c r="S5" s="58">
        <f>IF(hatchlings!H20&gt;0,hatchlings!H20,"")</f>
        <v>7.8</v>
      </c>
      <c r="T5" s="58" t="str">
        <f>IF(hatchlings!H21&gt;0,hatchlings!H21,"")</f>
        <v/>
      </c>
      <c r="U5" s="58">
        <f>IF(hatchlings!H22&gt;0,hatchlings!H22,"")</f>
        <v>0.69026548672566368</v>
      </c>
      <c r="V5" s="58">
        <f>IF(hatchlings!H24&gt;0,hatchlings!H24,"")</f>
        <v>11</v>
      </c>
      <c r="W5" s="58">
        <f>IF(hatchlings!H25&gt;0,hatchlings!H25,"")</f>
        <v>8.1999999999999993</v>
      </c>
      <c r="X5" s="58">
        <f>IF(hatchlings!H26&gt;0,hatchlings!H26,"")</f>
        <v>2.2999999999999998</v>
      </c>
      <c r="Y5" s="58">
        <f>IF(hatchlings!H27&gt;0,hatchlings!H27,"")</f>
        <v>0.74545454545454537</v>
      </c>
      <c r="Z5" s="58">
        <f>IF(hatchlings!H28&gt;0,hatchlings!H28,"")</f>
        <v>10.9</v>
      </c>
      <c r="AA5" s="58">
        <f>IF(hatchlings!H29&gt;0,hatchlings!H29,"")</f>
        <v>8</v>
      </c>
      <c r="AB5" s="58">
        <f>IF(hatchlings!H30&gt;0,hatchlings!H30,"")</f>
        <v>3.2</v>
      </c>
      <c r="AC5" s="58">
        <f>IF(hatchlings!H31&gt;0,hatchlings!H31,"")</f>
        <v>0.7339449541284403</v>
      </c>
      <c r="AD5" s="58" t="str">
        <f>IF(hatchlings!H33&gt;0,hatchlings!H33,"")</f>
        <v/>
      </c>
      <c r="AE5" s="58" t="str">
        <f>IF(hatchlings!H34&gt;0,hatchlings!H34,"")</f>
        <v/>
      </c>
      <c r="AF5" s="58" t="str">
        <f>IF(hatchlings!H35&gt;0,hatchlings!H35,"")</f>
        <v/>
      </c>
      <c r="AG5" s="58" t="str">
        <f>IF(hatchlings!H36&gt;0,hatchlings!H36,"")</f>
        <v/>
      </c>
      <c r="AH5" s="58" t="str">
        <f>IF(hatchlings!H37&gt;0,hatchlings!H37,"")</f>
        <v/>
      </c>
      <c r="AI5" s="58">
        <f>IF(hatchlings!H38&gt;0,hatchlings!H38,"")</f>
        <v>7.9</v>
      </c>
      <c r="AJ5" s="58">
        <f>IF(hatchlings!H39&gt;0,hatchlings!H39,"")</f>
        <v>2.9</v>
      </c>
      <c r="AK5" s="58" t="str">
        <f>IF(hatchlings!H40&gt;0,hatchlings!H40,"")</f>
        <v/>
      </c>
      <c r="AL5" s="58">
        <f>IF(hatchlings!H42&gt;0,hatchlings!H42,"")</f>
        <v>13.1</v>
      </c>
      <c r="AM5" s="58">
        <f>IF(hatchlings!H43&gt;0,hatchlings!H43,"")</f>
        <v>9.1</v>
      </c>
      <c r="AN5" s="58" t="str">
        <f>IF(hatchlings!H44&gt;0,hatchlings!H44,"")</f>
        <v/>
      </c>
      <c r="AO5" s="58">
        <f>IF(hatchlings!H45&gt;0,hatchlings!H45,"")</f>
        <v>0.69465648854961837</v>
      </c>
      <c r="AP5" s="58">
        <f>IF(hatchlings!H46&gt;0,hatchlings!H46,"")</f>
        <v>12.9</v>
      </c>
      <c r="AQ5" s="58">
        <f>IF(hatchlings!H47&gt;0,hatchlings!H47,"")</f>
        <v>8.4</v>
      </c>
      <c r="AR5" s="58">
        <f>IF(hatchlings!H48&gt;0,hatchlings!H48,"")</f>
        <v>3.5</v>
      </c>
      <c r="AS5" s="121">
        <f>IF(hatchlings!H49&gt;0,hatchlings!H49,"")</f>
        <v>0.65116279069767447</v>
      </c>
    </row>
    <row r="6" spans="1:45" x14ac:dyDescent="0.2">
      <c r="A6" s="54" t="s">
        <v>92</v>
      </c>
      <c r="B6" s="75" t="s">
        <v>93</v>
      </c>
      <c r="C6" s="56" t="str">
        <f>hatchlings!J1</f>
        <v>HU.001.15</v>
      </c>
      <c r="D6" s="57">
        <f>IF(hatchlings!J3&gt;0,hatchlings!J3,"")</f>
        <v>365</v>
      </c>
      <c r="E6" s="57">
        <f>IF(hatchlings!J4&gt;0,hatchlings!J4,"")</f>
        <v>4.8</v>
      </c>
      <c r="F6" s="58">
        <f>IF(hatchlings!J5&gt;0,hatchlings!J5,"")</f>
        <v>2.9</v>
      </c>
      <c r="G6" s="58">
        <f>IF(hatchlings!J7&gt;0,hatchlings!J7,"")</f>
        <v>24.9</v>
      </c>
      <c r="H6" s="58">
        <f>IF(hatchlings!J8&gt;0,hatchlings!J8,"")</f>
        <v>17</v>
      </c>
      <c r="I6" s="58">
        <f>IF(hatchlings!J9&gt;0,hatchlings!J9,"")</f>
        <v>8.4</v>
      </c>
      <c r="J6" s="58">
        <f>IF(hatchlings!J10&gt;0,hatchlings!J10,"")</f>
        <v>7.9</v>
      </c>
      <c r="K6" s="58">
        <f>IF(hatchlings!J11&gt;0,hatchlings!J11,"")</f>
        <v>7</v>
      </c>
      <c r="L6" s="60">
        <f>IF(hatchlings!J12&gt;0,hatchlings!J12,"")</f>
        <v>0.31726907630522094</v>
      </c>
      <c r="M6" s="60">
        <f>IF(hatchlings!J13&gt;0,hatchlings!J13,"")</f>
        <v>0.83333333333333326</v>
      </c>
      <c r="N6" s="58">
        <f>IF(hatchlings!J15&gt;0,hatchlings!J15,"")</f>
        <v>11.3</v>
      </c>
      <c r="O6" s="58" t="str">
        <f>IF(hatchlings!J16&gt;0,hatchlings!J16,"")</f>
        <v/>
      </c>
      <c r="P6" s="58" t="str">
        <f>IF(hatchlings!J17&gt;0,hatchlings!J17,"")</f>
        <v/>
      </c>
      <c r="Q6" s="58" t="str">
        <f>IF(hatchlings!J18&gt;0,hatchlings!J18,"")</f>
        <v/>
      </c>
      <c r="R6" s="58">
        <f>IF(hatchlings!J19&gt;0,hatchlings!J19,"")</f>
        <v>10.1</v>
      </c>
      <c r="S6" s="58">
        <f>IF(hatchlings!J20&gt;0,hatchlings!J20,"")</f>
        <v>7.7</v>
      </c>
      <c r="T6" s="58" t="str">
        <f>IF(hatchlings!J21&gt;0,hatchlings!J21,"")</f>
        <v/>
      </c>
      <c r="U6" s="58">
        <f>IF(hatchlings!J22&gt;0,hatchlings!J22,"")</f>
        <v>0.76237623762376239</v>
      </c>
      <c r="V6" s="58">
        <f>IF(hatchlings!J24&gt;0,hatchlings!J24,"")</f>
        <v>11.6</v>
      </c>
      <c r="W6" s="58">
        <f>IF(hatchlings!J25&gt;0,hatchlings!J25,"")</f>
        <v>8.4</v>
      </c>
      <c r="X6" s="58" t="str">
        <f>IF(hatchlings!J26&gt;0,hatchlings!J26,"")</f>
        <v/>
      </c>
      <c r="Y6" s="58">
        <f>IF(hatchlings!J27&gt;0,hatchlings!J27,"")</f>
        <v>0.72413793103448276</v>
      </c>
      <c r="Z6" s="58">
        <f>IF(hatchlings!J28&gt;0,hatchlings!J28,"")</f>
        <v>11.7</v>
      </c>
      <c r="AA6" s="58">
        <f>IF(hatchlings!J29&gt;0,hatchlings!J29,"")</f>
        <v>8.1999999999999993</v>
      </c>
      <c r="AB6" s="58">
        <f>IF(hatchlings!J30&gt;0,hatchlings!J30,"")</f>
        <v>3.6</v>
      </c>
      <c r="AC6" s="58">
        <f>IF(hatchlings!J31&gt;0,hatchlings!J31,"")</f>
        <v>0.70085470085470081</v>
      </c>
      <c r="AD6" s="58">
        <f>IF(hatchlings!J33&gt;0,hatchlings!J33,"")</f>
        <v>11.8</v>
      </c>
      <c r="AE6" s="58">
        <f>IF(hatchlings!J34&gt;0,hatchlings!J34,"")</f>
        <v>8.3000000000000007</v>
      </c>
      <c r="AF6" s="58" t="str">
        <f>IF(hatchlings!J35&gt;0,hatchlings!J35,"")</f>
        <v/>
      </c>
      <c r="AG6" s="58">
        <f>IF(hatchlings!J36&gt;0,hatchlings!J36,"")</f>
        <v>0.70338983050847459</v>
      </c>
      <c r="AH6" s="58">
        <f>IF(hatchlings!J37&gt;0,hatchlings!J37,"")</f>
        <v>10.8</v>
      </c>
      <c r="AI6" s="58">
        <f>IF(hatchlings!J38&gt;0,hatchlings!J38,"")</f>
        <v>7.9</v>
      </c>
      <c r="AJ6" s="58">
        <f>IF(hatchlings!J39&gt;0,hatchlings!J39,"")</f>
        <v>3.4</v>
      </c>
      <c r="AK6" s="58">
        <f>IF(hatchlings!J40&gt;0,hatchlings!J40,"")</f>
        <v>0.73148148148148151</v>
      </c>
      <c r="AL6" s="58">
        <f>IF(hatchlings!J42&gt;0,hatchlings!J42,"")</f>
        <v>14.1</v>
      </c>
      <c r="AM6" s="58">
        <f>IF(hatchlings!J43&gt;0,hatchlings!J43,"")</f>
        <v>8.9</v>
      </c>
      <c r="AN6" s="58" t="str">
        <f>IF(hatchlings!J44&gt;0,hatchlings!J44,"")</f>
        <v/>
      </c>
      <c r="AO6" s="58">
        <f>IF(hatchlings!J45&gt;0,hatchlings!J45,"")</f>
        <v>0.63120567375886527</v>
      </c>
      <c r="AP6" s="58">
        <f>IF(hatchlings!J46&gt;0,hatchlings!J46,"")</f>
        <v>13</v>
      </c>
      <c r="AQ6" s="58">
        <f>IF(hatchlings!J47&gt;0,hatchlings!J47,"")</f>
        <v>8.5</v>
      </c>
      <c r="AR6" s="58">
        <f>IF(hatchlings!J48&gt;0,hatchlings!J48,"")</f>
        <v>4</v>
      </c>
      <c r="AS6" s="121">
        <f>IF(hatchlings!J49&gt;0,hatchlings!J49,"")</f>
        <v>0.65384615384615385</v>
      </c>
    </row>
    <row r="7" spans="1:45" x14ac:dyDescent="0.2">
      <c r="A7" s="54" t="s">
        <v>92</v>
      </c>
      <c r="B7" s="75" t="s">
        <v>93</v>
      </c>
      <c r="C7" s="56" t="str">
        <f>hatchlings!L1</f>
        <v>HU.001.16</v>
      </c>
      <c r="D7" s="57">
        <f>IF(hatchlings!L3&gt;0,hatchlings!L3,"")</f>
        <v>342</v>
      </c>
      <c r="E7" s="57">
        <f>IF(hatchlings!L4&gt;0,hatchlings!L4,"")</f>
        <v>4.7</v>
      </c>
      <c r="F7" s="58" t="str">
        <f>IF(hatchlings!L5&gt;0,hatchlings!L5,"")</f>
        <v/>
      </c>
      <c r="G7" s="58">
        <f>IF(hatchlings!L7&gt;0,hatchlings!L7,"")</f>
        <v>25.4</v>
      </c>
      <c r="H7" s="58">
        <f>IF(hatchlings!L8&gt;0,hatchlings!L8,"")</f>
        <v>17</v>
      </c>
      <c r="I7" s="58">
        <f>IF(hatchlings!L9&gt;0,hatchlings!L9,"")</f>
        <v>7.7</v>
      </c>
      <c r="J7" s="58">
        <f>IF(hatchlings!L10&gt;0,hatchlings!L10,"")</f>
        <v>7.3</v>
      </c>
      <c r="K7" s="58">
        <f>IF(hatchlings!L11&gt;0,hatchlings!L11,"")</f>
        <v>6.7</v>
      </c>
      <c r="L7" s="60">
        <f>IF(hatchlings!L12&gt;0,hatchlings!L12,"")</f>
        <v>0.2874015748031496</v>
      </c>
      <c r="M7" s="60">
        <f>IF(hatchlings!L13&gt;0,hatchlings!L13,"")</f>
        <v>0.87012987012987009</v>
      </c>
      <c r="N7" s="58">
        <f>IF(hatchlings!L15&gt;0,hatchlings!L15,"")</f>
        <v>10.9</v>
      </c>
      <c r="O7" s="58">
        <f>IF(hatchlings!L16&gt;0,hatchlings!L16,"")</f>
        <v>7.6</v>
      </c>
      <c r="P7" s="58" t="str">
        <f>IF(hatchlings!L17&gt;0,hatchlings!L17,"")</f>
        <v/>
      </c>
      <c r="Q7" s="58">
        <f>IF(hatchlings!L18&gt;0,hatchlings!L18,"")</f>
        <v>0.69724770642201828</v>
      </c>
      <c r="R7" s="58">
        <f>IF(hatchlings!L19&gt;0,hatchlings!L19,"")</f>
        <v>10.1</v>
      </c>
      <c r="S7" s="58">
        <f>IF(hatchlings!L20&gt;0,hatchlings!L20,"")</f>
        <v>7.8</v>
      </c>
      <c r="T7" s="58" t="str">
        <f>IF(hatchlings!L21&gt;0,hatchlings!L21,"")</f>
        <v/>
      </c>
      <c r="U7" s="58">
        <f>IF(hatchlings!L22&gt;0,hatchlings!L22,"")</f>
        <v>0.7722772277227723</v>
      </c>
      <c r="V7" s="58">
        <f>IF(hatchlings!L24&gt;0,hatchlings!L24,"")</f>
        <v>11.4</v>
      </c>
      <c r="W7" s="58" t="str">
        <f>IF(hatchlings!L25&gt;0,hatchlings!L25,"")</f>
        <v/>
      </c>
      <c r="X7" s="58" t="str">
        <f>IF(hatchlings!L26&gt;0,hatchlings!L26,"")</f>
        <v/>
      </c>
      <c r="Y7" s="58" t="str">
        <f>IF(hatchlings!L27&gt;0,hatchlings!L27,"")</f>
        <v/>
      </c>
      <c r="Z7" s="58">
        <f>IF(hatchlings!L28&gt;0,hatchlings!L28,"")</f>
        <v>10.8</v>
      </c>
      <c r="AA7" s="58" t="str">
        <f>IF(hatchlings!L29&gt;0,hatchlings!L29,"")</f>
        <v/>
      </c>
      <c r="AB7" s="58" t="str">
        <f>IF(hatchlings!L30&gt;0,hatchlings!L30,"")</f>
        <v/>
      </c>
      <c r="AC7" s="58" t="str">
        <f>IF(hatchlings!L31&gt;0,hatchlings!L31,"")</f>
        <v/>
      </c>
      <c r="AD7" s="58">
        <f>IF(hatchlings!L33&gt;0,hatchlings!L33,"")</f>
        <v>11.7</v>
      </c>
      <c r="AE7" s="58">
        <f>IF(hatchlings!L34&gt;0,hatchlings!L34,"")</f>
        <v>8.3000000000000007</v>
      </c>
      <c r="AF7" s="58" t="str">
        <f>IF(hatchlings!L35&gt;0,hatchlings!L35,"")</f>
        <v/>
      </c>
      <c r="AG7" s="58">
        <f>IF(hatchlings!L36&gt;0,hatchlings!L36,"")</f>
        <v>0.70940170940170955</v>
      </c>
      <c r="AH7" s="58">
        <f>IF(hatchlings!L37&gt;0,hatchlings!L37,"")</f>
        <v>10.9</v>
      </c>
      <c r="AI7" s="58">
        <f>IF(hatchlings!L38&gt;0,hatchlings!L38,"")</f>
        <v>8</v>
      </c>
      <c r="AJ7" s="58" t="str">
        <f>IF(hatchlings!L39&gt;0,hatchlings!L39,"")</f>
        <v/>
      </c>
      <c r="AK7" s="58">
        <f>IF(hatchlings!L40&gt;0,hatchlings!L40,"")</f>
        <v>0.7339449541284403</v>
      </c>
      <c r="AL7" s="58">
        <f>IF(hatchlings!L42&gt;0,hatchlings!L42,"")</f>
        <v>13.8</v>
      </c>
      <c r="AM7" s="58">
        <f>IF(hatchlings!L43&gt;0,hatchlings!L43,"")</f>
        <v>9.3000000000000007</v>
      </c>
      <c r="AN7" s="58">
        <f>IF(hatchlings!L44&gt;0,hatchlings!L44,"")</f>
        <v>3.2</v>
      </c>
      <c r="AO7" s="58">
        <f>IF(hatchlings!L45&gt;0,hatchlings!L45,"")</f>
        <v>0.67391304347826086</v>
      </c>
      <c r="AP7" s="58">
        <f>IF(hatchlings!L46&gt;0,hatchlings!L46,"")</f>
        <v>12.9</v>
      </c>
      <c r="AQ7" s="58">
        <f>IF(hatchlings!L47&gt;0,hatchlings!L47,"")</f>
        <v>8.3000000000000007</v>
      </c>
      <c r="AR7" s="58">
        <f>IF(hatchlings!L48&gt;0,hatchlings!L48,"")</f>
        <v>3.7</v>
      </c>
      <c r="AS7" s="121">
        <f>IF(hatchlings!L49&gt;0,hatchlings!L49,"")</f>
        <v>0.64341085271317833</v>
      </c>
    </row>
    <row r="8" spans="1:45" x14ac:dyDescent="0.2">
      <c r="A8" s="54" t="s">
        <v>92</v>
      </c>
      <c r="B8" s="75" t="s">
        <v>93</v>
      </c>
      <c r="C8" s="56" t="str">
        <f>hatchlings!N1</f>
        <v>HU.001.17</v>
      </c>
      <c r="D8" s="57">
        <f>IF(hatchlings!N3&gt;0,hatchlings!N3,"")</f>
        <v>364</v>
      </c>
      <c r="E8" s="57" t="str">
        <f>IF(hatchlings!N4&gt;0,hatchlings!N4,"")</f>
        <v/>
      </c>
      <c r="F8" s="58" t="str">
        <f>IF(hatchlings!N5&gt;0,hatchlings!N5,"")</f>
        <v/>
      </c>
      <c r="G8" s="58">
        <f>IF(hatchlings!N7&gt;0,hatchlings!N7,"")</f>
        <v>25.6</v>
      </c>
      <c r="H8" s="58">
        <f>IF(hatchlings!N8&gt;0,hatchlings!N8,"")</f>
        <v>17.3</v>
      </c>
      <c r="I8" s="58">
        <f>IF(hatchlings!N9&gt;0,hatchlings!N9,"")</f>
        <v>8</v>
      </c>
      <c r="J8" s="58">
        <f>IF(hatchlings!N10&gt;0,hatchlings!N10,"")</f>
        <v>7.7</v>
      </c>
      <c r="K8" s="58">
        <f>IF(hatchlings!N11&gt;0,hatchlings!N11,"")</f>
        <v>8</v>
      </c>
      <c r="L8" s="60">
        <f>IF(hatchlings!N12&gt;0,hatchlings!N12,"")</f>
        <v>0.30078125</v>
      </c>
      <c r="M8" s="60">
        <f>IF(hatchlings!N13&gt;0,hatchlings!N13,"")</f>
        <v>1</v>
      </c>
      <c r="N8" s="58">
        <f>IF(hatchlings!N15&gt;0,hatchlings!N15,"")</f>
        <v>10.5</v>
      </c>
      <c r="O8" s="58">
        <f>IF(hatchlings!N16&gt;0,hatchlings!N16,"")</f>
        <v>8.5</v>
      </c>
      <c r="P8" s="58">
        <f>IF(hatchlings!N17&gt;0,hatchlings!N17,"")</f>
        <v>3.1</v>
      </c>
      <c r="Q8" s="58">
        <f>IF(hatchlings!N18&gt;0,hatchlings!N18,"")</f>
        <v>0.80952380952380953</v>
      </c>
      <c r="R8" s="58">
        <f>IF(hatchlings!N19&gt;0,hatchlings!N19,"")</f>
        <v>10.5</v>
      </c>
      <c r="S8" s="58">
        <f>IF(hatchlings!N20&gt;0,hatchlings!N20,"")</f>
        <v>8.4</v>
      </c>
      <c r="T8" s="58" t="str">
        <f>IF(hatchlings!N21&gt;0,hatchlings!N21,"")</f>
        <v/>
      </c>
      <c r="U8" s="58">
        <f>IF(hatchlings!N22&gt;0,hatchlings!N22,"")</f>
        <v>0.8</v>
      </c>
      <c r="V8" s="58">
        <f>IF(hatchlings!N24&gt;0,hatchlings!N24,"")</f>
        <v>11.4</v>
      </c>
      <c r="W8" s="58">
        <f>IF(hatchlings!N25&gt;0,hatchlings!N25,"")</f>
        <v>8.4</v>
      </c>
      <c r="X8" s="58" t="str">
        <f>IF(hatchlings!N26&gt;0,hatchlings!N26,"")</f>
        <v/>
      </c>
      <c r="Y8" s="58">
        <f>IF(hatchlings!N27&gt;0,hatchlings!N27,"")</f>
        <v>0.73684210526315785</v>
      </c>
      <c r="Z8" s="58">
        <f>IF(hatchlings!N28&gt;0,hatchlings!N28,"")</f>
        <v>11.5</v>
      </c>
      <c r="AA8" s="58">
        <f>IF(hatchlings!N29&gt;0,hatchlings!N29,"")</f>
        <v>8</v>
      </c>
      <c r="AB8" s="58" t="str">
        <f>IF(hatchlings!N30&gt;0,hatchlings!N30,"")</f>
        <v/>
      </c>
      <c r="AC8" s="58">
        <f>IF(hatchlings!N31&gt;0,hatchlings!N31,"")</f>
        <v>0.69565217391304346</v>
      </c>
      <c r="AD8" s="58">
        <f>IF(hatchlings!N33&gt;0,hatchlings!N33,"")</f>
        <v>11.8</v>
      </c>
      <c r="AE8" s="58">
        <f>IF(hatchlings!N34&gt;0,hatchlings!N34,"")</f>
        <v>8.5</v>
      </c>
      <c r="AF8" s="58" t="str">
        <f>IF(hatchlings!N35&gt;0,hatchlings!N35,"")</f>
        <v/>
      </c>
      <c r="AG8" s="58">
        <f>IF(hatchlings!N36&gt;0,hatchlings!N36,"")</f>
        <v>0.72033898305084743</v>
      </c>
      <c r="AH8" s="58">
        <f>IF(hatchlings!N37&gt;0,hatchlings!N37,"")</f>
        <v>11.2</v>
      </c>
      <c r="AI8" s="58">
        <f>IF(hatchlings!N38&gt;0,hatchlings!N38,"")</f>
        <v>8.4</v>
      </c>
      <c r="AJ8" s="58">
        <f>IF(hatchlings!N39&gt;0,hatchlings!N39,"")</f>
        <v>3.2</v>
      </c>
      <c r="AK8" s="58">
        <f>IF(hatchlings!N40&gt;0,hatchlings!N40,"")</f>
        <v>0.75000000000000011</v>
      </c>
      <c r="AL8" s="58">
        <f>IF(hatchlings!N42&gt;0,hatchlings!N42,"")</f>
        <v>9.4</v>
      </c>
      <c r="AM8" s="58">
        <f>IF(hatchlings!N43&gt;0,hatchlings!N43,"")</f>
        <v>3.2</v>
      </c>
      <c r="AN8" s="58" t="str">
        <f>IF(hatchlings!N44&gt;0,hatchlings!N44,"")</f>
        <v/>
      </c>
      <c r="AO8" s="58">
        <f>IF(hatchlings!N45&gt;0,hatchlings!N45,"")</f>
        <v>0.34042553191489361</v>
      </c>
      <c r="AP8" s="58" t="str">
        <f>IF(hatchlings!N46&gt;0,hatchlings!N46,"")</f>
        <v/>
      </c>
      <c r="AQ8" s="58">
        <f>IF(hatchlings!N47&gt;0,hatchlings!N47,"")</f>
        <v>9.1</v>
      </c>
      <c r="AR8" s="58" t="str">
        <f>IF(hatchlings!N48&gt;0,hatchlings!N48,"")</f>
        <v/>
      </c>
      <c r="AS8" s="121" t="str">
        <f>IF(hatchlings!N49&gt;0,hatchlings!N49,"")</f>
        <v/>
      </c>
    </row>
    <row r="9" spans="1:45" x14ac:dyDescent="0.2">
      <c r="A9" s="54" t="s">
        <v>92</v>
      </c>
      <c r="B9" s="75" t="s">
        <v>93</v>
      </c>
      <c r="C9" s="56" t="str">
        <f>hatchlings!P1</f>
        <v>HU.001.18</v>
      </c>
      <c r="D9" s="57">
        <f>IF(hatchlings!P3&gt;0,hatchlings!P3,"")</f>
        <v>359</v>
      </c>
      <c r="E9" s="57" t="str">
        <f>IF(hatchlings!P4&gt;0,hatchlings!P4,"")</f>
        <v/>
      </c>
      <c r="F9" s="58">
        <f>IF(hatchlings!P5&gt;0,hatchlings!P5,"")</f>
        <v>3</v>
      </c>
      <c r="G9" s="58">
        <f>IF(hatchlings!P7&gt;0,hatchlings!P7,"")</f>
        <v>25.9</v>
      </c>
      <c r="H9" s="58">
        <f>IF(hatchlings!P8&gt;0,hatchlings!P8,"")</f>
        <v>17.399999999999999</v>
      </c>
      <c r="I9" s="58">
        <f>IF(hatchlings!P9&gt;0,hatchlings!P9,"")</f>
        <v>8.1</v>
      </c>
      <c r="J9" s="58">
        <f>IF(hatchlings!P10&gt;0,hatchlings!P10,"")</f>
        <v>7.8</v>
      </c>
      <c r="K9" s="58">
        <f>IF(hatchlings!P11&gt;0,hatchlings!P11,"")</f>
        <v>8.1</v>
      </c>
      <c r="L9" s="60">
        <f>IF(hatchlings!P12&gt;0,hatchlings!P12,"")</f>
        <v>0.30115830115830117</v>
      </c>
      <c r="M9" s="60">
        <f>IF(hatchlings!P13&gt;0,hatchlings!P13,"")</f>
        <v>1</v>
      </c>
      <c r="N9" s="58">
        <f>IF(hatchlings!P15&gt;0,hatchlings!P15,"")</f>
        <v>10.9</v>
      </c>
      <c r="O9" s="58">
        <f>IF(hatchlings!P16&gt;0,hatchlings!P16,"")</f>
        <v>8</v>
      </c>
      <c r="P9" s="58" t="str">
        <f>IF(hatchlings!P17&gt;0,hatchlings!P17,"")</f>
        <v/>
      </c>
      <c r="Q9" s="58">
        <f>IF(hatchlings!P18&gt;0,hatchlings!P18,"")</f>
        <v>0.7339449541284403</v>
      </c>
      <c r="R9" s="58" t="str">
        <f>IF(hatchlings!P19&gt;0,hatchlings!P19,"")</f>
        <v/>
      </c>
      <c r="S9" s="58">
        <f>IF(hatchlings!P20&gt;0,hatchlings!P20,"")</f>
        <v>7.9</v>
      </c>
      <c r="T9" s="58">
        <f>IF(hatchlings!P21&gt;0,hatchlings!P21,"")</f>
        <v>2.9</v>
      </c>
      <c r="U9" s="58" t="str">
        <f>IF(hatchlings!P22&gt;0,hatchlings!P22,"")</f>
        <v/>
      </c>
      <c r="V9" s="58">
        <f>IF(hatchlings!P24&gt;0,hatchlings!P24,"")</f>
        <v>10.9</v>
      </c>
      <c r="W9" s="58" t="str">
        <f>IF(hatchlings!P25&gt;0,hatchlings!P25,"")</f>
        <v/>
      </c>
      <c r="X9" s="58" t="str">
        <f>IF(hatchlings!P26&gt;0,hatchlings!P26,"")</f>
        <v/>
      </c>
      <c r="Y9" s="58" t="str">
        <f>IF(hatchlings!P27&gt;0,hatchlings!P27,"")</f>
        <v/>
      </c>
      <c r="Z9" s="58" t="str">
        <f>IF(hatchlings!P28&gt;0,hatchlings!P28,"")</f>
        <v/>
      </c>
      <c r="AA9" s="58">
        <f>IF(hatchlings!P29&gt;0,hatchlings!P29,"")</f>
        <v>8</v>
      </c>
      <c r="AB9" s="58">
        <f>IF(hatchlings!P30&gt;0,hatchlings!P30,"")</f>
        <v>3.5</v>
      </c>
      <c r="AC9" s="58" t="str">
        <f>IF(hatchlings!P31&gt;0,hatchlings!P31,"")</f>
        <v/>
      </c>
      <c r="AD9" s="58">
        <f>IF(hatchlings!P33&gt;0,hatchlings!P33,"")</f>
        <v>11</v>
      </c>
      <c r="AE9" s="58">
        <f>IF(hatchlings!P34&gt;0,hatchlings!P34,"")</f>
        <v>8.1999999999999993</v>
      </c>
      <c r="AF9" s="58" t="str">
        <f>IF(hatchlings!P35&gt;0,hatchlings!P35,"")</f>
        <v/>
      </c>
      <c r="AG9" s="58">
        <f>IF(hatchlings!P36&gt;0,hatchlings!P36,"")</f>
        <v>0.74545454545454537</v>
      </c>
      <c r="AH9" s="58">
        <f>IF(hatchlings!P37&gt;0,hatchlings!P37,"")</f>
        <v>11.3</v>
      </c>
      <c r="AI9" s="58">
        <f>IF(hatchlings!P38&gt;0,hatchlings!P38,"")</f>
        <v>8.1</v>
      </c>
      <c r="AJ9" s="58">
        <f>IF(hatchlings!P39&gt;0,hatchlings!P39,"")</f>
        <v>3.9</v>
      </c>
      <c r="AK9" s="58">
        <f>IF(hatchlings!P40&gt;0,hatchlings!P40,"")</f>
        <v>0.71681415929203529</v>
      </c>
      <c r="AL9" s="58">
        <f>IF(hatchlings!P42&gt;0,hatchlings!P42,"")</f>
        <v>12.5</v>
      </c>
      <c r="AM9" s="58">
        <f>IF(hatchlings!P43&gt;0,hatchlings!P43,"")</f>
        <v>8.4</v>
      </c>
      <c r="AN9" s="58" t="str">
        <f>IF(hatchlings!P44&gt;0,hatchlings!P44,"")</f>
        <v/>
      </c>
      <c r="AO9" s="58">
        <f>IF(hatchlings!P45&gt;0,hatchlings!P45,"")</f>
        <v>0.67200000000000004</v>
      </c>
      <c r="AP9" s="58">
        <f>IF(hatchlings!P46&gt;0,hatchlings!P46,"")</f>
        <v>12.4</v>
      </c>
      <c r="AQ9" s="58">
        <f>IF(hatchlings!P47&gt;0,hatchlings!P47,"")</f>
        <v>8.6999999999999993</v>
      </c>
      <c r="AR9" s="58" t="str">
        <f>IF(hatchlings!P48&gt;0,hatchlings!P48,"")</f>
        <v/>
      </c>
      <c r="AS9" s="121">
        <f>IF(hatchlings!P49&gt;0,hatchlings!P49,"")</f>
        <v>0.70161290322580638</v>
      </c>
    </row>
    <row r="10" spans="1:45" x14ac:dyDescent="0.2">
      <c r="A10" s="54" t="s">
        <v>92</v>
      </c>
      <c r="B10" s="75" t="s">
        <v>93</v>
      </c>
      <c r="C10" s="56" t="str">
        <f>hatchlings!R1</f>
        <v>HU.001.18</v>
      </c>
      <c r="D10" s="57">
        <f>IF(hatchlings!R3&gt;0,hatchlings!R3,"")</f>
        <v>356</v>
      </c>
      <c r="E10" s="57" t="str">
        <f>IF(hatchlings!R4&gt;0,hatchlings!R4,"")</f>
        <v/>
      </c>
      <c r="F10" s="58">
        <f>IF(hatchlings!R5&gt;0,hatchlings!R5,"")</f>
        <v>2.7</v>
      </c>
      <c r="G10" s="58">
        <f>IF(hatchlings!R7&gt;0,hatchlings!R7,"")</f>
        <v>26.4</v>
      </c>
      <c r="H10" s="58">
        <f>IF(hatchlings!R8&gt;0,hatchlings!R8,"")</f>
        <v>17.600000000000001</v>
      </c>
      <c r="I10" s="58">
        <f>IF(hatchlings!R9&gt;0,hatchlings!R9,"")</f>
        <v>8</v>
      </c>
      <c r="J10" s="58">
        <f>IF(hatchlings!R10&gt;0,hatchlings!R10,"")</f>
        <v>7.6</v>
      </c>
      <c r="K10" s="58">
        <f>IF(hatchlings!R11&gt;0,hatchlings!R11,"")</f>
        <v>7.8</v>
      </c>
      <c r="L10" s="60">
        <f>IF(hatchlings!R12&gt;0,hatchlings!R12,"")</f>
        <v>0.2878787878787879</v>
      </c>
      <c r="M10" s="60">
        <f>IF(hatchlings!R13&gt;0,hatchlings!R13,"")</f>
        <v>0.97499999999999998</v>
      </c>
      <c r="N10" s="58" t="str">
        <f>IF(hatchlings!R15&gt;0,hatchlings!R15,"")</f>
        <v/>
      </c>
      <c r="O10" s="58">
        <f>IF(hatchlings!R16&gt;0,hatchlings!R16,"")</f>
        <v>8.4</v>
      </c>
      <c r="P10" s="58" t="str">
        <f>IF(hatchlings!R17&gt;0,hatchlings!R17,"")</f>
        <v/>
      </c>
      <c r="Q10" s="58" t="str">
        <f>IF(hatchlings!R18&gt;0,hatchlings!R18,"")</f>
        <v/>
      </c>
      <c r="R10" s="58">
        <f>IF(hatchlings!R19&gt;0,hatchlings!R19,"")</f>
        <v>10.8</v>
      </c>
      <c r="S10" s="58">
        <f>IF(hatchlings!R20&gt;0,hatchlings!R20,"")</f>
        <v>8.6</v>
      </c>
      <c r="T10" s="58">
        <f>IF(hatchlings!R21&gt;0,hatchlings!R21,"")</f>
        <v>3.1</v>
      </c>
      <c r="U10" s="58">
        <f>IF(hatchlings!R22&gt;0,hatchlings!R22,"")</f>
        <v>0.79629629629629617</v>
      </c>
      <c r="V10" s="58">
        <f>IF(hatchlings!R24&gt;0,hatchlings!R24,"")</f>
        <v>10.8</v>
      </c>
      <c r="W10" s="58">
        <f>IF(hatchlings!R25&gt;0,hatchlings!R25,"")</f>
        <v>8.4</v>
      </c>
      <c r="X10" s="58" t="str">
        <f>IF(hatchlings!R26&gt;0,hatchlings!R26,"")</f>
        <v/>
      </c>
      <c r="Y10" s="58">
        <f>IF(hatchlings!R27&gt;0,hatchlings!R27,"")</f>
        <v>0.77777777777777779</v>
      </c>
      <c r="Z10" s="58">
        <f>IF(hatchlings!R28&gt;0,hatchlings!R28,"")</f>
        <v>10.7</v>
      </c>
      <c r="AA10" s="58" t="str">
        <f>IF(hatchlings!R29&gt;0,hatchlings!R29,"")</f>
        <v/>
      </c>
      <c r="AB10" s="58" t="str">
        <f>IF(hatchlings!R30&gt;0,hatchlings!R30,"")</f>
        <v/>
      </c>
      <c r="AC10" s="58" t="str">
        <f>IF(hatchlings!R31&gt;0,hatchlings!R31,"")</f>
        <v/>
      </c>
      <c r="AD10" s="58">
        <f>IF(hatchlings!R33&gt;0,hatchlings!R33,"")</f>
        <v>11.2</v>
      </c>
      <c r="AE10" s="58" t="str">
        <f>IF(hatchlings!R34&gt;0,hatchlings!R34,"")</f>
        <v/>
      </c>
      <c r="AF10" s="58" t="str">
        <f>IF(hatchlings!R35&gt;0,hatchlings!R35,"")</f>
        <v/>
      </c>
      <c r="AG10" s="58" t="str">
        <f>IF(hatchlings!R36&gt;0,hatchlings!R36,"")</f>
        <v/>
      </c>
      <c r="AH10" s="58">
        <f>IF(hatchlings!R37&gt;0,hatchlings!R37,"")</f>
        <v>10.7</v>
      </c>
      <c r="AI10" s="58" t="str">
        <f>IF(hatchlings!R38&gt;0,hatchlings!R38,"")</f>
        <v/>
      </c>
      <c r="AJ10" s="58">
        <f>IF(hatchlings!R39&gt;0,hatchlings!R39,"")</f>
        <v>4.3</v>
      </c>
      <c r="AK10" s="58" t="str">
        <f>IF(hatchlings!R40&gt;0,hatchlings!R40,"")</f>
        <v/>
      </c>
      <c r="AL10" s="58">
        <f>IF(hatchlings!R42&gt;0,hatchlings!R42,"")</f>
        <v>14.2</v>
      </c>
      <c r="AM10" s="58">
        <f>IF(hatchlings!R43&gt;0,hatchlings!R43,"")</f>
        <v>9.5</v>
      </c>
      <c r="AN10" s="58">
        <f>IF(hatchlings!R44&gt;0,hatchlings!R44,"")</f>
        <v>3.6</v>
      </c>
      <c r="AO10" s="58">
        <f>IF(hatchlings!R45&gt;0,hatchlings!R45,"")</f>
        <v>0.66901408450704225</v>
      </c>
      <c r="AP10" s="58">
        <f>IF(hatchlings!R46&gt;0,hatchlings!R46,"")</f>
        <v>13.4</v>
      </c>
      <c r="AQ10" s="58">
        <f>IF(hatchlings!R47&gt;0,hatchlings!R47,"")</f>
        <v>8.9</v>
      </c>
      <c r="AR10" s="58">
        <f>IF(hatchlings!R48&gt;0,hatchlings!R48,"")</f>
        <v>4.3</v>
      </c>
      <c r="AS10" s="121">
        <f>IF(hatchlings!R49&gt;0,hatchlings!R49,"")</f>
        <v>0.66417910447761197</v>
      </c>
    </row>
    <row r="11" spans="1:45" x14ac:dyDescent="0.2">
      <c r="A11" s="54" t="s">
        <v>92</v>
      </c>
      <c r="B11" s="75" t="s">
        <v>93</v>
      </c>
      <c r="C11" s="56" t="str">
        <f>hatchlings!T1</f>
        <v>HU.001.33</v>
      </c>
      <c r="D11" s="57">
        <f>IF(hatchlings!T3&gt;0,hatchlings!T3,"")</f>
        <v>337</v>
      </c>
      <c r="E11" s="57" t="str">
        <f>IF(hatchlings!T4&gt;0,hatchlings!T4,"")</f>
        <v/>
      </c>
      <c r="F11" s="58" t="str">
        <f>IF(hatchlings!T5&gt;0,hatchlings!T5,"")</f>
        <v/>
      </c>
      <c r="G11" s="58">
        <f>IF(hatchlings!T7&gt;0,hatchlings!T7,"")</f>
        <v>25.3</v>
      </c>
      <c r="H11" s="58">
        <f>IF(hatchlings!T8&gt;0,hatchlings!T8,"")</f>
        <v>16.100000000000001</v>
      </c>
      <c r="I11" s="58">
        <f>IF(hatchlings!T9&gt;0,hatchlings!T9,"")</f>
        <v>8</v>
      </c>
      <c r="J11" s="58">
        <f>IF(hatchlings!T10&gt;0,hatchlings!T10,"")</f>
        <v>7.8</v>
      </c>
      <c r="K11" s="58">
        <f>IF(hatchlings!T11&gt;0,hatchlings!T11,"")</f>
        <v>8</v>
      </c>
      <c r="L11" s="60">
        <f>IF(hatchlings!T12&gt;0,hatchlings!T12,"")</f>
        <v>0.30830039525691699</v>
      </c>
      <c r="M11" s="60">
        <f>IF(hatchlings!T13&gt;0,hatchlings!T13,"")</f>
        <v>1</v>
      </c>
      <c r="N11" s="58" t="str">
        <f>IF(hatchlings!T15&gt;0,hatchlings!T15,"")</f>
        <v/>
      </c>
      <c r="O11" s="58">
        <f>IF(hatchlings!T16&gt;0,hatchlings!T16,"")</f>
        <v>7</v>
      </c>
      <c r="P11" s="58">
        <f>IF(hatchlings!T17&gt;0,hatchlings!T17,"")</f>
        <v>2.9</v>
      </c>
      <c r="Q11" s="58" t="str">
        <f>IF(hatchlings!T18&gt;0,hatchlings!T18,"")</f>
        <v/>
      </c>
      <c r="R11" s="58" t="str">
        <f>IF(hatchlings!T19&gt;0,hatchlings!T19,"")</f>
        <v/>
      </c>
      <c r="S11" s="58">
        <f>IF(hatchlings!T20&gt;0,hatchlings!T20,"")</f>
        <v>7</v>
      </c>
      <c r="T11" s="58" t="str">
        <f>IF(hatchlings!T21&gt;0,hatchlings!T21,"")</f>
        <v/>
      </c>
      <c r="U11" s="58" t="str">
        <f>IF(hatchlings!T22&gt;0,hatchlings!T22,"")</f>
        <v/>
      </c>
      <c r="V11" s="58">
        <f>IF(hatchlings!T24&gt;0,hatchlings!T24,"")</f>
        <v>10.7</v>
      </c>
      <c r="W11" s="58">
        <f>IF(hatchlings!T25&gt;0,hatchlings!T25,"")</f>
        <v>7.7</v>
      </c>
      <c r="X11" s="58" t="str">
        <f>IF(hatchlings!T26&gt;0,hatchlings!T26,"")</f>
        <v/>
      </c>
      <c r="Y11" s="58">
        <f>IF(hatchlings!T27&gt;0,hatchlings!T27,"")</f>
        <v>0.71962616822429915</v>
      </c>
      <c r="Z11" s="58" t="str">
        <f>IF(hatchlings!T28&gt;0,hatchlings!T28,"")</f>
        <v/>
      </c>
      <c r="AA11" s="58">
        <f>IF(hatchlings!T29&gt;0,hatchlings!T29,"")</f>
        <v>7.4</v>
      </c>
      <c r="AB11" s="58">
        <f>IF(hatchlings!T30&gt;0,hatchlings!T30,"")</f>
        <v>3.9</v>
      </c>
      <c r="AC11" s="58" t="str">
        <f>IF(hatchlings!T31&gt;0,hatchlings!T31,"")</f>
        <v/>
      </c>
      <c r="AD11" s="58">
        <f>IF(hatchlings!T33&gt;0,hatchlings!T33,"")</f>
        <v>11.1</v>
      </c>
      <c r="AE11" s="58" t="str">
        <f>IF(hatchlings!T34&gt;0,hatchlings!T34,"")</f>
        <v/>
      </c>
      <c r="AF11" s="58" t="str">
        <f>IF(hatchlings!T35&gt;0,hatchlings!T35,"")</f>
        <v/>
      </c>
      <c r="AG11" s="58" t="str">
        <f>IF(hatchlings!T36&gt;0,hatchlings!T36,"")</f>
        <v/>
      </c>
      <c r="AH11" s="58">
        <f>IF(hatchlings!T37&gt;0,hatchlings!T37,"")</f>
        <v>10.1</v>
      </c>
      <c r="AI11" s="58" t="str">
        <f>IF(hatchlings!T38&gt;0,hatchlings!T38,"")</f>
        <v/>
      </c>
      <c r="AJ11" s="58" t="str">
        <f>IF(hatchlings!T39&gt;0,hatchlings!T39,"")</f>
        <v/>
      </c>
      <c r="AK11" s="58" t="str">
        <f>IF(hatchlings!T40&gt;0,hatchlings!T40,"")</f>
        <v/>
      </c>
      <c r="AL11" s="58" t="str">
        <f>IF(hatchlings!T42&gt;0,hatchlings!T42,"")</f>
        <v/>
      </c>
      <c r="AM11" s="58">
        <f>IF(hatchlings!T43&gt;0,hatchlings!T43,"")</f>
        <v>8.9</v>
      </c>
      <c r="AN11" s="58">
        <f>IF(hatchlings!T44&gt;0,hatchlings!T44,"")</f>
        <v>3.4</v>
      </c>
      <c r="AO11" s="58" t="str">
        <f>IF(hatchlings!T45&gt;0,hatchlings!T45,"")</f>
        <v/>
      </c>
      <c r="AP11" s="58" t="str">
        <f>IF(hatchlings!T46&gt;0,hatchlings!T46,"")</f>
        <v/>
      </c>
      <c r="AQ11" s="58">
        <f>IF(hatchlings!T47&gt;0,hatchlings!T47,"")</f>
        <v>8</v>
      </c>
      <c r="AR11" s="58" t="str">
        <f>IF(hatchlings!T48&gt;0,hatchlings!T48,"")</f>
        <v/>
      </c>
      <c r="AS11" s="121" t="str">
        <f>IF(hatchlings!T49&gt;0,hatchlings!T49,"")</f>
        <v/>
      </c>
    </row>
    <row r="13" spans="1:45" x14ac:dyDescent="0.2">
      <c r="A13" s="87"/>
      <c r="B13" s="88"/>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2B2B2"/>
  </sheetPr>
  <dimension ref="A1:AH13"/>
  <sheetViews>
    <sheetView zoomScaleNormal="100" workbookViewId="0">
      <pane xSplit="3" ySplit="1" topLeftCell="R2" activePane="bottomRight" state="frozen"/>
      <selection activeCell="U23" sqref="U23"/>
      <selection pane="topRight" activeCell="U23" sqref="U23"/>
      <selection pane="bottomLeft" activeCell="U23" sqref="U23"/>
      <selection pane="bottomRight"/>
    </sheetView>
  </sheetViews>
  <sheetFormatPr defaultColWidth="9.140625" defaultRowHeight="12.75" x14ac:dyDescent="0.2"/>
  <cols>
    <col min="1" max="1" width="20.42578125" style="50" bestFit="1" customWidth="1"/>
    <col min="2" max="2" width="9.7109375" style="76" bestFit="1" customWidth="1"/>
    <col min="3" max="3" width="9.7109375" style="49" bestFit="1" customWidth="1"/>
    <col min="4" max="4" width="9.140625" style="48" customWidth="1"/>
    <col min="5" max="34" width="9.140625" style="48"/>
    <col min="35" max="35" width="2.85546875" style="48" customWidth="1"/>
    <col min="36" max="16384" width="9.140625" style="48"/>
  </cols>
  <sheetData>
    <row r="1" spans="1:34" ht="63.75" x14ac:dyDescent="0.2">
      <c r="A1" s="54" t="s">
        <v>53</v>
      </c>
      <c r="B1" s="77" t="s">
        <v>54</v>
      </c>
      <c r="C1" s="55" t="s">
        <v>43</v>
      </c>
      <c r="D1" s="72" t="s">
        <v>9</v>
      </c>
      <c r="E1" s="72" t="s">
        <v>10</v>
      </c>
      <c r="F1" s="72" t="s">
        <v>11</v>
      </c>
      <c r="G1" s="73" t="s">
        <v>37</v>
      </c>
      <c r="H1" s="73" t="s">
        <v>38</v>
      </c>
      <c r="I1" s="73" t="s">
        <v>39</v>
      </c>
      <c r="J1" s="73" t="s">
        <v>40</v>
      </c>
      <c r="K1" s="73" t="s">
        <v>55</v>
      </c>
      <c r="L1" s="73" t="s">
        <v>56</v>
      </c>
      <c r="M1" s="73" t="s">
        <v>113</v>
      </c>
      <c r="N1" s="73" t="s">
        <v>57</v>
      </c>
      <c r="O1" s="73" t="s">
        <v>58</v>
      </c>
      <c r="P1" s="73" t="s">
        <v>59</v>
      </c>
      <c r="Q1" s="73" t="s">
        <v>60</v>
      </c>
      <c r="R1" s="73" t="s">
        <v>61</v>
      </c>
      <c r="S1" s="73" t="s">
        <v>112</v>
      </c>
      <c r="T1" s="73" t="s">
        <v>62</v>
      </c>
      <c r="U1" s="73" t="s">
        <v>63</v>
      </c>
      <c r="V1" s="73" t="s">
        <v>64</v>
      </c>
      <c r="W1" s="73" t="s">
        <v>65</v>
      </c>
      <c r="X1" s="73" t="s">
        <v>66</v>
      </c>
      <c r="Y1" s="73" t="s">
        <v>111</v>
      </c>
      <c r="Z1" s="73" t="s">
        <v>67</v>
      </c>
      <c r="AA1" s="73" t="s">
        <v>68</v>
      </c>
      <c r="AB1" s="73" t="s">
        <v>69</v>
      </c>
      <c r="AC1" s="73" t="s">
        <v>70</v>
      </c>
      <c r="AD1" s="73" t="s">
        <v>71</v>
      </c>
      <c r="AE1" s="73" t="s">
        <v>110</v>
      </c>
      <c r="AF1" s="73" t="s">
        <v>72</v>
      </c>
      <c r="AG1" s="73" t="s">
        <v>73</v>
      </c>
      <c r="AH1" s="73" t="s">
        <v>74</v>
      </c>
    </row>
    <row r="2" spans="1:34" x14ac:dyDescent="0.2">
      <c r="A2" s="54" t="s">
        <v>92</v>
      </c>
      <c r="B2" s="75" t="s">
        <v>93</v>
      </c>
      <c r="C2" s="56" t="str">
        <f>hatchlings!B1</f>
        <v>HU.001.4</v>
      </c>
      <c r="D2" s="63">
        <f>IF(hatchlings!C3&gt;0,hatchlings!C3,"")</f>
        <v>1388</v>
      </c>
      <c r="E2" s="64" t="str">
        <f>IF(hatchlings!C4&gt;0,hatchlings!C4,"")</f>
        <v/>
      </c>
      <c r="F2" s="64" t="str">
        <f>IF(hatchlings!C5&gt;0,hatchlings!C5,"")</f>
        <v/>
      </c>
      <c r="G2" s="64">
        <f>IF(hatchlings!C8&gt;0,hatchlings!C8,"")</f>
        <v>66.400000000000006</v>
      </c>
      <c r="H2" s="64">
        <f>IF(hatchlings!C9&gt;0,hatchlings!C9,"")</f>
        <v>31.6</v>
      </c>
      <c r="I2" s="64">
        <f>IF(hatchlings!C10&gt;0,hatchlings!C10,"")</f>
        <v>28.000000000000004</v>
      </c>
      <c r="J2" s="64">
        <f>IF(hatchlings!C11&gt;0,hatchlings!C11,"")</f>
        <v>28.800000000000004</v>
      </c>
      <c r="K2" s="64">
        <f>IF(hatchlings!C15&gt;0,hatchlings!C15,"")</f>
        <v>40.799999999999997</v>
      </c>
      <c r="L2" s="64">
        <f>IF(hatchlings!C16&gt;0,hatchlings!C16,"")</f>
        <v>32</v>
      </c>
      <c r="M2" s="64" t="str">
        <f>IF(hatchlings!C17&gt;0,hatchlings!C17,"")</f>
        <v/>
      </c>
      <c r="N2" s="64">
        <f>IF(hatchlings!C19&gt;0,hatchlings!C19,"")</f>
        <v>38.799999999999997</v>
      </c>
      <c r="O2" s="64">
        <f>IF(hatchlings!C20&gt;0,hatchlings!C20,"")</f>
        <v>30.8</v>
      </c>
      <c r="P2" s="64" t="str">
        <f>IF(hatchlings!C21&gt;0,hatchlings!C21,"")</f>
        <v/>
      </c>
      <c r="Q2" s="64">
        <f>IF(hatchlings!C24&gt;0,hatchlings!C24,"")</f>
        <v>43.6</v>
      </c>
      <c r="R2" s="64">
        <f>IF(hatchlings!C25&gt;0,hatchlings!C25,"")</f>
        <v>33.6</v>
      </c>
      <c r="S2" s="64" t="str">
        <f>IF(hatchlings!C26&gt;0,hatchlings!C26,"")</f>
        <v/>
      </c>
      <c r="T2" s="64">
        <f>IF(hatchlings!C28&gt;0,hatchlings!C28,"")</f>
        <v>42.4</v>
      </c>
      <c r="U2" s="64">
        <f>IF(hatchlings!C29&gt;0,hatchlings!C29,"")</f>
        <v>30.4</v>
      </c>
      <c r="V2" s="64" t="str">
        <f>IF(hatchlings!C30&gt;0,hatchlings!C30,"")</f>
        <v/>
      </c>
      <c r="W2" s="64">
        <f>IF(hatchlings!C33&gt;0,hatchlings!C33,"")</f>
        <v>44.4</v>
      </c>
      <c r="X2" s="64">
        <f>IF(hatchlings!C34&gt;0,hatchlings!C34,"")</f>
        <v>34.4</v>
      </c>
      <c r="Y2" s="64">
        <f>IF(hatchlings!C35&gt;0,hatchlings!C35,"")</f>
        <v>11.2</v>
      </c>
      <c r="Z2" s="64" t="str">
        <f>IF(hatchlings!C37&gt;0,hatchlings!C37,"")</f>
        <v/>
      </c>
      <c r="AA2" s="64">
        <f>IF(hatchlings!C38&gt;0,hatchlings!C38,"")</f>
        <v>32.799999999999997</v>
      </c>
      <c r="AB2" s="64" t="str">
        <f>IF(hatchlings!C39&gt;0,hatchlings!C39,"")</f>
        <v/>
      </c>
      <c r="AC2" s="64" t="str">
        <f>IF(hatchlings!C42&gt;0,hatchlings!C42,"")</f>
        <v/>
      </c>
      <c r="AD2" s="64">
        <f>IF(hatchlings!C43&gt;0,hatchlings!C43,"")</f>
        <v>37.6</v>
      </c>
      <c r="AE2" s="64" t="str">
        <f>IF(hatchlings!C44&gt;0,hatchlings!C44,"")</f>
        <v/>
      </c>
      <c r="AF2" s="64">
        <f>IF(hatchlings!C46&gt;0,hatchlings!C46,"")</f>
        <v>52</v>
      </c>
      <c r="AG2" s="64">
        <f>IF(hatchlings!C47&gt;0,hatchlings!C47,"")</f>
        <v>35.200000000000003</v>
      </c>
      <c r="AH2" s="64">
        <f>IF(hatchlings!C48&gt;0,hatchlings!C48,"")</f>
        <v>13.200000000000001</v>
      </c>
    </row>
    <row r="3" spans="1:34" x14ac:dyDescent="0.2">
      <c r="A3" s="54" t="s">
        <v>92</v>
      </c>
      <c r="B3" s="75" t="s">
        <v>93</v>
      </c>
      <c r="C3" s="56" t="str">
        <f>hatchlings!D1</f>
        <v>HU.001.13</v>
      </c>
      <c r="D3" s="63">
        <f>IF(hatchlings!E3&gt;0,hatchlings!E3,"")</f>
        <v>1303.1496062992126</v>
      </c>
      <c r="E3" s="64" t="str">
        <f>IF(hatchlings!E4&gt;0,hatchlings!E4,"")</f>
        <v/>
      </c>
      <c r="F3" s="65">
        <f>IF(hatchlings!E5&gt;0,hatchlings!E5,"")</f>
        <v>11.41732283464567</v>
      </c>
      <c r="G3" s="64">
        <f>IF(hatchlings!E8&gt;0,hatchlings!E8,"")</f>
        <v>66.535433070866134</v>
      </c>
      <c r="H3" s="64">
        <f>IF(hatchlings!E9&gt;0,hatchlings!E9,"")</f>
        <v>30.314960629921263</v>
      </c>
      <c r="I3" s="64">
        <f>IF(hatchlings!E10&gt;0,hatchlings!E10,"")</f>
        <v>29.133858267716541</v>
      </c>
      <c r="J3" s="64">
        <f>IF(hatchlings!E11&gt;0,hatchlings!E11,"")</f>
        <v>27.165354330708663</v>
      </c>
      <c r="K3" s="64">
        <f>IF(hatchlings!E15&gt;0,hatchlings!E15,"")</f>
        <v>40.944881889763785</v>
      </c>
      <c r="L3" s="64" t="str">
        <f>IF(hatchlings!E16&gt;0,hatchlings!E16,"")</f>
        <v/>
      </c>
      <c r="M3" s="64" t="str">
        <f>IF(hatchlings!E17&gt;0,hatchlings!E17,"")</f>
        <v/>
      </c>
      <c r="N3" s="64">
        <f>IF(hatchlings!E19&gt;0,hatchlings!E19,"")</f>
        <v>37.00787401574803</v>
      </c>
      <c r="O3" s="64">
        <f>IF(hatchlings!E20&gt;0,hatchlings!E20,"")</f>
        <v>28.346456692913385</v>
      </c>
      <c r="P3" s="64">
        <f>IF(hatchlings!E21&gt;0,hatchlings!E21,"")</f>
        <v>14.960629921259844</v>
      </c>
      <c r="Q3" s="64" t="str">
        <f>IF(hatchlings!E24&gt;0,hatchlings!E24,"")</f>
        <v/>
      </c>
      <c r="R3" s="64">
        <f>IF(hatchlings!E25&gt;0,hatchlings!E25,"")</f>
        <v>31.889763779527559</v>
      </c>
      <c r="S3" s="64">
        <f>IF(hatchlings!E26&gt;0,hatchlings!E26,"")</f>
        <v>13.385826771653544</v>
      </c>
      <c r="T3" s="64">
        <f>IF(hatchlings!E28&gt;0,hatchlings!E28,"")</f>
        <v>40.944881889763785</v>
      </c>
      <c r="U3" s="64">
        <f>IF(hatchlings!E29&gt;0,hatchlings!E29,"")</f>
        <v>29.527559055118115</v>
      </c>
      <c r="V3" s="64" t="str">
        <f>IF(hatchlings!E30&gt;0,hatchlings!E30,"")</f>
        <v/>
      </c>
      <c r="W3" s="64">
        <f>IF(hatchlings!E33&gt;0,hatchlings!E33,"")</f>
        <v>44.488188976377955</v>
      </c>
      <c r="X3" s="64">
        <f>IF(hatchlings!E34&gt;0,hatchlings!E34,"")</f>
        <v>33.070866141732289</v>
      </c>
      <c r="Y3" s="64" t="str">
        <f>IF(hatchlings!E35&gt;0,hatchlings!E35,"")</f>
        <v/>
      </c>
      <c r="Z3" s="64">
        <f>IF(hatchlings!E37&gt;0,hatchlings!E37,"")</f>
        <v>43.30708661417323</v>
      </c>
      <c r="AA3" s="64">
        <f>IF(hatchlings!E38&gt;0,hatchlings!E38,"")</f>
        <v>31.496062992125985</v>
      </c>
      <c r="AB3" s="64">
        <f>IF(hatchlings!E39&gt;0,hatchlings!E39,"")</f>
        <v>13.385826771653544</v>
      </c>
      <c r="AC3" s="64">
        <f>IF(hatchlings!E42&gt;0,hatchlings!E42,"")</f>
        <v>52.755905511811029</v>
      </c>
      <c r="AD3" s="64">
        <f>IF(hatchlings!E43&gt;0,hatchlings!E43,"")</f>
        <v>35.039370078740163</v>
      </c>
      <c r="AE3" s="64">
        <f>IF(hatchlings!E44&gt;0,hatchlings!E44,"")</f>
        <v>14.173228346456693</v>
      </c>
      <c r="AF3" s="64">
        <f>IF(hatchlings!E46&gt;0,hatchlings!E46,"")</f>
        <v>49.606299212598429</v>
      </c>
      <c r="AG3" s="64">
        <f>IF(hatchlings!E47&gt;0,hatchlings!E47,"")</f>
        <v>34.251968503937007</v>
      </c>
      <c r="AH3" s="64">
        <f>IF(hatchlings!E48&gt;0,hatchlings!E48,"")</f>
        <v>15.354330708661418</v>
      </c>
    </row>
    <row r="4" spans="1:34" x14ac:dyDescent="0.2">
      <c r="A4" s="54" t="s">
        <v>92</v>
      </c>
      <c r="B4" s="75" t="s">
        <v>93</v>
      </c>
      <c r="C4" s="56" t="str">
        <f>hatchlings!F1</f>
        <v>HU.001.14</v>
      </c>
      <c r="D4" s="63">
        <f>IF(hatchlings!G3&gt;0,hatchlings!G3,"")</f>
        <v>1444.8818897637796</v>
      </c>
      <c r="E4" s="64" t="str">
        <f>IF(hatchlings!G4&gt;0,hatchlings!G4,"")</f>
        <v/>
      </c>
      <c r="F4" s="64">
        <f>IF(hatchlings!G5&gt;0,hatchlings!G5,"")</f>
        <v>11.023622047244094</v>
      </c>
      <c r="G4" s="64">
        <f>IF(hatchlings!G8&gt;0,hatchlings!G8,"")</f>
        <v>67.322834645669303</v>
      </c>
      <c r="H4" s="64">
        <f>IF(hatchlings!G9&gt;0,hatchlings!G9,"")</f>
        <v>29.921259842519689</v>
      </c>
      <c r="I4" s="64">
        <f>IF(hatchlings!G10&gt;0,hatchlings!G10,"")</f>
        <v>27.559055118110237</v>
      </c>
      <c r="J4" s="64">
        <f>IF(hatchlings!G11&gt;0,hatchlings!G11,"")</f>
        <v>28.740157480314959</v>
      </c>
      <c r="K4" s="64">
        <f>IF(hatchlings!G15&gt;0,hatchlings!G15,"")</f>
        <v>42.125984251968504</v>
      </c>
      <c r="L4" s="64">
        <f>IF(hatchlings!G16&gt;0,hatchlings!G16,"")</f>
        <v>30.314960629921263</v>
      </c>
      <c r="M4" s="64" t="str">
        <f>IF(hatchlings!G17&gt;0,hatchlings!G17,"")</f>
        <v/>
      </c>
      <c r="N4" s="64">
        <f>IF(hatchlings!G19&gt;0,hatchlings!G19,"")</f>
        <v>44.094488188976378</v>
      </c>
      <c r="O4" s="64">
        <f>IF(hatchlings!G20&gt;0,hatchlings!G20,"")</f>
        <v>31.102362204724415</v>
      </c>
      <c r="P4" s="64">
        <f>IF(hatchlings!G21&gt;0,hatchlings!G21,"")</f>
        <v>10.236220472440946</v>
      </c>
      <c r="Q4" s="64">
        <f>IF(hatchlings!G24&gt;0,hatchlings!G24,"")</f>
        <v>46.062992125984252</v>
      </c>
      <c r="R4" s="64">
        <f>IF(hatchlings!G25&gt;0,hatchlings!G25,"")</f>
        <v>32.677165354330711</v>
      </c>
      <c r="S4" s="64" t="str">
        <f>IF(hatchlings!G26&gt;0,hatchlings!G26,"")</f>
        <v/>
      </c>
      <c r="T4" s="64">
        <f>IF(hatchlings!G28&gt;0,hatchlings!G28,"")</f>
        <v>41.732283464566933</v>
      </c>
      <c r="U4" s="64">
        <f>IF(hatchlings!G29&gt;0,hatchlings!G29,"")</f>
        <v>31.102362204724415</v>
      </c>
      <c r="V4" s="64">
        <f>IF(hatchlings!G30&gt;0,hatchlings!G30,"")</f>
        <v>12.992125984251967</v>
      </c>
      <c r="W4" s="64">
        <f>IF(hatchlings!G33&gt;0,hatchlings!G33,"")</f>
        <v>46.456692913385837</v>
      </c>
      <c r="X4" s="64">
        <f>IF(hatchlings!G34&gt;0,hatchlings!G34,"")</f>
        <v>33.464566929133859</v>
      </c>
      <c r="Y4" s="64" t="str">
        <f>IF(hatchlings!G35&gt;0,hatchlings!G35,"")</f>
        <v/>
      </c>
      <c r="Z4" s="64">
        <f>IF(hatchlings!G37&gt;0,hatchlings!G37,"")</f>
        <v>42.125984251968504</v>
      </c>
      <c r="AA4" s="64">
        <f>IF(hatchlings!G38&gt;0,hatchlings!G38,"")</f>
        <v>31.102362204724415</v>
      </c>
      <c r="AB4" s="64" t="str">
        <f>IF(hatchlings!G39&gt;0,hatchlings!G39,"")</f>
        <v/>
      </c>
      <c r="AC4" s="64">
        <f>IF(hatchlings!G42&gt;0,hatchlings!G42,"")</f>
        <v>53.543307086614178</v>
      </c>
      <c r="AD4" s="64">
        <f>IF(hatchlings!G43&gt;0,hatchlings!G43,"")</f>
        <v>35.039370078740163</v>
      </c>
      <c r="AE4" s="64">
        <f>IF(hatchlings!G44&gt;0,hatchlings!G44,"")</f>
        <v>14.173228346456693</v>
      </c>
      <c r="AF4" s="64">
        <f>IF(hatchlings!G46&gt;0,hatchlings!G46,"")</f>
        <v>52.362204724409459</v>
      </c>
      <c r="AG4" s="64">
        <f>IF(hatchlings!G47&gt;0,hatchlings!G47,"")</f>
        <v>32.677165354330711</v>
      </c>
      <c r="AH4" s="64">
        <f>IF(hatchlings!G48&gt;0,hatchlings!G48,"")</f>
        <v>14.56692913385827</v>
      </c>
    </row>
    <row r="5" spans="1:34" x14ac:dyDescent="0.2">
      <c r="A5" s="54" t="s">
        <v>92</v>
      </c>
      <c r="B5" s="75" t="s">
        <v>93</v>
      </c>
      <c r="C5" s="56" t="str">
        <f>hatchlings!H1</f>
        <v>HU.001.15</v>
      </c>
      <c r="D5" s="63">
        <f>IF(hatchlings!I3&gt;0,hatchlings!I3,"")</f>
        <v>1477.5510204081631</v>
      </c>
      <c r="E5" s="64">
        <f>IF(hatchlings!I4&gt;0,hatchlings!I4,"")</f>
        <v>18.77551020408163</v>
      </c>
      <c r="F5" s="64">
        <f>IF(hatchlings!I5&gt;0,hatchlings!I5,"")</f>
        <v>13.061224489795919</v>
      </c>
      <c r="G5" s="64">
        <f>IF(hatchlings!I8&gt;0,hatchlings!I8,"")</f>
        <v>68.571428571428569</v>
      </c>
      <c r="H5" s="64">
        <f>IF(hatchlings!I9&gt;0,hatchlings!I9,"")</f>
        <v>32.653061224489797</v>
      </c>
      <c r="I5" s="64">
        <f>IF(hatchlings!I10&gt;0,hatchlings!I10,"")</f>
        <v>31.428571428571427</v>
      </c>
      <c r="J5" s="64">
        <f>IF(hatchlings!I11&gt;0,hatchlings!I11,"")</f>
        <v>27.755102040816325</v>
      </c>
      <c r="K5" s="64">
        <f>IF(hatchlings!I15&gt;0,hatchlings!I15,"")</f>
        <v>45.306122448979593</v>
      </c>
      <c r="L5" s="64">
        <f>IF(hatchlings!I16&gt;0,hatchlings!I16,"")</f>
        <v>31.836734693877549</v>
      </c>
      <c r="M5" s="64" t="str">
        <f>IF(hatchlings!I17&gt;0,hatchlings!I17,"")</f>
        <v/>
      </c>
      <c r="N5" s="64">
        <f>IF(hatchlings!I19&gt;0,hatchlings!I19,"")</f>
        <v>46.122448979591837</v>
      </c>
      <c r="O5" s="64">
        <f>IF(hatchlings!I20&gt;0,hatchlings!I20,"")</f>
        <v>31.836734693877549</v>
      </c>
      <c r="P5" s="64" t="str">
        <f>IF(hatchlings!I21&gt;0,hatchlings!I21,"")</f>
        <v/>
      </c>
      <c r="Q5" s="64">
        <f>IF(hatchlings!I24&gt;0,hatchlings!I24,"")</f>
        <v>44.897959183673471</v>
      </c>
      <c r="R5" s="64">
        <f>IF(hatchlings!I25&gt;0,hatchlings!I25,"")</f>
        <v>33.469387755102034</v>
      </c>
      <c r="S5" s="64">
        <f>IF(hatchlings!I26&gt;0,hatchlings!I26,"")</f>
        <v>9.3877551020408152</v>
      </c>
      <c r="T5" s="64">
        <f>IF(hatchlings!I28&gt;0,hatchlings!I28,"")</f>
        <v>44.489795918367349</v>
      </c>
      <c r="U5" s="64">
        <f>IF(hatchlings!I29&gt;0,hatchlings!I29,"")</f>
        <v>32.653061224489797</v>
      </c>
      <c r="V5" s="64">
        <f>IF(hatchlings!I30&gt;0,hatchlings!I30,"")</f>
        <v>13.061224489795919</v>
      </c>
      <c r="W5" s="64" t="str">
        <f>IF(hatchlings!I33&gt;0,hatchlings!I33,"")</f>
        <v/>
      </c>
      <c r="X5" s="64" t="str">
        <f>IF(hatchlings!I34&gt;0,hatchlings!I34,"")</f>
        <v/>
      </c>
      <c r="Y5" s="64" t="str">
        <f>IF(hatchlings!I35&gt;0,hatchlings!I35,"")</f>
        <v/>
      </c>
      <c r="Z5" s="64" t="str">
        <f>IF(hatchlings!I37&gt;0,hatchlings!I37,"")</f>
        <v/>
      </c>
      <c r="AA5" s="64">
        <f>IF(hatchlings!I38&gt;0,hatchlings!I38,"")</f>
        <v>32.244897959183675</v>
      </c>
      <c r="AB5" s="64">
        <f>IF(hatchlings!I39&gt;0,hatchlings!I39,"")</f>
        <v>11.836734693877551</v>
      </c>
      <c r="AC5" s="64">
        <f>IF(hatchlings!I42&gt;0,hatchlings!I42,"")</f>
        <v>53.469387755102041</v>
      </c>
      <c r="AD5" s="64">
        <f>IF(hatchlings!I43&gt;0,hatchlings!I43,"")</f>
        <v>37.142857142857146</v>
      </c>
      <c r="AE5" s="64" t="str">
        <f>IF(hatchlings!I44&gt;0,hatchlings!I44,"")</f>
        <v/>
      </c>
      <c r="AF5" s="64">
        <f>IF(hatchlings!I46&gt;0,hatchlings!I46,"")</f>
        <v>52.653061224489797</v>
      </c>
      <c r="AG5" s="64">
        <f>IF(hatchlings!I47&gt;0,hatchlings!I47,"")</f>
        <v>34.285714285714285</v>
      </c>
      <c r="AH5" s="64">
        <f>IF(hatchlings!I48&gt;0,hatchlings!I48,"")</f>
        <v>14.285714285714285</v>
      </c>
    </row>
    <row r="6" spans="1:34" x14ac:dyDescent="0.2">
      <c r="A6" s="54" t="s">
        <v>92</v>
      </c>
      <c r="B6" s="75" t="s">
        <v>93</v>
      </c>
      <c r="C6" s="56" t="str">
        <f>hatchlings!J1</f>
        <v>HU.001.15</v>
      </c>
      <c r="D6" s="63">
        <f>IF(hatchlings!K3&gt;0,hatchlings!K3,"")</f>
        <v>1465.8634538152612</v>
      </c>
      <c r="E6" s="64">
        <f>IF(hatchlings!K4&gt;0,hatchlings!K4,"")</f>
        <v>19.277108433734941</v>
      </c>
      <c r="F6" s="64">
        <f>IF(hatchlings!K5&gt;0,hatchlings!K5,"")</f>
        <v>11.646586345381527</v>
      </c>
      <c r="G6" s="64">
        <f>IF(hatchlings!K8&gt;0,hatchlings!K8,"")</f>
        <v>68.273092369477922</v>
      </c>
      <c r="H6" s="64">
        <f>IF(hatchlings!K9&gt;0,hatchlings!K9,"")</f>
        <v>33.734939759036145</v>
      </c>
      <c r="I6" s="64">
        <f>IF(hatchlings!K10&gt;0,hatchlings!K10,"")</f>
        <v>31.726907630522096</v>
      </c>
      <c r="J6" s="64">
        <f>IF(hatchlings!K11&gt;0,hatchlings!K11,"")</f>
        <v>28.112449799196789</v>
      </c>
      <c r="K6" s="64">
        <f>IF(hatchlings!K15&gt;0,hatchlings!K15,"")</f>
        <v>45.381526104417674</v>
      </c>
      <c r="L6" s="64" t="str">
        <f>IF(hatchlings!K16&gt;0,hatchlings!K16,"")</f>
        <v/>
      </c>
      <c r="M6" s="64" t="str">
        <f>IF(hatchlings!K17&gt;0,hatchlings!K17,"")</f>
        <v/>
      </c>
      <c r="N6" s="64">
        <f>IF(hatchlings!K19&gt;0,hatchlings!K19,"")</f>
        <v>40.562248995983936</v>
      </c>
      <c r="O6" s="64">
        <f>IF(hatchlings!K20&gt;0,hatchlings!K20,"")</f>
        <v>30.923694779116467</v>
      </c>
      <c r="P6" s="64" t="str">
        <f>IF(hatchlings!K21&gt;0,hatchlings!K21,"")</f>
        <v/>
      </c>
      <c r="Q6" s="64">
        <f>IF(hatchlings!K24&gt;0,hatchlings!K24,"")</f>
        <v>46.586345381526108</v>
      </c>
      <c r="R6" s="64">
        <f>IF(hatchlings!K25&gt;0,hatchlings!K25,"")</f>
        <v>33.734939759036145</v>
      </c>
      <c r="S6" s="64" t="str">
        <f>IF(hatchlings!K26&gt;0,hatchlings!K26,"")</f>
        <v/>
      </c>
      <c r="T6" s="64">
        <f>IF(hatchlings!K28&gt;0,hatchlings!K28,"")</f>
        <v>46.987951807228917</v>
      </c>
      <c r="U6" s="64">
        <f>IF(hatchlings!K29&gt;0,hatchlings!K29,"")</f>
        <v>32.931726907630519</v>
      </c>
      <c r="V6" s="64">
        <f>IF(hatchlings!K30&gt;0,hatchlings!K30,"")</f>
        <v>14.457831325301207</v>
      </c>
      <c r="W6" s="64">
        <f>IF(hatchlings!K33&gt;0,hatchlings!K33,"")</f>
        <v>47.389558232931734</v>
      </c>
      <c r="X6" s="64">
        <f>IF(hatchlings!K34&gt;0,hatchlings!K34,"")</f>
        <v>33.333333333333336</v>
      </c>
      <c r="Y6" s="64" t="str">
        <f>IF(hatchlings!K35&gt;0,hatchlings!K35,"")</f>
        <v/>
      </c>
      <c r="Z6" s="64">
        <f>IF(hatchlings!K37&gt;0,hatchlings!K37,"")</f>
        <v>43.373493975903621</v>
      </c>
      <c r="AA6" s="64">
        <f>IF(hatchlings!K38&gt;0,hatchlings!K38,"")</f>
        <v>31.726907630522096</v>
      </c>
      <c r="AB6" s="64">
        <f>IF(hatchlings!K39&gt;0,hatchlings!K39,"")</f>
        <v>13.654618473895583</v>
      </c>
      <c r="AC6" s="64">
        <f>IF(hatchlings!K42&gt;0,hatchlings!K42,"")</f>
        <v>56.626506024096393</v>
      </c>
      <c r="AD6" s="64">
        <f>IF(hatchlings!K43&gt;0,hatchlings!K43,"")</f>
        <v>35.742971887550205</v>
      </c>
      <c r="AE6" s="64" t="str">
        <f>IF(hatchlings!K44&gt;0,hatchlings!K44,"")</f>
        <v/>
      </c>
      <c r="AF6" s="64">
        <f>IF(hatchlings!K46&gt;0,hatchlings!K46,"")</f>
        <v>52.208835341365464</v>
      </c>
      <c r="AG6" s="64">
        <f>IF(hatchlings!K47&gt;0,hatchlings!K47,"")</f>
        <v>34.136546184738961</v>
      </c>
      <c r="AH6" s="64">
        <f>IF(hatchlings!K48&gt;0,hatchlings!K48,"")</f>
        <v>16.064257028112451</v>
      </c>
    </row>
    <row r="7" spans="1:34" x14ac:dyDescent="0.2">
      <c r="A7" s="54" t="s">
        <v>92</v>
      </c>
      <c r="B7" s="75" t="s">
        <v>93</v>
      </c>
      <c r="C7" s="56" t="str">
        <f>hatchlings!L1</f>
        <v>HU.001.16</v>
      </c>
      <c r="D7" s="63">
        <f>IF(hatchlings!M3&gt;0,hatchlings!M3,"")</f>
        <v>1346.456692913386</v>
      </c>
      <c r="E7" s="64">
        <f>IF(hatchlings!M4&gt;0,hatchlings!M4,"")</f>
        <v>18.503937007874015</v>
      </c>
      <c r="F7" s="64" t="str">
        <f>IF(hatchlings!M5&gt;0,hatchlings!M5,"")</f>
        <v/>
      </c>
      <c r="G7" s="64">
        <f>IF(hatchlings!M8&gt;0,hatchlings!M8,"")</f>
        <v>66.929133858267718</v>
      </c>
      <c r="H7" s="64">
        <f>IF(hatchlings!M9&gt;0,hatchlings!M9,"")</f>
        <v>30.314960629921263</v>
      </c>
      <c r="I7" s="64">
        <f>IF(hatchlings!M10&gt;0,hatchlings!M10,"")</f>
        <v>28.740157480314959</v>
      </c>
      <c r="J7" s="64">
        <f>IF(hatchlings!M11&gt;0,hatchlings!M11,"")</f>
        <v>26.377952755905515</v>
      </c>
      <c r="K7" s="64">
        <f>IF(hatchlings!M15&gt;0,hatchlings!M15,"")</f>
        <v>42.913385826771652</v>
      </c>
      <c r="L7" s="64">
        <f>IF(hatchlings!M16&gt;0,hatchlings!M16,"")</f>
        <v>29.921259842519689</v>
      </c>
      <c r="M7" s="64" t="str">
        <f>IF(hatchlings!M17&gt;0,hatchlings!M17,"")</f>
        <v/>
      </c>
      <c r="N7" s="64">
        <f>IF(hatchlings!M19&gt;0,hatchlings!M19,"")</f>
        <v>39.763779527559059</v>
      </c>
      <c r="O7" s="64">
        <f>IF(hatchlings!M20&gt;0,hatchlings!M20,"")</f>
        <v>30.708661417322837</v>
      </c>
      <c r="P7" s="64" t="str">
        <f>IF(hatchlings!M21&gt;0,hatchlings!M21,"")</f>
        <v/>
      </c>
      <c r="Q7" s="64">
        <f>IF(hatchlings!M24&gt;0,hatchlings!M24,"")</f>
        <v>44.881889763779533</v>
      </c>
      <c r="R7" s="64" t="str">
        <f>IF(hatchlings!M25&gt;0,hatchlings!M25,"")</f>
        <v/>
      </c>
      <c r="S7" s="64" t="str">
        <f>IF(hatchlings!M26&gt;0,hatchlings!M26,"")</f>
        <v/>
      </c>
      <c r="T7" s="64">
        <f>IF(hatchlings!M28&gt;0,hatchlings!M28,"")</f>
        <v>42.519685039370088</v>
      </c>
      <c r="U7" s="64" t="str">
        <f>IF(hatchlings!M29&gt;0,hatchlings!M29,"")</f>
        <v/>
      </c>
      <c r="V7" s="64" t="str">
        <f>IF(hatchlings!M30&gt;0,hatchlings!M30,"")</f>
        <v/>
      </c>
      <c r="W7" s="64">
        <f>IF(hatchlings!M33&gt;0,hatchlings!M33,"")</f>
        <v>46.062992125984252</v>
      </c>
      <c r="X7" s="64">
        <f>IF(hatchlings!M34&gt;0,hatchlings!M34,"")</f>
        <v>32.677165354330711</v>
      </c>
      <c r="Y7" s="64" t="str">
        <f>IF(hatchlings!M35&gt;0,hatchlings!M35,"")</f>
        <v/>
      </c>
      <c r="Z7" s="64">
        <f>IF(hatchlings!M37&gt;0,hatchlings!M37,"")</f>
        <v>42.913385826771652</v>
      </c>
      <c r="AA7" s="64">
        <f>IF(hatchlings!M38&gt;0,hatchlings!M38,"")</f>
        <v>31.496062992125985</v>
      </c>
      <c r="AB7" s="64" t="str">
        <f>IF(hatchlings!M39&gt;0,hatchlings!M39,"")</f>
        <v/>
      </c>
      <c r="AC7" s="64">
        <f>IF(hatchlings!M42&gt;0,hatchlings!M42,"")</f>
        <v>54.330708661417326</v>
      </c>
      <c r="AD7" s="64">
        <f>IF(hatchlings!M43&gt;0,hatchlings!M43,"")</f>
        <v>36.614173228346466</v>
      </c>
      <c r="AE7" s="64">
        <f>IF(hatchlings!M44&gt;0,hatchlings!M44,"")</f>
        <v>12.598425196850396</v>
      </c>
      <c r="AF7" s="64">
        <f>IF(hatchlings!M46&gt;0,hatchlings!M46,"")</f>
        <v>50.787401574803162</v>
      </c>
      <c r="AG7" s="64">
        <f>IF(hatchlings!M47&gt;0,hatchlings!M47,"")</f>
        <v>32.677165354330711</v>
      </c>
      <c r="AH7" s="64">
        <f>IF(hatchlings!M48&gt;0,hatchlings!M48,"")</f>
        <v>14.56692913385827</v>
      </c>
    </row>
    <row r="8" spans="1:34" x14ac:dyDescent="0.2">
      <c r="A8" s="54" t="s">
        <v>92</v>
      </c>
      <c r="B8" s="75" t="s">
        <v>93</v>
      </c>
      <c r="C8" s="56" t="str">
        <f>hatchlings!N1</f>
        <v>HU.001.17</v>
      </c>
      <c r="D8" s="63">
        <f>IF(hatchlings!O3&gt;0,hatchlings!O3,"")</f>
        <v>1421.875</v>
      </c>
      <c r="E8" s="64" t="str">
        <f>IF(hatchlings!O4&gt;0,hatchlings!O4,"")</f>
        <v/>
      </c>
      <c r="F8" s="64" t="str">
        <f>IF(hatchlings!O5&gt;0,hatchlings!O5,"")</f>
        <v/>
      </c>
      <c r="G8" s="64">
        <f>IF(hatchlings!O8&gt;0,hatchlings!O8,"")</f>
        <v>67.578125</v>
      </c>
      <c r="H8" s="64">
        <f>IF(hatchlings!O9&gt;0,hatchlings!O9,"")</f>
        <v>31.25</v>
      </c>
      <c r="I8" s="64">
        <f>IF(hatchlings!O10&gt;0,hatchlings!O10,"")</f>
        <v>30.078125</v>
      </c>
      <c r="J8" s="64">
        <f>IF(hatchlings!O11&gt;0,hatchlings!O11,"")</f>
        <v>31.25</v>
      </c>
      <c r="K8" s="64">
        <f>IF(hatchlings!O15&gt;0,hatchlings!O15,"")</f>
        <v>41.015625</v>
      </c>
      <c r="L8" s="64">
        <f>IF(hatchlings!O16&gt;0,hatchlings!O16,"")</f>
        <v>33.203125</v>
      </c>
      <c r="M8" s="64">
        <f>IF(hatchlings!O17&gt;0,hatchlings!O17,"")</f>
        <v>12.109375</v>
      </c>
      <c r="N8" s="64">
        <f>IF(hatchlings!O19&gt;0,hatchlings!O19,"")</f>
        <v>41.015625</v>
      </c>
      <c r="O8" s="64">
        <f>IF(hatchlings!O20&gt;0,hatchlings!O20,"")</f>
        <v>32.8125</v>
      </c>
      <c r="P8" s="64" t="str">
        <f>IF(hatchlings!O21&gt;0,hatchlings!O21,"")</f>
        <v/>
      </c>
      <c r="Q8" s="64">
        <f>IF(hatchlings!O24&gt;0,hatchlings!O24,"")</f>
        <v>44.53125</v>
      </c>
      <c r="R8" s="64">
        <f>IF(hatchlings!O25&gt;0,hatchlings!O25,"")</f>
        <v>32.8125</v>
      </c>
      <c r="S8" s="64" t="str">
        <f>IF(hatchlings!O26&gt;0,hatchlings!O26,"")</f>
        <v/>
      </c>
      <c r="T8" s="64">
        <f>IF(hatchlings!O28&gt;0,hatchlings!O28,"")</f>
        <v>44.921875</v>
      </c>
      <c r="U8" s="64">
        <f>IF(hatchlings!O29&gt;0,hatchlings!O29,"")</f>
        <v>31.25</v>
      </c>
      <c r="V8" s="64" t="str">
        <f>IF(hatchlings!O30&gt;0,hatchlings!O30,"")</f>
        <v/>
      </c>
      <c r="W8" s="64">
        <f>IF(hatchlings!O33&gt;0,hatchlings!O33,"")</f>
        <v>46.09375</v>
      </c>
      <c r="X8" s="64">
        <f>IF(hatchlings!O34&gt;0,hatchlings!O34,"")</f>
        <v>33.203125</v>
      </c>
      <c r="Y8" s="64" t="str">
        <f>IF(hatchlings!O35&gt;0,hatchlings!O35,"")</f>
        <v/>
      </c>
      <c r="Z8" s="64">
        <f>IF(hatchlings!O37&gt;0,hatchlings!O37,"")</f>
        <v>43.749999999999993</v>
      </c>
      <c r="AA8" s="64">
        <f>IF(hatchlings!O38&gt;0,hatchlings!O38,"")</f>
        <v>32.8125</v>
      </c>
      <c r="AB8" s="64">
        <f>IF(hatchlings!O39&gt;0,hatchlings!O39,"")</f>
        <v>12.5</v>
      </c>
      <c r="AC8" s="64">
        <f>IF(hatchlings!O42&gt;0,hatchlings!O42,"")</f>
        <v>36.71875</v>
      </c>
      <c r="AD8" s="64">
        <f>IF(hatchlings!O43&gt;0,hatchlings!O43,"")</f>
        <v>12.5</v>
      </c>
      <c r="AE8" s="64" t="str">
        <f>IF(hatchlings!O44&gt;0,hatchlings!O44,"")</f>
        <v/>
      </c>
      <c r="AF8" s="64" t="str">
        <f>IF(hatchlings!O46&gt;0,hatchlings!O46,"")</f>
        <v/>
      </c>
      <c r="AG8" s="64">
        <f>IF(hatchlings!O47&gt;0,hatchlings!O47,"")</f>
        <v>35.546874999999993</v>
      </c>
      <c r="AH8" s="64" t="str">
        <f>IF(hatchlings!O48&gt;0,hatchlings!O48,"")</f>
        <v/>
      </c>
    </row>
    <row r="9" spans="1:34" x14ac:dyDescent="0.2">
      <c r="A9" s="54" t="s">
        <v>92</v>
      </c>
      <c r="B9" s="75" t="s">
        <v>93</v>
      </c>
      <c r="C9" s="56" t="str">
        <f>hatchlings!P1</f>
        <v>HU.001.18</v>
      </c>
      <c r="D9" s="63">
        <f>IF(hatchlings!Q3&gt;0,hatchlings!Q3,"")</f>
        <v>1386.1003861003862</v>
      </c>
      <c r="E9" s="64" t="str">
        <f>IF(hatchlings!Q4&gt;0,hatchlings!Q4,"")</f>
        <v/>
      </c>
      <c r="F9" s="64">
        <f>IF(hatchlings!Q5&gt;0,hatchlings!Q5,"")</f>
        <v>11.583011583011583</v>
      </c>
      <c r="G9" s="64">
        <f>IF(hatchlings!Q8&gt;0,hatchlings!Q8,"")</f>
        <v>67.181467181467184</v>
      </c>
      <c r="H9" s="64">
        <f>IF(hatchlings!Q9&gt;0,hatchlings!Q9,"")</f>
        <v>31.274131274131271</v>
      </c>
      <c r="I9" s="64">
        <f>IF(hatchlings!Q10&gt;0,hatchlings!Q10,"")</f>
        <v>30.115830115830118</v>
      </c>
      <c r="J9" s="64">
        <f>IF(hatchlings!Q11&gt;0,hatchlings!Q11,"")</f>
        <v>31.274131274131271</v>
      </c>
      <c r="K9" s="64">
        <f>IF(hatchlings!Q15&gt;0,hatchlings!Q15,"")</f>
        <v>42.084942084942092</v>
      </c>
      <c r="L9" s="64">
        <f>IF(hatchlings!Q16&gt;0,hatchlings!Q16,"")</f>
        <v>30.888030888030887</v>
      </c>
      <c r="M9" s="64" t="str">
        <f>IF(hatchlings!Q17&gt;0,hatchlings!Q17,"")</f>
        <v/>
      </c>
      <c r="N9" s="64" t="str">
        <f>IF(hatchlings!Q19&gt;0,hatchlings!Q19,"")</f>
        <v/>
      </c>
      <c r="O9" s="64">
        <f>IF(hatchlings!Q20&gt;0,hatchlings!Q20,"")</f>
        <v>30.501930501930509</v>
      </c>
      <c r="P9" s="64">
        <f>IF(hatchlings!Q21&gt;0,hatchlings!Q21,"")</f>
        <v>11.196911196911197</v>
      </c>
      <c r="Q9" s="64">
        <f>IF(hatchlings!Q24&gt;0,hatchlings!Q24,"")</f>
        <v>42.084942084942092</v>
      </c>
      <c r="R9" s="64" t="str">
        <f>IF(hatchlings!Q25&gt;0,hatchlings!Q25,"")</f>
        <v/>
      </c>
      <c r="S9" s="64" t="str">
        <f>IF(hatchlings!Q26&gt;0,hatchlings!Q26,"")</f>
        <v/>
      </c>
      <c r="T9" s="64" t="str">
        <f>IF(hatchlings!Q28&gt;0,hatchlings!Q28,"")</f>
        <v/>
      </c>
      <c r="U9" s="64">
        <f>IF(hatchlings!Q29&gt;0,hatchlings!Q29,"")</f>
        <v>30.888030888030887</v>
      </c>
      <c r="V9" s="64">
        <f>IF(hatchlings!Q30&gt;0,hatchlings!Q30,"")</f>
        <v>13.513513513513514</v>
      </c>
      <c r="W9" s="64">
        <f>IF(hatchlings!Q33&gt;0,hatchlings!Q33,"")</f>
        <v>42.471042471042473</v>
      </c>
      <c r="X9" s="64">
        <f>IF(hatchlings!Q34&gt;0,hatchlings!Q34,"")</f>
        <v>31.660231660231659</v>
      </c>
      <c r="Y9" s="64" t="str">
        <f>IF(hatchlings!Q35&gt;0,hatchlings!Q35,"")</f>
        <v/>
      </c>
      <c r="Z9" s="64">
        <f>IF(hatchlings!Q37&gt;0,hatchlings!Q37,"")</f>
        <v>43.629343629343637</v>
      </c>
      <c r="AA9" s="64">
        <f>IF(hatchlings!Q38&gt;0,hatchlings!Q38,"")</f>
        <v>31.274131274131271</v>
      </c>
      <c r="AB9" s="64">
        <f>IF(hatchlings!Q39&gt;0,hatchlings!Q39,"")</f>
        <v>15.057915057915059</v>
      </c>
      <c r="AC9" s="64">
        <f>IF(hatchlings!Q42&gt;0,hatchlings!Q42,"")</f>
        <v>48.262548262548265</v>
      </c>
      <c r="AD9" s="64">
        <f>IF(hatchlings!Q43&gt;0,hatchlings!Q43,"")</f>
        <v>32.432432432432435</v>
      </c>
      <c r="AE9" s="64" t="str">
        <f>IF(hatchlings!Q44&gt;0,hatchlings!Q44,"")</f>
        <v/>
      </c>
      <c r="AF9" s="64">
        <f>IF(hatchlings!Q46&gt;0,hatchlings!Q46,"")</f>
        <v>47.876447876447884</v>
      </c>
      <c r="AG9" s="64">
        <f>IF(hatchlings!Q47&gt;0,hatchlings!Q47,"")</f>
        <v>33.590733590733592</v>
      </c>
      <c r="AH9" s="64" t="str">
        <f>IF(hatchlings!Q48&gt;0,hatchlings!Q48,"")</f>
        <v/>
      </c>
    </row>
    <row r="10" spans="1:34" x14ac:dyDescent="0.2">
      <c r="A10" s="54" t="s">
        <v>92</v>
      </c>
      <c r="B10" s="75" t="s">
        <v>93</v>
      </c>
      <c r="C10" s="56" t="str">
        <f>hatchlings!R1</f>
        <v>HU.001.18</v>
      </c>
      <c r="D10" s="63">
        <f>IF(hatchlings!S3&gt;0,hatchlings!S3,"")</f>
        <v>1348.4848484848487</v>
      </c>
      <c r="E10" s="64" t="str">
        <f>IF(hatchlings!S4&gt;0,hatchlings!S4,"")</f>
        <v/>
      </c>
      <c r="F10" s="64">
        <f>IF(hatchlings!S5&gt;0,hatchlings!S5,"")</f>
        <v>10.227272727272728</v>
      </c>
      <c r="G10" s="64">
        <f>IF(hatchlings!S8&gt;0,hatchlings!S8,"")</f>
        <v>66.666666666666671</v>
      </c>
      <c r="H10" s="64">
        <f>IF(hatchlings!S9&gt;0,hatchlings!S9,"")</f>
        <v>30.303030303030305</v>
      </c>
      <c r="I10" s="64">
        <f>IF(hatchlings!S10&gt;0,hatchlings!S10,"")</f>
        <v>28.787878787878789</v>
      </c>
      <c r="J10" s="64">
        <f>IF(hatchlings!S11&gt;0,hatchlings!S11,"")</f>
        <v>29.545454545454547</v>
      </c>
      <c r="K10" s="64" t="str">
        <f>IF(hatchlings!S15&gt;0,hatchlings!S15,"")</f>
        <v/>
      </c>
      <c r="L10" s="64">
        <f>IF(hatchlings!S16&gt;0,hatchlings!S16,"")</f>
        <v>31.818181818181824</v>
      </c>
      <c r="M10" s="64" t="str">
        <f>IF(hatchlings!S17&gt;0,hatchlings!S17,"")</f>
        <v/>
      </c>
      <c r="N10" s="64">
        <f>IF(hatchlings!S19&gt;0,hatchlings!S19,"")</f>
        <v>40.909090909090914</v>
      </c>
      <c r="O10" s="64">
        <f>IF(hatchlings!S20&gt;0,hatchlings!S20,"")</f>
        <v>32.575757575757578</v>
      </c>
      <c r="P10" s="64">
        <f>IF(hatchlings!S21&gt;0,hatchlings!S21,"")</f>
        <v>11.742424242424242</v>
      </c>
      <c r="Q10" s="64">
        <f>IF(hatchlings!S24&gt;0,hatchlings!S24,"")</f>
        <v>40.909090909090914</v>
      </c>
      <c r="R10" s="64">
        <f>IF(hatchlings!S25&gt;0,hatchlings!S25,"")</f>
        <v>31.818181818181824</v>
      </c>
      <c r="S10" s="64" t="str">
        <f>IF(hatchlings!S26&gt;0,hatchlings!S26,"")</f>
        <v/>
      </c>
      <c r="T10" s="64">
        <f>IF(hatchlings!S28&gt;0,hatchlings!S28,"")</f>
        <v>40.530303030303031</v>
      </c>
      <c r="U10" s="64" t="str">
        <f>IF(hatchlings!S29&gt;0,hatchlings!S29,"")</f>
        <v/>
      </c>
      <c r="V10" s="64" t="str">
        <f>IF(hatchlings!S30&gt;0,hatchlings!S30,"")</f>
        <v/>
      </c>
      <c r="W10" s="64">
        <f>IF(hatchlings!S33&gt;0,hatchlings!S33,"")</f>
        <v>42.424242424242422</v>
      </c>
      <c r="X10" s="64" t="str">
        <f>IF(hatchlings!S34&gt;0,hatchlings!S34,"")</f>
        <v/>
      </c>
      <c r="Y10" s="64" t="str">
        <f>IF(hatchlings!S35&gt;0,hatchlings!S35,"")</f>
        <v/>
      </c>
      <c r="Z10" s="64">
        <f>IF(hatchlings!S37&gt;0,hatchlings!S37,"")</f>
        <v>40.530303030303031</v>
      </c>
      <c r="AA10" s="64" t="str">
        <f>IF(hatchlings!S38&gt;0,hatchlings!S38,"")</f>
        <v/>
      </c>
      <c r="AB10" s="64">
        <f>IF(hatchlings!S39&gt;0,hatchlings!S39,"")</f>
        <v>16.287878787878789</v>
      </c>
      <c r="AC10" s="64">
        <f>IF(hatchlings!S42&gt;0,hatchlings!S42,"")</f>
        <v>53.787878787878782</v>
      </c>
      <c r="AD10" s="64">
        <f>IF(hatchlings!S43&gt;0,hatchlings!S43,"")</f>
        <v>35.984848484848484</v>
      </c>
      <c r="AE10" s="64">
        <f>IF(hatchlings!S44&gt;0,hatchlings!S44,"")</f>
        <v>13.636363636363638</v>
      </c>
      <c r="AF10" s="64">
        <f>IF(hatchlings!S46&gt;0,hatchlings!S46,"")</f>
        <v>50.757575757575758</v>
      </c>
      <c r="AG10" s="64">
        <f>IF(hatchlings!S47&gt;0,hatchlings!S47,"")</f>
        <v>33.712121212121218</v>
      </c>
      <c r="AH10" s="64">
        <f>IF(hatchlings!S48&gt;0,hatchlings!S48,"")</f>
        <v>16.287878787878789</v>
      </c>
    </row>
    <row r="11" spans="1:34" x14ac:dyDescent="0.2">
      <c r="A11" s="54" t="s">
        <v>92</v>
      </c>
      <c r="B11" s="75" t="s">
        <v>93</v>
      </c>
      <c r="C11" s="56" t="str">
        <f>hatchlings!T1</f>
        <v>HU.001.33</v>
      </c>
      <c r="D11" s="63">
        <f>IF(hatchlings!U3&gt;0,hatchlings!U3,"")</f>
        <v>1332.01581027668</v>
      </c>
      <c r="E11" s="64" t="str">
        <f>IF(hatchlings!U4&gt;0,hatchlings!U4,"")</f>
        <v/>
      </c>
      <c r="F11" s="64" t="str">
        <f>IF(hatchlings!U5&gt;0,hatchlings!U5,"")</f>
        <v/>
      </c>
      <c r="G11" s="64">
        <f>IF(hatchlings!U8&gt;0,hatchlings!U8,"")</f>
        <v>63.636363636363633</v>
      </c>
      <c r="H11" s="64">
        <f>IF(hatchlings!U9&gt;0,hatchlings!U9,"")</f>
        <v>31.620553359683797</v>
      </c>
      <c r="I11" s="64">
        <f>IF(hatchlings!U10&gt;0,hatchlings!U10,"")</f>
        <v>30.830039525691699</v>
      </c>
      <c r="J11" s="64">
        <f>IF(hatchlings!U11&gt;0,hatchlings!U11,"")</f>
        <v>31.620553359683797</v>
      </c>
      <c r="K11" s="64" t="str">
        <f>IF(hatchlings!U15&gt;0,hatchlings!U15,"")</f>
        <v/>
      </c>
      <c r="L11" s="64">
        <f>IF(hatchlings!U16&gt;0,hatchlings!U16,"")</f>
        <v>27.66798418972332</v>
      </c>
      <c r="M11" s="64">
        <f>IF(hatchlings!U17&gt;0,hatchlings!U17,"")</f>
        <v>11.462450592885375</v>
      </c>
      <c r="N11" s="64" t="str">
        <f>IF(hatchlings!U19&gt;0,hatchlings!U19,"")</f>
        <v/>
      </c>
      <c r="O11" s="64">
        <f>IF(hatchlings!U20&gt;0,hatchlings!U20,"")</f>
        <v>27.66798418972332</v>
      </c>
      <c r="P11" s="64" t="str">
        <f>IF(hatchlings!U21&gt;0,hatchlings!U21,"")</f>
        <v/>
      </c>
      <c r="Q11" s="64">
        <f>IF(hatchlings!U24&gt;0,hatchlings!U24,"")</f>
        <v>42.292490118577071</v>
      </c>
      <c r="R11" s="64">
        <f>IF(hatchlings!U25&gt;0,hatchlings!U25,"")</f>
        <v>30.434782608695656</v>
      </c>
      <c r="S11" s="64" t="str">
        <f>IF(hatchlings!U26&gt;0,hatchlings!U26,"")</f>
        <v/>
      </c>
      <c r="T11" s="64" t="str">
        <f>IF(hatchlings!U28&gt;0,hatchlings!U28,"")</f>
        <v/>
      </c>
      <c r="U11" s="64">
        <f>IF(hatchlings!U29&gt;0,hatchlings!U29,"")</f>
        <v>29.249011857707512</v>
      </c>
      <c r="V11" s="64">
        <f>IF(hatchlings!U30&gt;0,hatchlings!U30,"")</f>
        <v>15.41501976284585</v>
      </c>
      <c r="W11" s="64">
        <f>IF(hatchlings!U33&gt;0,hatchlings!U33,"")</f>
        <v>43.873517786561258</v>
      </c>
      <c r="X11" s="64" t="str">
        <f>IF(hatchlings!U34&gt;0,hatchlings!U34,"")</f>
        <v/>
      </c>
      <c r="Y11" s="64" t="str">
        <f>IF(hatchlings!U35&gt;0,hatchlings!U35,"")</f>
        <v/>
      </c>
      <c r="Z11" s="64">
        <f>IF(hatchlings!U37&gt;0,hatchlings!U37,"")</f>
        <v>39.920948616600789</v>
      </c>
      <c r="AA11" s="64" t="str">
        <f>IF(hatchlings!U38&gt;0,hatchlings!U38,"")</f>
        <v/>
      </c>
      <c r="AB11" s="64" t="str">
        <f>IF(hatchlings!U39&gt;0,hatchlings!U39,"")</f>
        <v/>
      </c>
      <c r="AC11" s="64" t="str">
        <f>IF(hatchlings!U42&gt;0,hatchlings!U42,"")</f>
        <v/>
      </c>
      <c r="AD11" s="64">
        <f>IF(hatchlings!U43&gt;0,hatchlings!U43,"")</f>
        <v>35.177865612648226</v>
      </c>
      <c r="AE11" s="64">
        <f>IF(hatchlings!U44&gt;0,hatchlings!U44,"")</f>
        <v>13.438735177865613</v>
      </c>
      <c r="AF11" s="64" t="str">
        <f>IF(hatchlings!U46&gt;0,hatchlings!U46,"")</f>
        <v/>
      </c>
      <c r="AG11" s="64">
        <f>IF(hatchlings!U47&gt;0,hatchlings!U47,"")</f>
        <v>31.620553359683797</v>
      </c>
      <c r="AH11" s="64" t="str">
        <f>IF(hatchlings!U48&gt;0,hatchlings!U48,"")</f>
        <v/>
      </c>
    </row>
    <row r="13" spans="1:34" s="90" customFormat="1" x14ac:dyDescent="0.2">
      <c r="A13" s="87"/>
      <c r="B13" s="88"/>
      <c r="C13" s="8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Z58"/>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0.28515625" style="12" bestFit="1" customWidth="1"/>
    <col min="2" max="3" width="6.7109375" style="99" customWidth="1"/>
    <col min="4" max="61" width="6.7109375" style="12" customWidth="1"/>
    <col min="62" max="62" width="2.85546875" style="12" customWidth="1"/>
    <col min="63" max="63" width="30.28515625" style="12" bestFit="1" customWidth="1"/>
    <col min="64" max="64" width="3.140625" style="12" bestFit="1" customWidth="1"/>
    <col min="65" max="65" width="6.85546875" style="12" bestFit="1" customWidth="1"/>
    <col min="66" max="66" width="2.42578125" style="12" customWidth="1"/>
    <col min="67" max="67" width="6.85546875" style="12" bestFit="1" customWidth="1"/>
    <col min="68" max="68" width="7.42578125" style="12" bestFit="1" customWidth="1"/>
    <col min="69" max="69" width="2.42578125" style="43" customWidth="1"/>
    <col min="70" max="70" width="7.42578125" style="12" bestFit="1" customWidth="1"/>
    <col min="71" max="71" width="7.5703125" style="12" bestFit="1" customWidth="1"/>
    <col min="72" max="72" width="7.42578125" style="43" bestFit="1" customWidth="1"/>
    <col min="73" max="73" width="7.5703125" style="12" bestFit="1" customWidth="1"/>
    <col min="74" max="74" width="7.28515625" style="43" bestFit="1" customWidth="1"/>
    <col min="75" max="75" width="5.7109375" style="12" bestFit="1" customWidth="1"/>
    <col min="76" max="76" width="7.42578125" style="12" bestFit="1" customWidth="1"/>
    <col min="77" max="16384" width="9.140625" style="12"/>
  </cols>
  <sheetData>
    <row r="1" spans="1:78" x14ac:dyDescent="0.2">
      <c r="A1" s="13" t="s">
        <v>6</v>
      </c>
      <c r="B1" s="137" t="s">
        <v>97</v>
      </c>
      <c r="C1" s="137"/>
      <c r="D1" s="137" t="s">
        <v>98</v>
      </c>
      <c r="E1" s="137"/>
      <c r="F1" s="137" t="s">
        <v>99</v>
      </c>
      <c r="G1" s="137"/>
      <c r="H1" s="137" t="s">
        <v>100</v>
      </c>
      <c r="I1" s="137"/>
      <c r="J1" s="137" t="s">
        <v>100</v>
      </c>
      <c r="K1" s="137"/>
      <c r="L1" s="137" t="s">
        <v>101</v>
      </c>
      <c r="M1" s="137"/>
      <c r="N1" s="137" t="s">
        <v>102</v>
      </c>
      <c r="O1" s="137"/>
      <c r="P1" s="137" t="s">
        <v>102</v>
      </c>
      <c r="Q1" s="137"/>
      <c r="R1" s="137" t="s">
        <v>103</v>
      </c>
      <c r="S1" s="137"/>
      <c r="T1" s="137" t="s">
        <v>103</v>
      </c>
      <c r="U1" s="137"/>
      <c r="V1" s="137" t="s">
        <v>104</v>
      </c>
      <c r="W1" s="137"/>
      <c r="X1" s="124" t="s">
        <v>105</v>
      </c>
      <c r="Y1" s="124"/>
      <c r="Z1" s="124" t="s">
        <v>106</v>
      </c>
      <c r="AA1" s="124"/>
      <c r="AB1" s="124" t="s">
        <v>107</v>
      </c>
      <c r="AC1" s="124"/>
      <c r="AD1" s="124" t="s">
        <v>108</v>
      </c>
      <c r="AE1" s="124"/>
      <c r="AF1" s="124" t="s">
        <v>109</v>
      </c>
      <c r="AG1" s="124"/>
      <c r="AH1" s="124">
        <v>17</v>
      </c>
      <c r="AI1" s="124"/>
      <c r="AJ1" s="124">
        <v>18</v>
      </c>
      <c r="AK1" s="124"/>
      <c r="AL1" s="124">
        <v>19</v>
      </c>
      <c r="AM1" s="124"/>
      <c r="AN1" s="124">
        <v>20</v>
      </c>
      <c r="AO1" s="124"/>
      <c r="AP1" s="124">
        <v>21</v>
      </c>
      <c r="AQ1" s="124"/>
      <c r="AR1" s="124">
        <v>22</v>
      </c>
      <c r="AS1" s="124"/>
      <c r="AT1" s="124">
        <v>23</v>
      </c>
      <c r="AU1" s="124"/>
      <c r="AV1" s="124">
        <v>24</v>
      </c>
      <c r="AW1" s="124"/>
      <c r="AX1" s="124">
        <v>25</v>
      </c>
      <c r="AY1" s="124"/>
      <c r="AZ1" s="124">
        <v>26</v>
      </c>
      <c r="BA1" s="124"/>
      <c r="BB1" s="124">
        <v>27</v>
      </c>
      <c r="BC1" s="124"/>
      <c r="BD1" s="124">
        <v>28</v>
      </c>
      <c r="BE1" s="124"/>
      <c r="BF1" s="124">
        <v>29</v>
      </c>
      <c r="BG1" s="124"/>
      <c r="BH1" s="124">
        <v>30</v>
      </c>
      <c r="BI1" s="124"/>
      <c r="BK1" s="130" t="s">
        <v>7</v>
      </c>
      <c r="BL1" s="132" t="s">
        <v>2</v>
      </c>
      <c r="BM1" s="125" t="s">
        <v>8</v>
      </c>
      <c r="BN1" s="125"/>
      <c r="BO1" s="125"/>
      <c r="BP1" s="125"/>
      <c r="BQ1" s="125"/>
      <c r="BR1" s="134"/>
      <c r="BS1" s="135" t="s">
        <v>0</v>
      </c>
      <c r="BT1" s="136"/>
      <c r="BU1" s="125" t="s">
        <v>1</v>
      </c>
      <c r="BV1" s="126"/>
      <c r="BW1" s="125"/>
      <c r="BX1" s="125"/>
    </row>
    <row r="2" spans="1:78" x14ac:dyDescent="0.2">
      <c r="A2" s="14" t="s">
        <v>7</v>
      </c>
      <c r="B2" s="116" t="s">
        <v>4</v>
      </c>
      <c r="C2" s="23" t="s">
        <v>3</v>
      </c>
      <c r="D2" s="15" t="s">
        <v>4</v>
      </c>
      <c r="E2" s="2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t="s">
        <v>4</v>
      </c>
      <c r="AS2" s="23" t="s">
        <v>3</v>
      </c>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K2" s="131"/>
      <c r="BL2" s="133"/>
      <c r="BM2" s="127" t="s">
        <v>4</v>
      </c>
      <c r="BN2" s="127"/>
      <c r="BO2" s="127"/>
      <c r="BP2" s="128" t="s">
        <v>3</v>
      </c>
      <c r="BQ2" s="128"/>
      <c r="BR2" s="129"/>
      <c r="BS2" s="44" t="s">
        <v>4</v>
      </c>
      <c r="BT2" s="42" t="s">
        <v>3</v>
      </c>
      <c r="BU2" s="1" t="s">
        <v>4</v>
      </c>
      <c r="BV2" s="2" t="s">
        <v>3</v>
      </c>
      <c r="BW2" s="1"/>
      <c r="BX2" s="3"/>
    </row>
    <row r="3" spans="1:78" x14ac:dyDescent="0.2">
      <c r="A3" s="16" t="s">
        <v>9</v>
      </c>
      <c r="B3" s="34">
        <v>677</v>
      </c>
      <c r="C3" s="35">
        <f>IF(AND((B3&gt;0),(B$7&gt;0)),(B3/B$7*100),"")</f>
        <v>2002.958579881657</v>
      </c>
      <c r="D3" s="34">
        <v>451</v>
      </c>
      <c r="E3" s="35">
        <f>IF(AND((D3&gt;0),(D$7&gt;0)),(D3/D$7*100),"")</f>
        <v>1599.2907801418439</v>
      </c>
      <c r="F3" s="34">
        <v>591</v>
      </c>
      <c r="G3" s="35">
        <f>IF(AND((F3&gt;0),(F$7&gt;0)),(F3/F$7*100),"")</f>
        <v>1818.4615384615383</v>
      </c>
      <c r="H3" s="34">
        <v>579</v>
      </c>
      <c r="I3" s="35">
        <f>IF(AND((H3&gt;0),(H$7&gt;0)),(H3/H$7*100),"")</f>
        <v>1738.7387387387389</v>
      </c>
      <c r="J3" s="34">
        <v>663</v>
      </c>
      <c r="K3" s="35">
        <f>IF(AND((J3&gt;0),(J$7&gt;0)),(J3/J$7*100),"")</f>
        <v>2039.9999999999998</v>
      </c>
      <c r="L3" s="34">
        <v>733</v>
      </c>
      <c r="M3" s="35">
        <f>IF(AND((L3&gt;0),(L$7&gt;0)),(L3/L$7*100),"")</f>
        <v>1903.8961038961038</v>
      </c>
      <c r="N3" s="34">
        <v>607</v>
      </c>
      <c r="O3" s="35">
        <f>IF(AND((N3&gt;0),(N$7&gt;0)),(N3/N$7*100),"")</f>
        <v>1695.5307262569831</v>
      </c>
      <c r="P3" s="34">
        <v>621</v>
      </c>
      <c r="Q3" s="35">
        <f>IF(AND((P3&gt;0),(P$7&gt;0)),(P3/P$7*100),"")</f>
        <v>1842.7299703264093</v>
      </c>
      <c r="R3" s="34">
        <v>578</v>
      </c>
      <c r="S3" s="35">
        <f>IF(AND((R3&gt;0),(R$7&gt;0)),(R3/R$7*100),"")</f>
        <v>1740.9638554216865</v>
      </c>
      <c r="T3" s="34">
        <v>679</v>
      </c>
      <c r="U3" s="35">
        <f>IF(AND((T3&gt;0),(T$7&gt;0)),(T3/T$7*100),"")</f>
        <v>1907.3033707865168</v>
      </c>
      <c r="V3" s="34">
        <v>680</v>
      </c>
      <c r="W3" s="35">
        <f>IF(AND((V3&gt;0),(V$7&gt;0)),(V3/V$7*100),"")</f>
        <v>1708.5427135678394</v>
      </c>
      <c r="X3" s="34">
        <v>789</v>
      </c>
      <c r="Y3" s="35">
        <f>IF(AND((X3&gt;0),(X$7&gt;0)),(X3/X$7*100),"")</f>
        <v>2033.5051546391753</v>
      </c>
      <c r="Z3" s="34">
        <v>749</v>
      </c>
      <c r="AA3" s="35">
        <f>IF(AND((Z3&gt;0),(Z$7&gt;0)),(Z3/Z$7*100),"")</f>
        <v>1955.6135770234987</v>
      </c>
      <c r="AB3" s="34">
        <v>722</v>
      </c>
      <c r="AC3" s="35">
        <f>IF(AND((AB3&gt;0),(AB$7&gt;0)),(AB3/AB$7*100),"")</f>
        <v>1773.955773955774</v>
      </c>
      <c r="AD3" s="34">
        <v>661</v>
      </c>
      <c r="AE3" s="35">
        <f>IF(AND((AD3&gt;0),(AD$7&gt;0)),(AD3/AD$7*100),"")</f>
        <v>1776.8817204301072</v>
      </c>
      <c r="AF3" s="34">
        <v>718</v>
      </c>
      <c r="AG3" s="35">
        <f>IF(AND((AF3&gt;0),(AF$7&gt;0)),(AF3/AF$7*100),"")</f>
        <v>1831.6326530612243</v>
      </c>
      <c r="AH3" s="34"/>
      <c r="AI3" s="35" t="str">
        <f>IF(AND((AH3&gt;0),(AH$7&gt;0)),(AH3/AH$7*100),"")</f>
        <v/>
      </c>
      <c r="AJ3" s="34"/>
      <c r="AK3" s="35" t="str">
        <f>IF(AND((AJ3&gt;0),(AJ$7&gt;0)),(AJ3/AJ$7*100),"")</f>
        <v/>
      </c>
      <c r="AL3" s="34"/>
      <c r="AM3" s="35" t="str">
        <f>IF(AND((AL3&gt;0),(AL$7&gt;0)),(AL3/AL$7*100),"")</f>
        <v/>
      </c>
      <c r="AN3" s="34"/>
      <c r="AO3" s="35" t="str">
        <f>IF(AND((AN3&gt;0),(AN$7&gt;0)),(AN3/AN$7*100),"")</f>
        <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A3</f>
        <v>Body length</v>
      </c>
      <c r="BL3" s="38">
        <f>COUNT(B3,D3,F3,H3,J3,L3,N3,P3,R3,T3,V3,X3,Z3,AB3,AD3,AF3,AH3,AJ3,AL3,AN3,AP3,AR3,AT3,AV3,AX3,AZ3,BB3,BD3,BF3,BH3)</f>
        <v>16</v>
      </c>
      <c r="BM3" s="39">
        <f>IF(SUM(B3,D3,F3,H3,J3,L3,N3,P3,R3,T3,V3,X3,Z3,AB3,AD3,AF3,AH3,AJ3,AL3,AN3,AP3,AR3,AT3,AV3,AX3,AZ3,BB3,BD3,BF3,BH3)&gt;0,MIN(B3,D3,F3,H3,J3,L3,N3,P3,R3,T3,V3,X3,Z3,AB3,AD3,AF3,AH3,AJ3,AL3,AN3,AP3,AR3,AT3,AV3,AX3,AZ3,BB3,BD3,BF3,BH3),"")</f>
        <v>451</v>
      </c>
      <c r="BN3" s="40" t="str">
        <f>IF(COUNT(BM3)&gt;0,"–","?")</f>
        <v>–</v>
      </c>
      <c r="BO3" s="41">
        <f>IF(SUM(B3,D3,F3,H3,J3,L3,N3,P3,R3,T3,V3,X3,Z3,AB3,AD3)&gt;0,MAX(B3,D3,F3,H3,J3,L3,N3,P3,R3,T3,V3,X3,Z3,AB3,AD3),"")</f>
        <v>789</v>
      </c>
      <c r="BP3" s="29">
        <f>IF(SUM(C3,E3,G3,I3,K3,M3,O3,Q3,S3,U3,W3,Y3,AA3,AC3,AE3,AG3,AI3,AK3,AM3,AO3,AQ3,AS3,AU3,AW3,AY3,BA3,BC3,BE3,BG3,BI3)&gt;0,MIN(C3,E3,G3,I3,K3,M3,O3,Q3,S3,U3,W3,Y3,AA3,AC3,AE3,AG3,AI3,AK3,AM3,AO3,AQ3,AS3,AU3,AW3,AY3,BA3,BC3,BE3,BG3,BI3),"")</f>
        <v>1599.2907801418439</v>
      </c>
      <c r="BQ3" s="30" t="str">
        <f>IF(COUNT(BP3)&gt;0,"–","?")</f>
        <v>–</v>
      </c>
      <c r="BR3" s="31">
        <f>IF(SUM(C3,E3,G3,I3,K3,M3,O3,Q3,S3,U3,W3,Y3,AA3,AC3,AE3,AG3,AI3,AK3,AM3,AO3,AQ3,AS3,AU3,AW3,AY3,BA3,BC3,BE3,BG3,BI3)&gt;0,MAX(C3,E3,G3,I3,K3,M3,O3,Q3,S3,U3,W3,Y3,AA3,AC3,AE3,AG3,AI3,AK3,AM3,AO3,AQ3,AS3,AU3,AW3,AY3,BA3,BC3,BE3,BG3,BI3),"")</f>
        <v>2039.9999999999998</v>
      </c>
      <c r="BS3" s="45">
        <f>IF(SUM(B3,D3,F3,H3,J3,L3,N3,P3,R3,T3,V3,X3,Z3,AB3,AD3,AF3,AH3,AJ3,AL3,AN3,AP3,AR3,AT3,AV3,AX3,AZ3,BB3,BD3,BF3,BH3)&gt;0,AVERAGE(B3,D3,F3,H3,J3,L3,N3,P3,R3,T3,V3,X3,Z3,AB3,AD3,AF3,AH3,AJ3,AL3,AN3,AP3,AR3,AT3,AV3,AX3,AZ3,BB3,BD3,BF3,BH3),"?")</f>
        <v>656.125</v>
      </c>
      <c r="BT3" s="32">
        <f>IF(SUM(C3,E3,G3,I3,K3,M3,O3,Q3,S3,U3,W3,Y3,AA3,AC3,AE3,AG3,AI3,AK3,AM3,AO3,AQ3,AS3,AU3,AW3,AY3,BA3,BC3,BE3,BG3,BI3)&gt;0,AVERAGE(C3,E3,G3,I3,K3,M3,O3,Q3,S3,U3,W3,Y3,AA3,AC3,AE3,AG3,AI3,AK3,AM3,AO3,AQ3,AS3,AU3,AW3,AY3,BA3,BC3,BE3,BG3,BI3),"?")</f>
        <v>1835.6253285368186</v>
      </c>
      <c r="BU3" s="40">
        <f>IF(COUNT(B3,D3,F3,H3,J3,L3,N3,P3,R3,T3,V3,X3,Z3,AB3,AD3,AF3,AH3,AJ3,AL3,AN3,AP3,AR3,AT3,AV3,AX3,AZ3,BB3,BD3,BF3,BH3)&gt;1,STDEV(B3,D3,F3,H3,J3,L3,N3,P3,R3,T3,V3,X3,Z3,AB3,AD3,AF3,AH3,AJ3,AL3,AN3,AP3,AR3,AT3,AV3,AX3,AZ3,BB3,BD3,BF3,BH3),"?")</f>
        <v>83.256931643357277</v>
      </c>
      <c r="BV3" s="33">
        <f>IF(COUNT(C3,E3,G3,I3,K3,M3,O3,Q3,S3,U3,W3,Y3,AA3,AC3,AE3,AG3,AI3,AK3,AM3,AO3,AQ3,AS3,AU3,AW3,AY3,BA3,BC3,BE3,BG3,BI3)&gt;1,STDEV(C3,E3,G3,I3,K3,M3,O3,Q3,S3,U3,W3,Y3,AA3,AC3,AE3,AG3,AI3,AK3,AM3,AO3,AQ3,AS3,AU3,AW3,AY3,BA3,BC3,BE3,BG3,BI3),"?")</f>
        <v>129.28391003178217</v>
      </c>
      <c r="BW3" s="40"/>
      <c r="BX3" s="30"/>
      <c r="BZ3" s="19"/>
    </row>
    <row r="4" spans="1:78" x14ac:dyDescent="0.2">
      <c r="A4" s="16" t="s">
        <v>10</v>
      </c>
      <c r="B4" s="17">
        <v>5.9</v>
      </c>
      <c r="C4" s="61">
        <f>IF(AND((B4&gt;0),(B$7&gt;0)),(B4/B$7*100),"")</f>
        <v>17.45562130177515</v>
      </c>
      <c r="D4" s="17"/>
      <c r="E4" s="61" t="str">
        <f>IF(AND((D4&gt;0),(D$7&gt;0)),(D4/D$7*100),"")</f>
        <v/>
      </c>
      <c r="F4" s="17">
        <v>6.9</v>
      </c>
      <c r="G4" s="61">
        <f>IF(AND((F4&gt;0),(F$7&gt;0)),(F4/F$7*100),"")</f>
        <v>21.23076923076923</v>
      </c>
      <c r="H4" s="17"/>
      <c r="I4" s="61" t="str">
        <f>IF(AND((H4&gt;0),(H$7&gt;0)),(H4/H$7*100),"")</f>
        <v/>
      </c>
      <c r="J4" s="17">
        <v>7.1</v>
      </c>
      <c r="K4" s="61">
        <f>IF(AND((J4&gt;0),(J$7&gt;0)),(J4/J$7*100),"")</f>
        <v>21.846153846153847</v>
      </c>
      <c r="L4" s="17">
        <v>7.9</v>
      </c>
      <c r="M4" s="61">
        <f>IF(AND((L4&gt;0),(L$7&gt;0)),(L4/L$7*100),"")</f>
        <v>20.519480519480521</v>
      </c>
      <c r="N4" s="17"/>
      <c r="O4" s="61" t="str">
        <f>IF(AND((N4&gt;0),(N$7&gt;0)),(N4/N$7*100),"")</f>
        <v/>
      </c>
      <c r="P4" s="17">
        <v>6.4</v>
      </c>
      <c r="Q4" s="61">
        <f>IF(AND((P4&gt;0),(P$7&gt;0)),(P4/P$7*100),"")</f>
        <v>18.991097922848667</v>
      </c>
      <c r="R4" s="17">
        <v>6.3</v>
      </c>
      <c r="S4" s="61">
        <f>IF(AND((R4&gt;0),(R$7&gt;0)),(R4/R$7*100),"")</f>
        <v>18.975903614457827</v>
      </c>
      <c r="T4" s="17">
        <v>7.1</v>
      </c>
      <c r="U4" s="61">
        <f>IF(AND((T4&gt;0),(T$7&gt;0)),(T4/T$7*100),"")</f>
        <v>19.943820224719101</v>
      </c>
      <c r="V4" s="17">
        <v>7.7</v>
      </c>
      <c r="W4" s="61">
        <f>IF(AND((V4&gt;0),(V$7&gt;0)),(V4/V$7*100),"")</f>
        <v>19.346733668341709</v>
      </c>
      <c r="X4" s="17">
        <v>8.3000000000000007</v>
      </c>
      <c r="Y4" s="61">
        <f>IF(AND((X4&gt;0),(X$7&gt;0)),(X4/X$7*100),"")</f>
        <v>21.391752577319593</v>
      </c>
      <c r="Z4" s="17">
        <v>5.9</v>
      </c>
      <c r="AA4" s="61">
        <f>IF(AND((Z4&gt;0),(Z$7&gt;0)),(Z4/Z$7*100),"")</f>
        <v>15.404699738903396</v>
      </c>
      <c r="AB4" s="17">
        <v>9.1</v>
      </c>
      <c r="AC4" s="61">
        <f>IF(AND((AB4&gt;0),(AB$7&gt;0)),(AB4/AB$7*100),"")</f>
        <v>22.358722358722353</v>
      </c>
      <c r="AD4" s="17">
        <v>7.7</v>
      </c>
      <c r="AE4" s="61">
        <f>IF(AND((AD4&gt;0),(AD$7&gt;0)),(AD4/AD$7*100),"")</f>
        <v>20.698924731182792</v>
      </c>
      <c r="AF4" s="17"/>
      <c r="AG4" s="61" t="str">
        <f>IF(AND((AF4&gt;0),(AF$7&gt;0)),(AF4/AF$7*100),"")</f>
        <v/>
      </c>
      <c r="AH4" s="17"/>
      <c r="AI4" s="61" t="str">
        <f>IF(AND((AH4&gt;0),(AH$7&gt;0)),(AH4/AH$7*100),"")</f>
        <v/>
      </c>
      <c r="AJ4" s="17"/>
      <c r="AK4" s="61" t="str">
        <f>IF(AND((AJ4&gt;0),(AJ$7&gt;0)),(AJ4/AJ$7*100),"")</f>
        <v/>
      </c>
      <c r="AL4" s="17"/>
      <c r="AM4" s="61" t="str">
        <f>IF(AND((AL4&gt;0),(AL$7&gt;0)),(AL4/AL$7*100),"")</f>
        <v/>
      </c>
      <c r="AN4" s="17"/>
      <c r="AO4" s="61" t="str">
        <f>IF(AND((AN4&gt;0),(AN$7&gt;0)),(AN4/AN$7*100),"")</f>
        <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ref="BK4:BK42" si="0">A4</f>
        <v>Peribuccal papillae length</v>
      </c>
      <c r="BL4" s="11">
        <f t="shared" ref="BL4:BL45" si="1">COUNT(B4,D4,F4,H4,J4,L4,N4,P4,R4,T4,V4,X4,Z4,AB4,AD4,AF4,AH4,AJ4,AL4,AN4,AP4,AR4,AT4,AV4,AX4,AZ4,BB4,BD4,BF4,BH4)</f>
        <v>12</v>
      </c>
      <c r="BM4" s="4">
        <f t="shared" ref="BM4:BM45" si="2">IF(SUM(B4,D4,F4,H4,J4,L4,N4,P4,R4,T4,V4,X4,Z4,AB4,AD4,AF4,AH4,AJ4,AL4,AN4,AP4,AR4,AT4,AV4,AX4,AZ4,BB4,BD4,BF4,BH4)&gt;0,MIN(B4,D4,F4,H4,J4,L4,N4,P4,R4,T4,V4,X4,Z4,AB4,AD4,AF4,AH4,AJ4,AL4,AN4,AP4,AR4,AT4,AV4,AX4,AZ4,BB4,BD4,BF4,BH4),"")</f>
        <v>5.9</v>
      </c>
      <c r="BN4" s="40" t="str">
        <f t="shared" ref="BN4:BN45" si="3">IF(COUNT(BM4)&gt;0,"–","?")</f>
        <v>–</v>
      </c>
      <c r="BO4" s="6">
        <f t="shared" ref="BO4:BO45" si="4">IF(SUM(B4,D4,F4,H4,J4,L4,N4,P4,R4,T4,V4,X4,Z4,AB4,AD4)&gt;0,MAX(B4,D4,F4,H4,J4,L4,N4,P4,R4,T4,V4,X4,Z4,AB4,AD4),"")</f>
        <v>9.1</v>
      </c>
      <c r="BP4" s="51">
        <f t="shared" ref="BP4:BP45" si="5">IF(SUM(C4,E4,G4,I4,K4,M4,O4,Q4,S4,U4,W4,Y4,AA4,AC4,AE4,AG4,AI4,AK4,AM4,AO4,AQ4,AS4,AU4,AW4,AY4,BA4,BC4,BE4,BG4,BI4)&gt;0,MIN(C4,E4,G4,I4,K4,M4,O4,Q4,S4,U4,W4,Y4,AA4,AC4,AE4,AG4,AI4,AK4,AM4,AO4,AQ4,AS4,AU4,AW4,AY4,BA4,BC4,BE4,BG4,BI4),"")</f>
        <v>15.404699738903396</v>
      </c>
      <c r="BQ4" s="7" t="str">
        <f t="shared" ref="BQ4:BQ44" si="6">IF(COUNT(BP4)&gt;0,"–","?")</f>
        <v>–</v>
      </c>
      <c r="BR4" s="52">
        <f t="shared" ref="BR4:BR45" si="7">IF(SUM(C4,E4,G4,I4,K4,M4,O4,Q4,S4,U4,W4,Y4,AA4,AC4,AE4,AG4,AI4,AK4,AM4,AO4,AQ4,AS4,AU4,AW4,AY4,BA4,BC4,BE4,BG4,BI4)&gt;0,MAX(C4,E4,G4,I4,K4,M4,O4,Q4,S4,U4,W4,Y4,AA4,AC4,AE4,AG4,AI4,AK4,AM4,AO4,AQ4,AS4,AU4,AW4,AY4,BA4,BC4,BE4,BG4,BI4),"")</f>
        <v>22.358722358722353</v>
      </c>
      <c r="BS4" s="46">
        <f t="shared" ref="BS4:BS45" si="8">IF(SUM(B4,D4,F4,H4,J4,L4,N4,P4,R4,T4,V4,X4,Z4,AB4,AD4,AF4,AH4,AJ4,AL4,AN4,AP4,AR4,AT4,AV4,AX4,AZ4,BB4,BD4,BF4,BH4)&gt;0,AVERAGE(B4,D4,F4,H4,J4,L4,N4,P4,R4,T4,V4,X4,Z4,AB4,AD4,AF4,AH4,AJ4,AL4,AN4,AP4,AR4,AT4,AV4,AX4,AZ4,BB4,BD4,BF4,BH4),"?")</f>
        <v>7.1916666666666664</v>
      </c>
      <c r="BT4" s="8">
        <f t="shared" ref="BT4:BT44" si="9">IF(SUM(C4,E4,G4,I4,K4,M4,O4,Q4,S4,U4,W4,Y4,AA4,AC4,AE4,AG4,AI4,AK4,AM4,AO4,AQ4,AS4,AU4,AW4,AY4,BA4,BC4,BE4,BG4,BI4)&gt;0,AVERAGE(C4,E4,G4,I4,K4,M4,O4,Q4,S4,U4,W4,Y4,AA4,AC4,AE4,AG4,AI4,AK4,AM4,AO4,AQ4,AS4,AU4,AW4,AY4,BA4,BC4,BE4,BG4,BI4),"?")</f>
        <v>19.846973311222847</v>
      </c>
      <c r="BU4" s="5">
        <f t="shared" ref="BU4:BU45" si="10">IF(COUNT(B4,D4,F4,H4,J4,L4,N4,P4,R4,T4,V4,X4,Z4,AB4,AD4,AF4,AH4,AJ4,AL4,AN4,AP4,AR4,AT4,AV4,AX4,AZ4,BB4,BD4,BF4,BH4)&gt;1,STDEV(B4,D4,F4,H4,J4,L4,N4,P4,R4,T4,V4,X4,Z4,AB4,AD4,AF4,AH4,AJ4,AL4,AN4,AP4,AR4,AT4,AV4,AX4,AZ4,BB4,BD4,BF4,BH4),"?")</f>
        <v>0.98853273577407386</v>
      </c>
      <c r="BV4" s="9">
        <f t="shared" ref="BV4:BV44" si="11">IF(COUNT(C4,E4,G4,I4,K4,M4,O4,Q4,S4,U4,W4,Y4,AA4,AC4,AE4,AG4,AI4,AK4,AM4,AO4,AQ4,AS4,AU4,AW4,AY4,BA4,BC4,BE4,BG4,BI4)&gt;1,STDEV(C4,E4,G4,I4,K4,M4,O4,Q4,S4,U4,W4,Y4,AA4,AC4,AE4,AG4,AI4,AK4,AM4,AO4,AQ4,AS4,AU4,AW4,AY4,BA4,BC4,BE4,BG4,BI4),"?")</f>
        <v>1.9768705855084905</v>
      </c>
      <c r="BW4" s="5"/>
      <c r="BX4" s="7"/>
    </row>
    <row r="5" spans="1:78" x14ac:dyDescent="0.2">
      <c r="A5" s="16" t="s">
        <v>11</v>
      </c>
      <c r="B5" s="17">
        <v>4.2</v>
      </c>
      <c r="C5" s="61">
        <f>IF(AND((B5&gt;0),(B$7&gt;0)),(B5/B$7*100),"")</f>
        <v>12.42603550295858</v>
      </c>
      <c r="D5" s="17"/>
      <c r="E5" s="61" t="str">
        <f>IF(AND((D5&gt;0),(D$7&gt;0)),(D5/D$7*100),"")</f>
        <v/>
      </c>
      <c r="F5" s="17">
        <v>4.8</v>
      </c>
      <c r="G5" s="61">
        <f>IF(AND((F5&gt;0),(F$7&gt;0)),(F5/F$7*100),"")</f>
        <v>14.769230769230768</v>
      </c>
      <c r="H5" s="17">
        <v>4.5</v>
      </c>
      <c r="I5" s="61">
        <f>IF(AND((H5&gt;0),(H$7&gt;0)),(H5/H$7*100),"")</f>
        <v>13.513513513513514</v>
      </c>
      <c r="J5" s="17">
        <v>4.8</v>
      </c>
      <c r="K5" s="61">
        <f>IF(AND((J5&gt;0),(J$7&gt;0)),(J5/J$7*100),"")</f>
        <v>14.769230769230768</v>
      </c>
      <c r="L5" s="17">
        <v>5.7</v>
      </c>
      <c r="M5" s="61">
        <f>IF(AND((L5&gt;0),(L$7&gt;0)),(L5/L$7*100),"")</f>
        <v>14.805194805194805</v>
      </c>
      <c r="N5" s="17">
        <v>5</v>
      </c>
      <c r="O5" s="61">
        <f>IF(AND((N5&gt;0),(N$7&gt;0)),(N5/N$7*100),"")</f>
        <v>13.966480446927376</v>
      </c>
      <c r="P5" s="17">
        <v>6.2</v>
      </c>
      <c r="Q5" s="61">
        <f>IF(AND((P5&gt;0),(P$7&gt;0)),(P5/P$7*100),"")</f>
        <v>18.397626112759642</v>
      </c>
      <c r="R5" s="17">
        <v>5.74</v>
      </c>
      <c r="S5" s="61">
        <f>IF(AND((R5&gt;0),(R$7&gt;0)),(R5/R$7*100),"")</f>
        <v>17.289156626506021</v>
      </c>
      <c r="T5" s="17">
        <v>6.3</v>
      </c>
      <c r="U5" s="61">
        <f>IF(AND((T5&gt;0),(T$7&gt;0)),(T5/T$7*100),"")</f>
        <v>17.696629213483146</v>
      </c>
      <c r="V5" s="17">
        <v>5.3</v>
      </c>
      <c r="W5" s="61">
        <f>IF(AND((V5&gt;0),(V$7&gt;0)),(V5/V$7*100),"")</f>
        <v>13.316582914572864</v>
      </c>
      <c r="X5" s="17">
        <v>5.7</v>
      </c>
      <c r="Y5" s="61">
        <f>IF(AND((X5&gt;0),(X$7&gt;0)),(X5/X$7*100),"")</f>
        <v>14.690721649484537</v>
      </c>
      <c r="Z5" s="17">
        <v>8.8000000000000007</v>
      </c>
      <c r="AA5" s="61">
        <f>IF(AND((Z5&gt;0),(Z$7&gt;0)),(Z5/Z$7*100),"")</f>
        <v>22.976501305483033</v>
      </c>
      <c r="AB5" s="17">
        <v>5.3</v>
      </c>
      <c r="AC5" s="61">
        <f>IF(AND((AB5&gt;0),(AB$7&gt;0)),(AB5/AB$7*100),"")</f>
        <v>13.022113022113022</v>
      </c>
      <c r="AD5" s="17">
        <v>4.5999999999999996</v>
      </c>
      <c r="AE5" s="61">
        <f>IF(AND((AD5&gt;0),(AD$7&gt;0)),(AD5/AD$7*100),"")</f>
        <v>12.36559139784946</v>
      </c>
      <c r="AF5" s="17">
        <v>6.3</v>
      </c>
      <c r="AG5" s="61">
        <f>IF(AND((AF5&gt;0),(AF$7&gt;0)),(AF5/AF$7*100),"")</f>
        <v>16.071428571428569</v>
      </c>
      <c r="AH5" s="17"/>
      <c r="AI5" s="61" t="str">
        <f>IF(AND((AH5&gt;0),(AH$7&gt;0)),(AH5/AH$7*100),"")</f>
        <v/>
      </c>
      <c r="AJ5" s="17"/>
      <c r="AK5" s="61" t="str">
        <f>IF(AND((AJ5&gt;0),(AJ$7&gt;0)),(AJ5/AJ$7*100),"")</f>
        <v/>
      </c>
      <c r="AL5" s="17"/>
      <c r="AM5" s="61" t="str">
        <f>IF(AND((AL5&gt;0),(AL$7&gt;0)),(AL5/AL$7*100),"")</f>
        <v/>
      </c>
      <c r="AN5" s="17"/>
      <c r="AO5" s="61" t="str">
        <f>IF(AND((AN5&gt;0),(AN$7&gt;0)),(AN5/AN$7*100),"")</f>
        <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 t="shared" si="1"/>
        <v>15</v>
      </c>
      <c r="BM5" s="4">
        <f t="shared" si="2"/>
        <v>4.2</v>
      </c>
      <c r="BN5" s="40" t="str">
        <f t="shared" si="3"/>
        <v>–</v>
      </c>
      <c r="BO5" s="6">
        <f t="shared" si="4"/>
        <v>8.8000000000000007</v>
      </c>
      <c r="BP5" s="51">
        <f t="shared" si="5"/>
        <v>12.36559139784946</v>
      </c>
      <c r="BQ5" s="7" t="str">
        <f t="shared" si="6"/>
        <v>–</v>
      </c>
      <c r="BR5" s="52">
        <f t="shared" si="7"/>
        <v>22.976501305483033</v>
      </c>
      <c r="BS5" s="46">
        <f t="shared" si="8"/>
        <v>5.5493333333333332</v>
      </c>
      <c r="BT5" s="8">
        <f t="shared" si="9"/>
        <v>15.338402441382406</v>
      </c>
      <c r="BU5" s="5">
        <f t="shared" si="10"/>
        <v>1.1203026801887499</v>
      </c>
      <c r="BV5" s="9">
        <f t="shared" si="11"/>
        <v>2.8150101132475616</v>
      </c>
      <c r="BW5" s="5"/>
      <c r="BX5" s="7"/>
    </row>
    <row r="6" spans="1:78" x14ac:dyDescent="0.2">
      <c r="A6" s="16" t="s">
        <v>12</v>
      </c>
      <c r="B6" s="28"/>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c r="BP6" s="51"/>
      <c r="BQ6" s="7"/>
      <c r="BR6" s="52"/>
      <c r="BS6" s="46"/>
      <c r="BT6" s="8"/>
      <c r="BU6" s="5"/>
      <c r="BV6" s="9"/>
      <c r="BW6" s="5"/>
      <c r="BX6" s="7"/>
    </row>
    <row r="7" spans="1:78" x14ac:dyDescent="0.2">
      <c r="A7" s="27" t="s">
        <v>13</v>
      </c>
      <c r="B7" s="17">
        <v>33.799999999999997</v>
      </c>
      <c r="C7" s="61" t="s">
        <v>5</v>
      </c>
      <c r="D7" s="17">
        <v>28.2</v>
      </c>
      <c r="E7" s="61" t="s">
        <v>5</v>
      </c>
      <c r="F7" s="17">
        <v>32.5</v>
      </c>
      <c r="G7" s="61" t="s">
        <v>5</v>
      </c>
      <c r="H7" s="17">
        <v>33.299999999999997</v>
      </c>
      <c r="I7" s="61" t="s">
        <v>5</v>
      </c>
      <c r="J7" s="17">
        <v>32.5</v>
      </c>
      <c r="K7" s="61" t="s">
        <v>5</v>
      </c>
      <c r="L7" s="17">
        <v>38.5</v>
      </c>
      <c r="M7" s="61" t="s">
        <v>5</v>
      </c>
      <c r="N7" s="17">
        <v>35.799999999999997</v>
      </c>
      <c r="O7" s="61" t="s">
        <v>5</v>
      </c>
      <c r="P7" s="17">
        <v>33.700000000000003</v>
      </c>
      <c r="Q7" s="61" t="s">
        <v>5</v>
      </c>
      <c r="R7" s="17">
        <v>33.200000000000003</v>
      </c>
      <c r="S7" s="61" t="s">
        <v>5</v>
      </c>
      <c r="T7" s="17">
        <v>35.6</v>
      </c>
      <c r="U7" s="61" t="s">
        <v>5</v>
      </c>
      <c r="V7" s="17">
        <v>39.799999999999997</v>
      </c>
      <c r="W7" s="61" t="s">
        <v>5</v>
      </c>
      <c r="X7" s="17">
        <v>38.799999999999997</v>
      </c>
      <c r="Y7" s="61" t="s">
        <v>5</v>
      </c>
      <c r="Z7" s="17">
        <v>38.299999999999997</v>
      </c>
      <c r="AA7" s="61" t="s">
        <v>5</v>
      </c>
      <c r="AB7" s="17">
        <v>40.700000000000003</v>
      </c>
      <c r="AC7" s="61" t="s">
        <v>5</v>
      </c>
      <c r="AD7" s="17">
        <v>37.200000000000003</v>
      </c>
      <c r="AE7" s="61" t="s">
        <v>5</v>
      </c>
      <c r="AF7" s="17">
        <v>39.200000000000003</v>
      </c>
      <c r="AG7" s="61" t="s">
        <v>5</v>
      </c>
      <c r="AH7" s="17"/>
      <c r="AI7" s="61" t="s">
        <v>5</v>
      </c>
      <c r="AJ7" s="17"/>
      <c r="AK7" s="61" t="s">
        <v>5</v>
      </c>
      <c r="AL7" s="17"/>
      <c r="AM7" s="61" t="s">
        <v>5</v>
      </c>
      <c r="AN7" s="17"/>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si="1"/>
        <v>16</v>
      </c>
      <c r="BM7" s="4">
        <f t="shared" si="2"/>
        <v>28.2</v>
      </c>
      <c r="BN7" s="40" t="str">
        <f t="shared" si="3"/>
        <v>–</v>
      </c>
      <c r="BO7" s="6">
        <f t="shared" si="4"/>
        <v>40.700000000000003</v>
      </c>
      <c r="BP7" s="51" t="str">
        <f t="shared" si="5"/>
        <v/>
      </c>
      <c r="BQ7" s="7" t="s">
        <v>5</v>
      </c>
      <c r="BR7" s="52" t="str">
        <f t="shared" si="7"/>
        <v/>
      </c>
      <c r="BS7" s="46">
        <f t="shared" si="8"/>
        <v>35.693750000000009</v>
      </c>
      <c r="BT7" s="8" t="s">
        <v>5</v>
      </c>
      <c r="BU7" s="5">
        <f t="shared" si="10"/>
        <v>3.4340391669286476</v>
      </c>
      <c r="BV7" s="9" t="s">
        <v>5</v>
      </c>
      <c r="BW7" s="5"/>
      <c r="BX7" s="7"/>
      <c r="BZ7" s="7"/>
    </row>
    <row r="8" spans="1:78" x14ac:dyDescent="0.2">
      <c r="A8" s="27" t="s">
        <v>14</v>
      </c>
      <c r="B8" s="17">
        <v>21.8</v>
      </c>
      <c r="C8" s="61">
        <f>IF(AND((B8&gt;0),(B$7&gt;0)),(B8/B$7*100),"")</f>
        <v>64.49704142011835</v>
      </c>
      <c r="D8" s="17">
        <v>17.3</v>
      </c>
      <c r="E8" s="61">
        <f>IF(AND((D8&gt;0),(D$7&gt;0)),(D8/D$7*100),"")</f>
        <v>61.347517730496456</v>
      </c>
      <c r="F8" s="17">
        <v>21.4</v>
      </c>
      <c r="G8" s="61">
        <f>IF(AND((F8&gt;0),(F$7&gt;0)),(F8/F$7*100),"")</f>
        <v>65.84615384615384</v>
      </c>
      <c r="H8" s="17">
        <v>21.2</v>
      </c>
      <c r="I8" s="61">
        <f>IF(AND((H8&gt;0),(H$7&gt;0)),(H8/H$7*100),"")</f>
        <v>63.663663663663669</v>
      </c>
      <c r="J8" s="17">
        <v>20.9</v>
      </c>
      <c r="K8" s="61">
        <f>IF(AND((J8&gt;0),(J$7&gt;0)),(J8/J$7*100),"")</f>
        <v>64.307692307692292</v>
      </c>
      <c r="L8" s="17">
        <v>23.9</v>
      </c>
      <c r="M8" s="61">
        <f>IF(AND((L8&gt;0),(L$7&gt;0)),(L8/L$7*100),"")</f>
        <v>62.077922077922075</v>
      </c>
      <c r="N8" s="17">
        <v>21.5</v>
      </c>
      <c r="O8" s="61">
        <f>IF(AND((N8&gt;0),(N$7&gt;0)),(N8/N$7*100),"")</f>
        <v>60.055865921787714</v>
      </c>
      <c r="P8" s="17">
        <v>21.7</v>
      </c>
      <c r="Q8" s="61">
        <f>IF(AND((P8&gt;0),(P$7&gt;0)),(P8/P$7*100),"")</f>
        <v>64.39169139465875</v>
      </c>
      <c r="R8" s="17">
        <v>21.4</v>
      </c>
      <c r="S8" s="61">
        <f>IF(AND((R8&gt;0),(R$7&gt;0)),(R8/R$7*100),"")</f>
        <v>64.4578313253012</v>
      </c>
      <c r="T8" s="17">
        <v>22.2</v>
      </c>
      <c r="U8" s="61">
        <f>IF(AND((T8&gt;0),(T$7&gt;0)),(T8/T$7*100),"")</f>
        <v>62.359550561797747</v>
      </c>
      <c r="V8" s="17">
        <v>25.6</v>
      </c>
      <c r="W8" s="61">
        <f>IF(AND((V8&gt;0),(V$7&gt;0)),(V8/V$7*100),"")</f>
        <v>64.321608040201014</v>
      </c>
      <c r="X8" s="17">
        <v>25.2</v>
      </c>
      <c r="Y8" s="61">
        <f>IF(AND((X8&gt;0),(X$7&gt;0)),(X8/X$7*100),"")</f>
        <v>64.948453608247419</v>
      </c>
      <c r="Z8" s="17">
        <v>25.2</v>
      </c>
      <c r="AA8" s="61">
        <f>IF(AND((Z8&gt;0),(Z$7&gt;0)),(Z8/Z$7*100),"")</f>
        <v>65.796344647519589</v>
      </c>
      <c r="AB8" s="17">
        <v>25.6</v>
      </c>
      <c r="AC8" s="61">
        <f>IF(AND((AB8&gt;0),(AB$7&gt;0)),(AB8/AB$7*100),"")</f>
        <v>62.899262899262901</v>
      </c>
      <c r="AD8" s="17">
        <v>23.8</v>
      </c>
      <c r="AE8" s="61">
        <f>IF(AND((AD8&gt;0),(AD$7&gt;0)),(AD8/AD$7*100),"")</f>
        <v>63.978494623655912</v>
      </c>
      <c r="AF8" s="17">
        <v>24.9</v>
      </c>
      <c r="AG8" s="61">
        <f>IF(AND((AF8&gt;0),(AF$7&gt;0)),(AF8/AF$7*100),"")</f>
        <v>63.520408163265294</v>
      </c>
      <c r="AH8" s="17"/>
      <c r="AI8" s="61" t="str">
        <f>IF(AND((AH8&gt;0),(AH$7&gt;0)),(AH8/AH$7*100),"")</f>
        <v/>
      </c>
      <c r="AJ8" s="17"/>
      <c r="AK8" s="61" t="str">
        <f>IF(AND((AJ8&gt;0),(AJ$7&gt;0)),(AJ8/AJ$7*100),"")</f>
        <v/>
      </c>
      <c r="AL8" s="17"/>
      <c r="AM8" s="61" t="str">
        <f>IF(AND((AL8&gt;0),(AL$7&gt;0)),(AL8/AL$7*100),"")</f>
        <v/>
      </c>
      <c r="AN8" s="17"/>
      <c r="AO8" s="61" t="str">
        <f>IF(AND((AN8&gt;0),(AN$7&gt;0)),(AN8/AN$7*100),"")</f>
        <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1"/>
        <v>16</v>
      </c>
      <c r="BM8" s="4">
        <f t="shared" si="2"/>
        <v>17.3</v>
      </c>
      <c r="BN8" s="40" t="str">
        <f t="shared" si="3"/>
        <v>–</v>
      </c>
      <c r="BO8" s="6">
        <f t="shared" si="4"/>
        <v>25.6</v>
      </c>
      <c r="BP8" s="51">
        <f t="shared" si="5"/>
        <v>60.055865921787714</v>
      </c>
      <c r="BQ8" s="7" t="str">
        <f t="shared" si="6"/>
        <v>–</v>
      </c>
      <c r="BR8" s="52">
        <f t="shared" si="7"/>
        <v>65.84615384615384</v>
      </c>
      <c r="BS8" s="46">
        <f t="shared" si="8"/>
        <v>22.724999999999998</v>
      </c>
      <c r="BT8" s="8">
        <f t="shared" si="9"/>
        <v>63.654343889484011</v>
      </c>
      <c r="BU8" s="5">
        <f t="shared" si="10"/>
        <v>2.285169577952586</v>
      </c>
      <c r="BV8" s="9">
        <f t="shared" si="11"/>
        <v>1.5697933827865789</v>
      </c>
      <c r="BW8" s="5"/>
      <c r="BX8" s="7"/>
    </row>
    <row r="9" spans="1:78" x14ac:dyDescent="0.2">
      <c r="A9" s="27" t="s">
        <v>15</v>
      </c>
      <c r="B9" s="17">
        <v>14.1</v>
      </c>
      <c r="C9" s="61">
        <f>IF(AND((B9&gt;0),(B$7&gt;0)),(B9/B$7*100),"")</f>
        <v>41.715976331360949</v>
      </c>
      <c r="D9" s="17">
        <v>8.6</v>
      </c>
      <c r="E9" s="61">
        <f>IF(AND((D9&gt;0),(D$7&gt;0)),(D9/D$7*100),"")</f>
        <v>30.49645390070922</v>
      </c>
      <c r="F9" s="17"/>
      <c r="G9" s="61" t="str">
        <f>IF(AND((F9&gt;0),(F$7&gt;0)),(F9/F$7*100),"")</f>
        <v/>
      </c>
      <c r="H9" s="17">
        <v>10.199999999999999</v>
      </c>
      <c r="I9" s="61">
        <f>IF(AND((H9&gt;0),(H$7&gt;0)),(H9/H$7*100),"")</f>
        <v>30.630630630630627</v>
      </c>
      <c r="J9" s="17">
        <v>12.8</v>
      </c>
      <c r="K9" s="61">
        <f>IF(AND((J9&gt;0),(J$7&gt;0)),(J9/J$7*100),"")</f>
        <v>39.384615384615387</v>
      </c>
      <c r="L9" s="17">
        <v>13.2</v>
      </c>
      <c r="M9" s="61">
        <f>IF(AND((L9&gt;0),(L$7&gt;0)),(L9/L$7*100),"")</f>
        <v>34.285714285714285</v>
      </c>
      <c r="N9" s="17">
        <v>10.8</v>
      </c>
      <c r="O9" s="61">
        <f>IF(AND((N9&gt;0),(N$7&gt;0)),(N9/N$7*100),"")</f>
        <v>30.167597765363137</v>
      </c>
      <c r="P9" s="17">
        <v>13.6</v>
      </c>
      <c r="Q9" s="61">
        <f>IF(AND((P9&gt;0),(P$7&gt;0)),(P9/P$7*100),"")</f>
        <v>40.35608308605341</v>
      </c>
      <c r="R9" s="17">
        <v>11.8</v>
      </c>
      <c r="S9" s="61">
        <f>IF(AND((R9&gt;0),(R$7&gt;0)),(R9/R$7*100),"")</f>
        <v>35.542168674698793</v>
      </c>
      <c r="T9" s="17">
        <v>13.5</v>
      </c>
      <c r="U9" s="61">
        <f>IF(AND((T9&gt;0),(T$7&gt;0)),(T9/T$7*100),"")</f>
        <v>37.921348314606739</v>
      </c>
      <c r="V9" s="17">
        <v>13.9</v>
      </c>
      <c r="W9" s="61">
        <f>IF(AND((V9&gt;0),(V$7&gt;0)),(V9/V$7*100),"")</f>
        <v>34.924623115577887</v>
      </c>
      <c r="X9" s="17">
        <v>12.3</v>
      </c>
      <c r="Y9" s="61">
        <f>IF(AND((X9&gt;0),(X$7&gt;0)),(X9/X$7*100),"")</f>
        <v>31.701030927835056</v>
      </c>
      <c r="Z9" s="17">
        <v>18.2</v>
      </c>
      <c r="AA9" s="61">
        <f>IF(AND((Z9&gt;0),(Z$7&gt;0)),(Z9/Z$7*100),"")</f>
        <v>47.519582245430811</v>
      </c>
      <c r="AB9" s="17">
        <v>15</v>
      </c>
      <c r="AC9" s="61">
        <f>IF(AND((AB9&gt;0),(AB$7&gt;0)),(AB9/AB$7*100),"")</f>
        <v>36.855036855036857</v>
      </c>
      <c r="AD9" s="17">
        <v>15.9</v>
      </c>
      <c r="AE9" s="61">
        <f>IF(AND((AD9&gt;0),(AD$7&gt;0)),(AD9/AD$7*100),"")</f>
        <v>42.741935483870961</v>
      </c>
      <c r="AF9" s="17">
        <v>18.5</v>
      </c>
      <c r="AG9" s="61">
        <f>IF(AND((AF9&gt;0),(AF$7&gt;0)),(AF9/AF$7*100),"")</f>
        <v>47.1938775510204</v>
      </c>
      <c r="AH9" s="17"/>
      <c r="AI9" s="61" t="str">
        <f>IF(AND((AH9&gt;0),(AH$7&gt;0)),(AH9/AH$7*100),"")</f>
        <v/>
      </c>
      <c r="AJ9" s="17"/>
      <c r="AK9" s="61" t="str">
        <f>IF(AND((AJ9&gt;0),(AJ$7&gt;0)),(AJ9/AJ$7*100),"")</f>
        <v/>
      </c>
      <c r="AL9" s="17"/>
      <c r="AM9" s="61" t="str">
        <f>IF(AND((AL9&gt;0),(AL$7&gt;0)),(AL9/AL$7*100),"")</f>
        <v/>
      </c>
      <c r="AN9" s="17"/>
      <c r="AO9" s="61" t="str">
        <f>IF(AND((AN9&gt;0),(AN$7&gt;0)),(AN9/AN$7*100),"")</f>
        <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1"/>
        <v>15</v>
      </c>
      <c r="BM9" s="4">
        <f t="shared" si="2"/>
        <v>8.6</v>
      </c>
      <c r="BN9" s="40" t="str">
        <f t="shared" si="3"/>
        <v>–</v>
      </c>
      <c r="BO9" s="6">
        <f t="shared" si="4"/>
        <v>18.2</v>
      </c>
      <c r="BP9" s="51">
        <f t="shared" si="5"/>
        <v>30.167597765363137</v>
      </c>
      <c r="BQ9" s="7" t="str">
        <f t="shared" si="6"/>
        <v>–</v>
      </c>
      <c r="BR9" s="52">
        <f t="shared" si="7"/>
        <v>47.519582245430811</v>
      </c>
      <c r="BS9" s="46">
        <f t="shared" si="8"/>
        <v>13.493333333333334</v>
      </c>
      <c r="BT9" s="8">
        <f t="shared" si="9"/>
        <v>37.429111636834968</v>
      </c>
      <c r="BU9" s="5">
        <f t="shared" si="10"/>
        <v>2.7088391469058322</v>
      </c>
      <c r="BV9" s="9">
        <f t="shared" si="11"/>
        <v>5.7088284710714037</v>
      </c>
      <c r="BW9" s="5"/>
      <c r="BX9" s="7"/>
    </row>
    <row r="10" spans="1:78" x14ac:dyDescent="0.2">
      <c r="A10" s="27" t="s">
        <v>16</v>
      </c>
      <c r="B10" s="17">
        <v>13</v>
      </c>
      <c r="C10" s="61">
        <f>IF(AND((B10&gt;0),(B$7&gt;0)),(B10/B$7*100),"")</f>
        <v>38.461538461538467</v>
      </c>
      <c r="D10" s="17">
        <v>8.3000000000000007</v>
      </c>
      <c r="E10" s="61">
        <f>IF(AND((D10&gt;0),(D$7&gt;0)),(D10/D$7*100),"")</f>
        <v>29.432624113475182</v>
      </c>
      <c r="F10" s="17">
        <v>10.5</v>
      </c>
      <c r="G10" s="61">
        <f>IF(AND((F10&gt;0),(F$7&gt;0)),(F10/F$7*100),"")</f>
        <v>32.307692307692307</v>
      </c>
      <c r="H10" s="17">
        <v>9.6</v>
      </c>
      <c r="I10" s="61">
        <f>IF(AND((H10&gt;0),(H$7&gt;0)),(H10/H$7*100),"")</f>
        <v>28.828828828828829</v>
      </c>
      <c r="J10" s="17">
        <v>11.8</v>
      </c>
      <c r="K10" s="61">
        <f>IF(AND((J10&gt;0),(J$7&gt;0)),(J10/J$7*100),"")</f>
        <v>36.307692307692307</v>
      </c>
      <c r="L10" s="17">
        <v>12.7</v>
      </c>
      <c r="M10" s="61">
        <f>IF(AND((L10&gt;0),(L$7&gt;0)),(L10/L$7*100),"")</f>
        <v>32.987012987012989</v>
      </c>
      <c r="N10" s="17">
        <v>9.4</v>
      </c>
      <c r="O10" s="61">
        <f>IF(AND((N10&gt;0),(N$7&gt;0)),(N10/N$7*100),"")</f>
        <v>26.25698324022347</v>
      </c>
      <c r="P10" s="17">
        <v>12.7</v>
      </c>
      <c r="Q10" s="61">
        <f>IF(AND((P10&gt;0),(P$7&gt;0)),(P10/P$7*100),"")</f>
        <v>37.685459940652812</v>
      </c>
      <c r="R10" s="17">
        <v>11.1</v>
      </c>
      <c r="S10" s="61">
        <f>IF(AND((R10&gt;0),(R$7&gt;0)),(R10/R$7*100),"")</f>
        <v>33.433734939759027</v>
      </c>
      <c r="T10" s="17">
        <v>12.4</v>
      </c>
      <c r="U10" s="61">
        <f>IF(AND((T10&gt;0),(T$7&gt;0)),(T10/T$7*100),"")</f>
        <v>34.831460674157306</v>
      </c>
      <c r="V10" s="17">
        <v>13.2</v>
      </c>
      <c r="W10" s="61">
        <f>IF(AND((V10&gt;0),(V$7&gt;0)),(V10/V$7*100),"")</f>
        <v>33.165829145728644</v>
      </c>
      <c r="X10" s="17">
        <v>12.1</v>
      </c>
      <c r="Y10" s="61">
        <f>IF(AND((X10&gt;0),(X$7&gt;0)),(X10/X$7*100),"")</f>
        <v>31.185567010309278</v>
      </c>
      <c r="Z10" s="17">
        <v>17.3</v>
      </c>
      <c r="AA10" s="61">
        <f>IF(AND((Z10&gt;0),(Z$7&gt;0)),(Z10/Z$7*100),"")</f>
        <v>45.169712793733687</v>
      </c>
      <c r="AB10" s="17">
        <v>12.5</v>
      </c>
      <c r="AC10" s="61">
        <f>IF(AND((AB10&gt;0),(AB$7&gt;0)),(AB10/AB$7*100),"")</f>
        <v>30.712530712530711</v>
      </c>
      <c r="AD10" s="17">
        <v>15.8</v>
      </c>
      <c r="AE10" s="61">
        <f>IF(AND((AD10&gt;0),(AD$7&gt;0)),(AD10/AD$7*100),"")</f>
        <v>42.473118279569896</v>
      </c>
      <c r="AF10" s="17">
        <v>18.3</v>
      </c>
      <c r="AG10" s="61">
        <f>IF(AND((AF10&gt;0),(AF$7&gt;0)),(AF10/AF$7*100),"")</f>
        <v>46.683673469387756</v>
      </c>
      <c r="AH10" s="17"/>
      <c r="AI10" s="61" t="str">
        <f>IF(AND((AH10&gt;0),(AH$7&gt;0)),(AH10/AH$7*100),"")</f>
        <v/>
      </c>
      <c r="AJ10" s="17"/>
      <c r="AK10" s="61" t="str">
        <f>IF(AND((AJ10&gt;0),(AJ$7&gt;0)),(AJ10/AJ$7*100),"")</f>
        <v/>
      </c>
      <c r="AL10" s="17"/>
      <c r="AM10" s="61" t="str">
        <f>IF(AND((AL10&gt;0),(AL$7&gt;0)),(AL10/AL$7*100),"")</f>
        <v/>
      </c>
      <c r="AN10" s="17"/>
      <c r="AO10" s="61" t="str">
        <f>IF(AND((AN10&gt;0),(AN$7&gt;0)),(AN10/AN$7*100),"")</f>
        <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1"/>
        <v>16</v>
      </c>
      <c r="BM10" s="4">
        <f t="shared" si="2"/>
        <v>8.3000000000000007</v>
      </c>
      <c r="BN10" s="40" t="str">
        <f t="shared" si="3"/>
        <v>–</v>
      </c>
      <c r="BO10" s="6">
        <f t="shared" si="4"/>
        <v>17.3</v>
      </c>
      <c r="BP10" s="51">
        <f t="shared" si="5"/>
        <v>26.25698324022347</v>
      </c>
      <c r="BQ10" s="7" t="str">
        <f t="shared" si="6"/>
        <v>–</v>
      </c>
      <c r="BR10" s="52">
        <f t="shared" si="7"/>
        <v>46.683673469387756</v>
      </c>
      <c r="BS10" s="46">
        <f t="shared" si="8"/>
        <v>12.543750000000003</v>
      </c>
      <c r="BT10" s="8">
        <f t="shared" si="9"/>
        <v>34.99521620076829</v>
      </c>
      <c r="BU10" s="5">
        <f t="shared" si="10"/>
        <v>2.7158715605369164</v>
      </c>
      <c r="BV10" s="9">
        <f t="shared" si="11"/>
        <v>5.8439740545734979</v>
      </c>
      <c r="BW10" s="5"/>
      <c r="BX10" s="7"/>
    </row>
    <row r="11" spans="1:78" x14ac:dyDescent="0.2">
      <c r="A11" s="27" t="s">
        <v>17</v>
      </c>
      <c r="B11" s="17">
        <v>14</v>
      </c>
      <c r="C11" s="61">
        <f>IF(AND((B11&gt;0),(B$7&gt;0)),(B11/B$7*100),"")</f>
        <v>41.42011834319527</v>
      </c>
      <c r="D11" s="17">
        <v>8.1</v>
      </c>
      <c r="E11" s="61">
        <f>IF(AND((D11&gt;0),(D$7&gt;0)),(D11/D$7*100),"")</f>
        <v>28.723404255319146</v>
      </c>
      <c r="F11" s="17">
        <v>10.4</v>
      </c>
      <c r="G11" s="61">
        <f>IF(AND((F11&gt;0),(F$7&gt;0)),(F11/F$7*100),"")</f>
        <v>32</v>
      </c>
      <c r="H11" s="17">
        <v>8.8000000000000007</v>
      </c>
      <c r="I11" s="61">
        <f>IF(AND((H11&gt;0),(H$7&gt;0)),(H11/H$7*100),"")</f>
        <v>26.426426426426431</v>
      </c>
      <c r="J11" s="17">
        <v>11</v>
      </c>
      <c r="K11" s="61">
        <f>IF(AND((J11&gt;0),(J$7&gt;0)),(J11/J$7*100),"")</f>
        <v>33.846153846153847</v>
      </c>
      <c r="L11" s="17">
        <v>11.5</v>
      </c>
      <c r="M11" s="61">
        <f>IF(AND((L11&gt;0),(L$7&gt;0)),(L11/L$7*100),"")</f>
        <v>29.870129870129869</v>
      </c>
      <c r="N11" s="17">
        <v>9.9</v>
      </c>
      <c r="O11" s="61">
        <f>IF(AND((N11&gt;0),(N$7&gt;0)),(N11/N$7*100),"")</f>
        <v>27.653631284916202</v>
      </c>
      <c r="P11" s="17">
        <v>12</v>
      </c>
      <c r="Q11" s="61">
        <f>IF(AND((P11&gt;0),(P$7&gt;0)),(P11/P$7*100),"")</f>
        <v>35.608308605341243</v>
      </c>
      <c r="R11" s="17">
        <v>11.2</v>
      </c>
      <c r="S11" s="61">
        <f>IF(AND((R11&gt;0),(R$7&gt;0)),(R11/R$7*100),"")</f>
        <v>33.734939759036145</v>
      </c>
      <c r="T11" s="17">
        <v>11.8</v>
      </c>
      <c r="U11" s="61">
        <f>IF(AND((T11&gt;0),(T$7&gt;0)),(T11/T$7*100),"")</f>
        <v>33.146067415730343</v>
      </c>
      <c r="V11" s="17">
        <v>11.8</v>
      </c>
      <c r="W11" s="61">
        <f>IF(AND((V11&gt;0),(V$7&gt;0)),(V11/V$7*100),"")</f>
        <v>29.648241206030157</v>
      </c>
      <c r="X11" s="17">
        <v>10.7</v>
      </c>
      <c r="Y11" s="61">
        <f>IF(AND((X11&gt;0),(X$7&gt;0)),(X11/X$7*100),"")</f>
        <v>27.577319587628867</v>
      </c>
      <c r="Z11" s="17">
        <v>17</v>
      </c>
      <c r="AA11" s="61">
        <f>IF(AND((Z11&gt;0),(Z$7&gt;0)),(Z11/Z$7*100),"")</f>
        <v>44.386422976501308</v>
      </c>
      <c r="AB11" s="17">
        <v>12.3</v>
      </c>
      <c r="AC11" s="61">
        <f>IF(AND((AB11&gt;0),(AB$7&gt;0)),(AB11/AB$7*100),"")</f>
        <v>30.22113022113022</v>
      </c>
      <c r="AD11" s="17">
        <v>15.7</v>
      </c>
      <c r="AE11" s="61">
        <f>IF(AND((AD11&gt;0),(AD$7&gt;0)),(AD11/AD$7*100),"")</f>
        <v>42.204301075268816</v>
      </c>
      <c r="AF11" s="17">
        <v>19</v>
      </c>
      <c r="AG11" s="61">
        <f>IF(AND((AF11&gt;0),(AF$7&gt;0)),(AF11/AF$7*100),"")</f>
        <v>48.469387755102041</v>
      </c>
      <c r="AH11" s="17"/>
      <c r="AI11" s="61" t="str">
        <f>IF(AND((AH11&gt;0),(AH$7&gt;0)),(AH11/AH$7*100),"")</f>
        <v/>
      </c>
      <c r="AJ11" s="17"/>
      <c r="AK11" s="61" t="str">
        <f>IF(AND((AJ11&gt;0),(AJ$7&gt;0)),(AJ11/AJ$7*100),"")</f>
        <v/>
      </c>
      <c r="AL11" s="17"/>
      <c r="AM11" s="61" t="str">
        <f>IF(AND((AL11&gt;0),(AL$7&gt;0)),(AL11/AL$7*100),"")</f>
        <v/>
      </c>
      <c r="AN11" s="17"/>
      <c r="AO11" s="61" t="str">
        <f>IF(AND((AN11&gt;0),(AN$7&gt;0)),(AN11/AN$7*100),"")</f>
        <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1"/>
        <v>16</v>
      </c>
      <c r="BM11" s="4">
        <f t="shared" si="2"/>
        <v>8.1</v>
      </c>
      <c r="BN11" s="40" t="str">
        <f t="shared" si="3"/>
        <v>–</v>
      </c>
      <c r="BO11" s="6">
        <f t="shared" si="4"/>
        <v>17</v>
      </c>
      <c r="BP11" s="51">
        <f t="shared" si="5"/>
        <v>26.426426426426431</v>
      </c>
      <c r="BQ11" s="7" t="str">
        <f t="shared" si="6"/>
        <v>–</v>
      </c>
      <c r="BR11" s="52">
        <f t="shared" si="7"/>
        <v>48.469387755102041</v>
      </c>
      <c r="BS11" s="46">
        <f t="shared" si="8"/>
        <v>12.2</v>
      </c>
      <c r="BT11" s="8">
        <f t="shared" si="9"/>
        <v>34.058498914244367</v>
      </c>
      <c r="BU11" s="5">
        <f t="shared" si="10"/>
        <v>2.9122728809871767</v>
      </c>
      <c r="BV11" s="9">
        <f t="shared" si="11"/>
        <v>6.6531541052189977</v>
      </c>
      <c r="BW11" s="5"/>
      <c r="BX11" s="7"/>
    </row>
    <row r="12" spans="1:78" x14ac:dyDescent="0.2">
      <c r="A12" s="27" t="s">
        <v>18</v>
      </c>
      <c r="B12" s="71">
        <f>IF(AND((B10&gt;0),(B7&gt;0)),(B10/B7),"")</f>
        <v>0.38461538461538464</v>
      </c>
      <c r="C12" s="61" t="s">
        <v>5</v>
      </c>
      <c r="D12" s="71">
        <f>IF(AND((D10&gt;0),(D7&gt;0)),(D10/D7),"")</f>
        <v>0.29432624113475181</v>
      </c>
      <c r="E12" s="61" t="s">
        <v>5</v>
      </c>
      <c r="F12" s="71">
        <f>IF(AND((F10&gt;0),(F7&gt;0)),(F10/F7),"")</f>
        <v>0.32307692307692309</v>
      </c>
      <c r="G12" s="61" t="s">
        <v>5</v>
      </c>
      <c r="H12" s="71">
        <f>IF(AND((H10&gt;0),(H7&gt;0)),(H10/H7),"")</f>
        <v>0.28828828828828829</v>
      </c>
      <c r="I12" s="61" t="s">
        <v>5</v>
      </c>
      <c r="J12" s="71">
        <f>IF(AND((J10&gt;0),(J7&gt;0)),(J10/J7),"")</f>
        <v>0.36307692307692307</v>
      </c>
      <c r="K12" s="61" t="s">
        <v>5</v>
      </c>
      <c r="L12" s="71">
        <f>IF(AND((L10&gt;0),(L7&gt;0)),(L10/L7),"")</f>
        <v>0.32987012987012987</v>
      </c>
      <c r="M12" s="61" t="s">
        <v>5</v>
      </c>
      <c r="N12" s="71">
        <f>IF(AND((N10&gt;0),(N7&gt;0)),(N10/N7),"")</f>
        <v>0.26256983240223469</v>
      </c>
      <c r="O12" s="61" t="s">
        <v>5</v>
      </c>
      <c r="P12" s="71">
        <f>IF(AND((P10&gt;0),(P7&gt;0)),(P10/P7),"")</f>
        <v>0.37685459940652816</v>
      </c>
      <c r="Q12" s="61" t="s">
        <v>5</v>
      </c>
      <c r="R12" s="71">
        <f>IF(AND((R10&gt;0),(R7&gt;0)),(R10/R7),"")</f>
        <v>0.3343373493975903</v>
      </c>
      <c r="S12" s="61" t="s">
        <v>5</v>
      </c>
      <c r="T12" s="71">
        <f>IF(AND((T10&gt;0),(T7&gt;0)),(T10/T7),"")</f>
        <v>0.34831460674157305</v>
      </c>
      <c r="U12" s="61" t="s">
        <v>5</v>
      </c>
      <c r="V12" s="71">
        <f>IF(AND((V10&gt;0),(V7&gt;0)),(V10/V7),"")</f>
        <v>0.33165829145728642</v>
      </c>
      <c r="W12" s="61" t="s">
        <v>5</v>
      </c>
      <c r="X12" s="71">
        <f>IF(AND((X10&gt;0),(X7&gt;0)),(X10/X7),"")</f>
        <v>0.31185567010309279</v>
      </c>
      <c r="Y12" s="61" t="s">
        <v>5</v>
      </c>
      <c r="Z12" s="71">
        <f>IF(AND((Z10&gt;0),(Z7&gt;0)),(Z10/Z7),"")</f>
        <v>0.45169712793733685</v>
      </c>
      <c r="AA12" s="61" t="s">
        <v>5</v>
      </c>
      <c r="AB12" s="71">
        <f>IF(AND((AB10&gt;0),(AB7&gt;0)),(AB10/AB7),"")</f>
        <v>0.30712530712530711</v>
      </c>
      <c r="AC12" s="61" t="s">
        <v>5</v>
      </c>
      <c r="AD12" s="71">
        <f>IF(AND((AD10&gt;0),(AD7&gt;0)),(AD10/AD7),"")</f>
        <v>0.42473118279569894</v>
      </c>
      <c r="AE12" s="61" t="s">
        <v>5</v>
      </c>
      <c r="AF12" s="71">
        <f>IF(AND((AF10&gt;0),(AF7&gt;0)),(AF10/AF7),"")</f>
        <v>0.46683673469387754</v>
      </c>
      <c r="AG12" s="61" t="s">
        <v>5</v>
      </c>
      <c r="AH12" s="71" t="str">
        <f>IF(AND((AH10&gt;0),(AH7&gt;0)),(AH10/AH7),"")</f>
        <v/>
      </c>
      <c r="AI12" s="61" t="s">
        <v>5</v>
      </c>
      <c r="AJ12" s="71" t="str">
        <f>IF(AND((AJ10&gt;0),(AJ7&gt;0)),(AJ10/AJ7),"")</f>
        <v/>
      </c>
      <c r="AK12" s="61" t="s">
        <v>5</v>
      </c>
      <c r="AL12" s="71" t="str">
        <f>IF(AND((AL10&gt;0),(AL7&gt;0)),(AL10/AL7),"")</f>
        <v/>
      </c>
      <c r="AM12" s="61" t="s">
        <v>5</v>
      </c>
      <c r="AN12" s="71" t="str">
        <f>IF(AND((AN10&gt;0),(AN7&gt;0)),(AN10/AN7),"")</f>
        <v/>
      </c>
      <c r="AO12" s="61" t="s">
        <v>5</v>
      </c>
      <c r="AP12" s="71" t="str">
        <f>IF(AND((AP10&gt;0),(AP7&gt;0)),(AP10/AP7),"")</f>
        <v/>
      </c>
      <c r="AQ12" s="61" t="s">
        <v>5</v>
      </c>
      <c r="AR12" s="71" t="str">
        <f>IF(AND((AR10&gt;0),(AR7&gt;0)),(AR10/AR7),"")</f>
        <v/>
      </c>
      <c r="AS12" s="61" t="s">
        <v>5</v>
      </c>
      <c r="AT12" s="71" t="str">
        <f>IF(AND((AT10&gt;0),(AT7&gt;0)),(AT10/AT7),"")</f>
        <v/>
      </c>
      <c r="AU12" s="61" t="s">
        <v>5</v>
      </c>
      <c r="AV12" s="71" t="str">
        <f>IF(AND((AV10&gt;0),(AV7&gt;0)),(AV10/AV7),"")</f>
        <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K12" s="18" t="str">
        <f t="shared" si="0"/>
        <v xml:space="preserve">     Standard width/length ratio</v>
      </c>
      <c r="BL12" s="11">
        <f t="shared" si="1"/>
        <v>16</v>
      </c>
      <c r="BM12" s="24">
        <f t="shared" si="2"/>
        <v>0.26256983240223469</v>
      </c>
      <c r="BN12" s="40" t="str">
        <f t="shared" si="3"/>
        <v>–</v>
      </c>
      <c r="BO12" s="26">
        <f t="shared" si="4"/>
        <v>0.45169712793733685</v>
      </c>
      <c r="BP12" s="51" t="str">
        <f t="shared" si="5"/>
        <v/>
      </c>
      <c r="BQ12" s="7" t="s">
        <v>5</v>
      </c>
      <c r="BR12" s="52" t="str">
        <f t="shared" si="7"/>
        <v/>
      </c>
      <c r="BS12" s="53">
        <f t="shared" si="8"/>
        <v>0.34995216200768287</v>
      </c>
      <c r="BT12" s="8" t="s">
        <v>5</v>
      </c>
      <c r="BU12" s="25">
        <f t="shared" si="10"/>
        <v>5.8439740545735391E-2</v>
      </c>
      <c r="BV12" s="47" t="s">
        <v>5</v>
      </c>
      <c r="BW12" s="25"/>
      <c r="BX12" s="7"/>
    </row>
    <row r="13" spans="1:78" x14ac:dyDescent="0.2">
      <c r="A13" s="27" t="s">
        <v>19</v>
      </c>
      <c r="B13" s="71">
        <f>IF(AND((B11&gt;0),(B9&gt;0)),(B11/B9),"")</f>
        <v>0.99290780141843971</v>
      </c>
      <c r="C13" s="61" t="s">
        <v>5</v>
      </c>
      <c r="D13" s="71">
        <f>IF(AND((D11&gt;0),(D9&gt;0)),(D11/D9),"")</f>
        <v>0.94186046511627908</v>
      </c>
      <c r="E13" s="61" t="s">
        <v>5</v>
      </c>
      <c r="F13" s="71" t="str">
        <f>IF(AND((F11&gt;0),(F9&gt;0)),(F11/F9),"")</f>
        <v/>
      </c>
      <c r="G13" s="61" t="s">
        <v>5</v>
      </c>
      <c r="H13" s="71">
        <f>IF(AND((H11&gt;0),(H9&gt;0)),(H11/H9),"")</f>
        <v>0.86274509803921584</v>
      </c>
      <c r="I13" s="61" t="s">
        <v>5</v>
      </c>
      <c r="J13" s="71">
        <f>IF(AND((J11&gt;0),(J9&gt;0)),(J11/J9),"")</f>
        <v>0.859375</v>
      </c>
      <c r="K13" s="61" t="s">
        <v>5</v>
      </c>
      <c r="L13" s="71">
        <f>IF(AND((L11&gt;0),(L9&gt;0)),(L11/L9),"")</f>
        <v>0.87121212121212122</v>
      </c>
      <c r="M13" s="61" t="s">
        <v>5</v>
      </c>
      <c r="N13" s="71">
        <f>IF(AND((N11&gt;0),(N9&gt;0)),(N11/N9),"")</f>
        <v>0.91666666666666663</v>
      </c>
      <c r="O13" s="61" t="s">
        <v>5</v>
      </c>
      <c r="P13" s="71">
        <f>IF(AND((P11&gt;0),(P9&gt;0)),(P11/P9),"")</f>
        <v>0.88235294117647056</v>
      </c>
      <c r="Q13" s="61" t="s">
        <v>5</v>
      </c>
      <c r="R13" s="71">
        <f>IF(AND((R11&gt;0),(R9&gt;0)),(R11/R9),"")</f>
        <v>0.94915254237288127</v>
      </c>
      <c r="S13" s="61" t="s">
        <v>5</v>
      </c>
      <c r="T13" s="71">
        <f>IF(AND((T11&gt;0),(T9&gt;0)),(T11/T9),"")</f>
        <v>0.87407407407407411</v>
      </c>
      <c r="U13" s="61" t="s">
        <v>5</v>
      </c>
      <c r="V13" s="71">
        <f>IF(AND((V11&gt;0),(V9&gt;0)),(V11/V9),"")</f>
        <v>0.84892086330935257</v>
      </c>
      <c r="W13" s="61" t="s">
        <v>5</v>
      </c>
      <c r="X13" s="71">
        <f>IF(AND((X11&gt;0),(X9&gt;0)),(X11/X9),"")</f>
        <v>0.86991869918699172</v>
      </c>
      <c r="Y13" s="61" t="s">
        <v>5</v>
      </c>
      <c r="Z13" s="71">
        <f>IF(AND((Z11&gt;0),(Z9&gt;0)),(Z11/Z9),"")</f>
        <v>0.93406593406593408</v>
      </c>
      <c r="AA13" s="61" t="s">
        <v>5</v>
      </c>
      <c r="AB13" s="71">
        <f>IF(AND((AB11&gt;0),(AB9&gt;0)),(AB11/AB9),"")</f>
        <v>0.82000000000000006</v>
      </c>
      <c r="AC13" s="61" t="s">
        <v>5</v>
      </c>
      <c r="AD13" s="71">
        <f>IF(AND((AD11&gt;0),(AD9&gt;0)),(AD11/AD9),"")</f>
        <v>0.98742138364779863</v>
      </c>
      <c r="AE13" s="61" t="s">
        <v>5</v>
      </c>
      <c r="AF13" s="71">
        <f>IF(AND((AF11&gt;0),(AF9&gt;0)),(AF11/AF9),"")</f>
        <v>1.027027027027027</v>
      </c>
      <c r="AG13" s="61" t="s">
        <v>5</v>
      </c>
      <c r="AH13" s="71" t="str">
        <f>IF(AND((AH11&gt;0),(AH9&gt;0)),(AH11/AH9),"")</f>
        <v/>
      </c>
      <c r="AI13" s="61" t="s">
        <v>5</v>
      </c>
      <c r="AJ13" s="71" t="str">
        <f>IF(AND((AJ11&gt;0),(AJ9&gt;0)),(AJ11/AJ9),"")</f>
        <v/>
      </c>
      <c r="AK13" s="61" t="s">
        <v>5</v>
      </c>
      <c r="AL13" s="71" t="str">
        <f>IF(AND((AL11&gt;0),(AL9&gt;0)),(AL11/AL9),"")</f>
        <v/>
      </c>
      <c r="AM13" s="61" t="s">
        <v>5</v>
      </c>
      <c r="AN13" s="71" t="str">
        <f>IF(AND((AN11&gt;0),(AN9&gt;0)),(AN11/AN9),"")</f>
        <v/>
      </c>
      <c r="AO13" s="61" t="s">
        <v>5</v>
      </c>
      <c r="AP13" s="71" t="str">
        <f>IF(AND((AP11&gt;0),(AP9&gt;0)),(AP11/AP9),"")</f>
        <v/>
      </c>
      <c r="AQ13" s="61" t="s">
        <v>5</v>
      </c>
      <c r="AR13" s="71" t="str">
        <f>IF(AND((AR11&gt;0),(AR9&gt;0)),(AR11/AR9),"")</f>
        <v/>
      </c>
      <c r="AS13" s="61" t="s">
        <v>5</v>
      </c>
      <c r="AT13" s="71" t="str">
        <f>IF(AND((AT11&gt;0),(AT9&gt;0)),(AT11/AT9),"")</f>
        <v/>
      </c>
      <c r="AU13" s="61" t="s">
        <v>5</v>
      </c>
      <c r="AV13" s="71" t="str">
        <f>IF(AND((AV11&gt;0),(AV9&gt;0)),(AV11/AV9),"")</f>
        <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K13" s="18" t="str">
        <f t="shared" si="0"/>
        <v xml:space="preserve">     Posterior/anterior width ratio</v>
      </c>
      <c r="BL13" s="11">
        <f t="shared" si="1"/>
        <v>15</v>
      </c>
      <c r="BM13" s="24">
        <f t="shared" si="2"/>
        <v>0.82000000000000006</v>
      </c>
      <c r="BN13" s="40" t="str">
        <f t="shared" si="3"/>
        <v>–</v>
      </c>
      <c r="BO13" s="26">
        <f t="shared" si="4"/>
        <v>0.99290780141843971</v>
      </c>
      <c r="BP13" s="51" t="str">
        <f t="shared" si="5"/>
        <v/>
      </c>
      <c r="BQ13" s="7" t="s">
        <v>5</v>
      </c>
      <c r="BR13" s="52" t="str">
        <f t="shared" si="7"/>
        <v/>
      </c>
      <c r="BS13" s="53">
        <f t="shared" si="8"/>
        <v>0.90918004115421691</v>
      </c>
      <c r="BT13" s="8" t="s">
        <v>5</v>
      </c>
      <c r="BU13" s="25">
        <f t="shared" si="10"/>
        <v>6.0661389368643862E-2</v>
      </c>
      <c r="BV13" s="47" t="s">
        <v>5</v>
      </c>
      <c r="BW13" s="25"/>
      <c r="BX13" s="7"/>
    </row>
    <row r="14" spans="1:78" x14ac:dyDescent="0.2">
      <c r="A14" s="16" t="s">
        <v>20</v>
      </c>
      <c r="B14" s="28"/>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lengths</v>
      </c>
      <c r="BL14" s="11"/>
      <c r="BM14" s="4"/>
      <c r="BN14" s="40"/>
      <c r="BO14" s="6"/>
      <c r="BP14" s="51"/>
      <c r="BQ14" s="7"/>
      <c r="BR14" s="52"/>
      <c r="BS14" s="46"/>
      <c r="BT14" s="8"/>
      <c r="BU14" s="5"/>
      <c r="BV14" s="9"/>
      <c r="BW14" s="5"/>
      <c r="BX14" s="7"/>
    </row>
    <row r="15" spans="1:78" x14ac:dyDescent="0.2">
      <c r="A15" s="27" t="s">
        <v>24</v>
      </c>
      <c r="B15" s="17">
        <v>15.1</v>
      </c>
      <c r="C15" s="61">
        <f t="shared" ref="C15:C20" si="12">IF(AND((B15&gt;0),(B$7&gt;0)),(B15/B$7*100),"")</f>
        <v>44.674556213017752</v>
      </c>
      <c r="D15" s="17">
        <v>11.5</v>
      </c>
      <c r="E15" s="61">
        <f t="shared" ref="E15:E16" si="13">IF(AND((D15&gt;0),(D$7&gt;0)),(D15/D$7*100),"")</f>
        <v>40.780141843971634</v>
      </c>
      <c r="F15" s="17">
        <v>14.1</v>
      </c>
      <c r="G15" s="61">
        <f t="shared" ref="G15:G16" si="14">IF(AND((F15&gt;0),(F$7&gt;0)),(F15/F$7*100),"")</f>
        <v>43.38461538461538</v>
      </c>
      <c r="H15" s="17">
        <v>13.9</v>
      </c>
      <c r="I15" s="61">
        <f t="shared" ref="I15:I16" si="15">IF(AND((H15&gt;0),(H$7&gt;0)),(H15/H$7*100),"")</f>
        <v>41.741741741741748</v>
      </c>
      <c r="J15" s="17">
        <v>15.2</v>
      </c>
      <c r="K15" s="61">
        <f t="shared" ref="K15:K16" si="16">IF(AND((J15&gt;0),(J$7&gt;0)),(J15/J$7*100),"")</f>
        <v>46.769230769230766</v>
      </c>
      <c r="L15" s="17">
        <v>17</v>
      </c>
      <c r="M15" s="61">
        <f t="shared" ref="M15:M16" si="17">IF(AND((L15&gt;0),(L$7&gt;0)),(L15/L$7*100),"")</f>
        <v>44.155844155844157</v>
      </c>
      <c r="N15" s="17">
        <v>15.2</v>
      </c>
      <c r="O15" s="61">
        <f t="shared" ref="O15:O16" si="18">IF(AND((N15&gt;0),(N$7&gt;0)),(N15/N$7*100),"")</f>
        <v>42.458100558659218</v>
      </c>
      <c r="P15" s="17">
        <v>15.5</v>
      </c>
      <c r="Q15" s="61">
        <f t="shared" ref="Q15:Q16" si="19">IF(AND((P15&gt;0),(P$7&gt;0)),(P15/P$7*100),"")</f>
        <v>45.994065281899104</v>
      </c>
      <c r="R15" s="17"/>
      <c r="S15" s="61" t="str">
        <f t="shared" ref="S15:S16" si="20">IF(AND((R15&gt;0),(R$7&gt;0)),(R15/R$7*100),"")</f>
        <v/>
      </c>
      <c r="T15" s="17">
        <v>15.3</v>
      </c>
      <c r="U15" s="61">
        <f t="shared" ref="U15:U16" si="21">IF(AND((T15&gt;0),(T$7&gt;0)),(T15/T$7*100),"")</f>
        <v>42.977528089887642</v>
      </c>
      <c r="V15" s="17">
        <v>16</v>
      </c>
      <c r="W15" s="61">
        <f t="shared" ref="W15:W16" si="22">IF(AND((V15&gt;0),(V$7&gt;0)),(V15/V$7*100),"")</f>
        <v>40.201005025125632</v>
      </c>
      <c r="X15" s="17">
        <v>15.9</v>
      </c>
      <c r="Y15" s="61">
        <f t="shared" ref="Y15:Y16" si="23">IF(AND((X15&gt;0),(X$7&gt;0)),(X15/X$7*100),"")</f>
        <v>40.979381443298976</v>
      </c>
      <c r="Z15" s="17">
        <v>16.2</v>
      </c>
      <c r="AA15" s="61">
        <f t="shared" ref="AA15:AA16" si="24">IF(AND((Z15&gt;0),(Z$7&gt;0)),(Z15/Z$7*100),"")</f>
        <v>42.297650130548305</v>
      </c>
      <c r="AB15" s="17">
        <v>15.9</v>
      </c>
      <c r="AC15" s="61">
        <f t="shared" ref="AC15:AC16" si="25">IF(AND((AB15&gt;0),(AB$7&gt;0)),(AB15/AB$7*100),"")</f>
        <v>39.066339066339062</v>
      </c>
      <c r="AD15" s="17">
        <v>16.2</v>
      </c>
      <c r="AE15" s="61">
        <f t="shared" ref="AE15:AE16" si="26">IF(AND((AD15&gt;0),(AD$7&gt;0)),(AD15/AD$7*100),"")</f>
        <v>43.548387096774185</v>
      </c>
      <c r="AF15" s="17">
        <v>16.8</v>
      </c>
      <c r="AG15" s="61">
        <f t="shared" ref="AG15:AG16" si="27">IF(AND((AF15&gt;0),(AF$7&gt;0)),(AF15/AF$7*100),"")</f>
        <v>42.857142857142854</v>
      </c>
      <c r="AH15" s="17"/>
      <c r="AI15" s="61" t="str">
        <f t="shared" ref="AI15:AI16" si="28">IF(AND((AH15&gt;0),(AH$7&gt;0)),(AH15/AH$7*100),"")</f>
        <v/>
      </c>
      <c r="AJ15" s="17"/>
      <c r="AK15" s="61" t="str">
        <f t="shared" ref="AK15:AK16" si="29">IF(AND((AJ15&gt;0),(AJ$7&gt;0)),(AJ15/AJ$7*100),"")</f>
        <v/>
      </c>
      <c r="AL15" s="17"/>
      <c r="AM15" s="61" t="str">
        <f t="shared" ref="AM15:AM16" si="30">IF(AND((AL15&gt;0),(AL$7&gt;0)),(AL15/AL$7*100),"")</f>
        <v/>
      </c>
      <c r="AN15" s="17"/>
      <c r="AO15" s="61" t="str">
        <f t="shared" ref="AO15:AO16" si="31">IF(AND((AN15&gt;0),(AN$7&gt;0)),(AN15/AN$7*100),"")</f>
        <v/>
      </c>
      <c r="AP15" s="17"/>
      <c r="AQ15" s="61" t="str">
        <f t="shared" ref="AQ15:AQ16" si="32">IF(AND((AP15&gt;0),(AP$7&gt;0)),(AP15/AP$7*100),"")</f>
        <v/>
      </c>
      <c r="AR15" s="17"/>
      <c r="AS15" s="61" t="str">
        <f t="shared" ref="AS15:AS16" si="33">IF(AND((AR15&gt;0),(AR$7&gt;0)),(AR15/AR$7*100),"")</f>
        <v/>
      </c>
      <c r="AT15" s="17"/>
      <c r="AU15" s="61" t="str">
        <f t="shared" ref="AU15:AU16" si="34">IF(AND((AT15&gt;0),(AT$7&gt;0)),(AT15/AT$7*100),"")</f>
        <v/>
      </c>
      <c r="AV15" s="17"/>
      <c r="AW15" s="61" t="str">
        <f t="shared" ref="AW15:AW16" si="35">IF(AND((AV15&gt;0),(AV$7&gt;0)),(AV15/AV$7*100),"")</f>
        <v/>
      </c>
      <c r="AX15" s="17"/>
      <c r="AY15" s="61" t="str">
        <f t="shared" ref="AY15:AY16" si="36">IF(AND((AX15&gt;0),(AX$7&gt;0)),(AX15/AX$7*100),"")</f>
        <v/>
      </c>
      <c r="AZ15" s="17"/>
      <c r="BA15" s="61" t="str">
        <f t="shared" ref="BA15:BA16" si="37">IF(AND((AZ15&gt;0),(AZ$7&gt;0)),(AZ15/AZ$7*100),"")</f>
        <v/>
      </c>
      <c r="BB15" s="17"/>
      <c r="BC15" s="61" t="str">
        <f t="shared" ref="BC15:BC16" si="38">IF(AND((BB15&gt;0),(BB$7&gt;0)),(BB15/BB$7*100),"")</f>
        <v/>
      </c>
      <c r="BD15" s="17"/>
      <c r="BE15" s="61" t="str">
        <f t="shared" ref="BE15:BE16" si="39">IF(AND((BD15&gt;0),(BD$7&gt;0)),(BD15/BD$7*100),"")</f>
        <v/>
      </c>
      <c r="BF15" s="17"/>
      <c r="BG15" s="61" t="str">
        <f t="shared" ref="BG15:BG16" si="40">IF(AND((BF15&gt;0),(BF$7&gt;0)),(BF15/BF$7*100),"")</f>
        <v/>
      </c>
      <c r="BH15" s="17"/>
      <c r="BI15" s="61" t="str">
        <f t="shared" ref="BI15:BI16" si="41">IF(AND((BH15&gt;0),(BH$7&gt;0)),(BH15/BH$7*100),"")</f>
        <v/>
      </c>
      <c r="BK15" s="18" t="str">
        <f t="shared" si="0"/>
        <v xml:space="preserve">     External primary branch</v>
      </c>
      <c r="BL15" s="11">
        <f t="shared" si="1"/>
        <v>15</v>
      </c>
      <c r="BM15" s="4">
        <f t="shared" si="2"/>
        <v>11.5</v>
      </c>
      <c r="BN15" s="40" t="str">
        <f t="shared" si="3"/>
        <v>–</v>
      </c>
      <c r="BO15" s="6">
        <f t="shared" si="4"/>
        <v>17</v>
      </c>
      <c r="BP15" s="51">
        <f t="shared" si="5"/>
        <v>39.066339066339062</v>
      </c>
      <c r="BQ15" s="7" t="str">
        <f t="shared" si="6"/>
        <v>–</v>
      </c>
      <c r="BR15" s="52">
        <f t="shared" si="7"/>
        <v>46.769230769230766</v>
      </c>
      <c r="BS15" s="46">
        <f t="shared" si="8"/>
        <v>15.32</v>
      </c>
      <c r="BT15" s="8">
        <f t="shared" si="9"/>
        <v>42.792381977206432</v>
      </c>
      <c r="BU15" s="5">
        <f t="shared" si="10"/>
        <v>1.3602520774789186</v>
      </c>
      <c r="BV15" s="9">
        <f t="shared" si="11"/>
        <v>2.1014200744698246</v>
      </c>
      <c r="BW15" s="5"/>
      <c r="BX15" s="7"/>
    </row>
    <row r="16" spans="1:78" x14ac:dyDescent="0.2">
      <c r="A16" s="27" t="s">
        <v>25</v>
      </c>
      <c r="B16" s="17">
        <v>12</v>
      </c>
      <c r="C16" s="61">
        <f t="shared" si="12"/>
        <v>35.502958579881664</v>
      </c>
      <c r="D16" s="17">
        <v>9</v>
      </c>
      <c r="E16" s="61">
        <f t="shared" si="13"/>
        <v>31.914893617021278</v>
      </c>
      <c r="F16" s="17">
        <v>11.6</v>
      </c>
      <c r="G16" s="61">
        <f t="shared" si="14"/>
        <v>35.692307692307693</v>
      </c>
      <c r="H16" s="17">
        <v>11.6</v>
      </c>
      <c r="I16" s="61">
        <f t="shared" si="15"/>
        <v>34.834834834834837</v>
      </c>
      <c r="J16" s="17">
        <v>13.5</v>
      </c>
      <c r="K16" s="61">
        <f t="shared" si="16"/>
        <v>41.53846153846154</v>
      </c>
      <c r="L16" s="17">
        <v>14.3</v>
      </c>
      <c r="M16" s="61">
        <f t="shared" si="17"/>
        <v>37.142857142857146</v>
      </c>
      <c r="N16" s="17">
        <v>12.1</v>
      </c>
      <c r="O16" s="61">
        <f t="shared" si="18"/>
        <v>33.798882681564244</v>
      </c>
      <c r="P16" s="17">
        <v>12.7</v>
      </c>
      <c r="Q16" s="61">
        <f t="shared" si="19"/>
        <v>37.685459940652812</v>
      </c>
      <c r="R16" s="17">
        <v>12.1</v>
      </c>
      <c r="S16" s="61">
        <f t="shared" si="20"/>
        <v>36.445783132530117</v>
      </c>
      <c r="T16" s="17">
        <v>13.3</v>
      </c>
      <c r="U16" s="61">
        <f t="shared" si="21"/>
        <v>37.359550561797754</v>
      </c>
      <c r="V16" s="17">
        <v>12.9</v>
      </c>
      <c r="W16" s="61">
        <f t="shared" si="22"/>
        <v>32.412060301507537</v>
      </c>
      <c r="X16" s="17">
        <v>13.9</v>
      </c>
      <c r="Y16" s="61">
        <f t="shared" si="23"/>
        <v>35.824742268041241</v>
      </c>
      <c r="Z16" s="17">
        <v>13.4</v>
      </c>
      <c r="AA16" s="61">
        <f t="shared" si="24"/>
        <v>34.986945169712797</v>
      </c>
      <c r="AB16" s="17">
        <v>13.3</v>
      </c>
      <c r="AC16" s="61">
        <f t="shared" si="25"/>
        <v>32.678132678132677</v>
      </c>
      <c r="AD16" s="17">
        <v>12.4</v>
      </c>
      <c r="AE16" s="61">
        <f t="shared" si="26"/>
        <v>33.333333333333329</v>
      </c>
      <c r="AF16" s="17">
        <v>13.7</v>
      </c>
      <c r="AG16" s="61">
        <f t="shared" si="27"/>
        <v>34.948979591836732</v>
      </c>
      <c r="AH16" s="17"/>
      <c r="AI16" s="61" t="str">
        <f t="shared" si="28"/>
        <v/>
      </c>
      <c r="AJ16" s="17"/>
      <c r="AK16" s="61" t="str">
        <f t="shared" si="29"/>
        <v/>
      </c>
      <c r="AL16" s="17"/>
      <c r="AM16" s="61" t="str">
        <f t="shared" si="30"/>
        <v/>
      </c>
      <c r="AN16" s="17"/>
      <c r="AO16" s="61" t="str">
        <f t="shared" si="31"/>
        <v/>
      </c>
      <c r="AP16" s="17"/>
      <c r="AQ16" s="61" t="str">
        <f t="shared" si="32"/>
        <v/>
      </c>
      <c r="AR16" s="17"/>
      <c r="AS16" s="61" t="str">
        <f t="shared" si="33"/>
        <v/>
      </c>
      <c r="AT16" s="17"/>
      <c r="AU16" s="61" t="str">
        <f t="shared" si="34"/>
        <v/>
      </c>
      <c r="AV16" s="17"/>
      <c r="AW16" s="61" t="str">
        <f t="shared" si="35"/>
        <v/>
      </c>
      <c r="AX16" s="17"/>
      <c r="AY16" s="61" t="str">
        <f t="shared" si="36"/>
        <v/>
      </c>
      <c r="AZ16" s="17"/>
      <c r="BA16" s="61" t="str">
        <f t="shared" si="37"/>
        <v/>
      </c>
      <c r="BB16" s="17"/>
      <c r="BC16" s="61" t="str">
        <f t="shared" si="38"/>
        <v/>
      </c>
      <c r="BD16" s="17"/>
      <c r="BE16" s="61" t="str">
        <f t="shared" si="39"/>
        <v/>
      </c>
      <c r="BF16" s="17"/>
      <c r="BG16" s="61" t="str">
        <f t="shared" si="40"/>
        <v/>
      </c>
      <c r="BH16" s="17"/>
      <c r="BI16" s="61" t="str">
        <f t="shared" si="41"/>
        <v/>
      </c>
      <c r="BK16" s="18" t="str">
        <f t="shared" si="0"/>
        <v xml:space="preserve">     External base + secondary branch</v>
      </c>
      <c r="BL16" s="11">
        <f t="shared" si="1"/>
        <v>16</v>
      </c>
      <c r="BM16" s="4">
        <f t="shared" si="2"/>
        <v>9</v>
      </c>
      <c r="BN16" s="40" t="str">
        <f t="shared" si="3"/>
        <v>–</v>
      </c>
      <c r="BO16" s="6">
        <f t="shared" si="4"/>
        <v>14.3</v>
      </c>
      <c r="BP16" s="51">
        <f t="shared" si="5"/>
        <v>31.914893617021278</v>
      </c>
      <c r="BQ16" s="7" t="str">
        <f t="shared" si="6"/>
        <v>–</v>
      </c>
      <c r="BR16" s="52">
        <f t="shared" si="7"/>
        <v>41.53846153846154</v>
      </c>
      <c r="BS16" s="46">
        <f t="shared" si="8"/>
        <v>12.612500000000001</v>
      </c>
      <c r="BT16" s="8">
        <f t="shared" si="9"/>
        <v>35.381261441529588</v>
      </c>
      <c r="BU16" s="5">
        <f t="shared" si="10"/>
        <v>1.2695799830390104</v>
      </c>
      <c r="BV16" s="9">
        <f t="shared" si="11"/>
        <v>2.4104821938338876</v>
      </c>
      <c r="BW16" s="5"/>
      <c r="BX16" s="7"/>
    </row>
    <row r="17" spans="1:76" x14ac:dyDescent="0.2">
      <c r="A17" s="27" t="s">
        <v>75</v>
      </c>
      <c r="B17" s="71">
        <f>IF(AND((B16&gt;0),(B15&gt;0)),(B16/B15),"")</f>
        <v>0.79470198675496695</v>
      </c>
      <c r="C17" s="61" t="s">
        <v>5</v>
      </c>
      <c r="D17" s="71">
        <f>IF(AND((D16&gt;0),(D15&gt;0)),(D16/D15),"")</f>
        <v>0.78260869565217395</v>
      </c>
      <c r="E17" s="61" t="s">
        <v>5</v>
      </c>
      <c r="F17" s="71">
        <f>IF(AND((F16&gt;0),(F15&gt;0)),(F16/F15),"")</f>
        <v>0.82269503546099287</v>
      </c>
      <c r="G17" s="61" t="s">
        <v>5</v>
      </c>
      <c r="H17" s="71">
        <f>IF(AND((H16&gt;0),(H15&gt;0)),(H16/H15),"")</f>
        <v>0.83453237410071934</v>
      </c>
      <c r="I17" s="61" t="s">
        <v>5</v>
      </c>
      <c r="J17" s="71">
        <f>IF(AND((J16&gt;0),(J15&gt;0)),(J16/J15),"")</f>
        <v>0.88815789473684215</v>
      </c>
      <c r="K17" s="61" t="s">
        <v>5</v>
      </c>
      <c r="L17" s="71">
        <f>IF(AND((L16&gt;0),(L15&gt;0)),(L16/L15),"")</f>
        <v>0.8411764705882353</v>
      </c>
      <c r="M17" s="61" t="s">
        <v>5</v>
      </c>
      <c r="N17" s="71">
        <f>IF(AND((N16&gt;0),(N15&gt;0)),(N16/N15),"")</f>
        <v>0.79605263157894735</v>
      </c>
      <c r="O17" s="61" t="s">
        <v>5</v>
      </c>
      <c r="P17" s="71">
        <f>IF(AND((P16&gt;0),(P15&gt;0)),(P16/P15),"")</f>
        <v>0.8193548387096774</v>
      </c>
      <c r="Q17" s="61" t="s">
        <v>5</v>
      </c>
      <c r="R17" s="71" t="str">
        <f>IF(AND((R16&gt;0),(R15&gt;0)),(R16/R15),"")</f>
        <v/>
      </c>
      <c r="S17" s="61" t="s">
        <v>5</v>
      </c>
      <c r="T17" s="71">
        <f>IF(AND((T16&gt;0),(T15&gt;0)),(T16/T15),"")</f>
        <v>0.86928104575163401</v>
      </c>
      <c r="U17" s="61" t="s">
        <v>5</v>
      </c>
      <c r="V17" s="71">
        <f>IF(AND((V16&gt;0),(V15&gt;0)),(V16/V15),"")</f>
        <v>0.80625000000000002</v>
      </c>
      <c r="W17" s="61" t="s">
        <v>5</v>
      </c>
      <c r="X17" s="71">
        <f>IF(AND((X16&gt;0),(X15&gt;0)),(X16/X15),"")</f>
        <v>0.87421383647798745</v>
      </c>
      <c r="Y17" s="61" t="s">
        <v>5</v>
      </c>
      <c r="Z17" s="71">
        <f>IF(AND((Z16&gt;0),(Z15&gt;0)),(Z16/Z15),"")</f>
        <v>0.8271604938271605</v>
      </c>
      <c r="AA17" s="61" t="s">
        <v>5</v>
      </c>
      <c r="AB17" s="71">
        <f>IF(AND((AB16&gt;0),(AB15&gt;0)),(AB16/AB15),"")</f>
        <v>0.83647798742138368</v>
      </c>
      <c r="AC17" s="61" t="s">
        <v>5</v>
      </c>
      <c r="AD17" s="71">
        <f>IF(AND((AD16&gt;0),(AD15&gt;0)),(AD16/AD15),"")</f>
        <v>0.76543209876543217</v>
      </c>
      <c r="AE17" s="61" t="s">
        <v>5</v>
      </c>
      <c r="AF17" s="71">
        <f>IF(AND((AF16&gt;0),(AF15&gt;0)),(AF16/AF15),"")</f>
        <v>0.81547619047619035</v>
      </c>
      <c r="AG17" s="61" t="s">
        <v>5</v>
      </c>
      <c r="AH17" s="71" t="str">
        <f>IF(AND((AH16&gt;0),(AH15&gt;0)),(AH16/AH15),"")</f>
        <v/>
      </c>
      <c r="AI17" s="61" t="s">
        <v>5</v>
      </c>
      <c r="AJ17" s="71" t="str">
        <f>IF(AND((AJ16&gt;0),(AJ15&gt;0)),(AJ16/AJ15),"")</f>
        <v/>
      </c>
      <c r="AK17" s="61" t="s">
        <v>5</v>
      </c>
      <c r="AL17" s="71" t="str">
        <f>IF(AND((AL16&gt;0),(AL15&gt;0)),(AL16/AL15),"")</f>
        <v/>
      </c>
      <c r="AM17" s="61" t="s">
        <v>5</v>
      </c>
      <c r="AN17" s="71" t="str">
        <f>IF(AND((AN16&gt;0),(AN15&gt;0)),(AN16/AN15),"")</f>
        <v/>
      </c>
      <c r="AO17" s="61" t="s">
        <v>5</v>
      </c>
      <c r="AP17" s="71" t="str">
        <f>IF(AND((AP16&gt;0),(AP15&gt;0)),(AP16/AP15),"")</f>
        <v/>
      </c>
      <c r="AQ17" s="61" t="s">
        <v>5</v>
      </c>
      <c r="AR17" s="71" t="str">
        <f>IF(AND((AR16&gt;0),(AR15&gt;0)),(AR16/AR15),"")</f>
        <v/>
      </c>
      <c r="AS17" s="61" t="s">
        <v>5</v>
      </c>
      <c r="AT17" s="71" t="str">
        <f>IF(AND((AT16&gt;0),(AT15&gt;0)),(AT16/AT15),"")</f>
        <v/>
      </c>
      <c r="AU17" s="61" t="s">
        <v>5</v>
      </c>
      <c r="AV17" s="71" t="str">
        <f>IF(AND((AV16&gt;0),(AV15&gt;0)),(AV16/AV15),"")</f>
        <v/>
      </c>
      <c r="AW17" s="61" t="s">
        <v>5</v>
      </c>
      <c r="AX17" s="71" t="str">
        <f>IF(AND((AX16&gt;0),(AX15&gt;0)),(AX16/AX15),"")</f>
        <v/>
      </c>
      <c r="AY17" s="61" t="s">
        <v>5</v>
      </c>
      <c r="AZ17" s="71" t="str">
        <f>IF(AND((AZ16&gt;0),(AZ15&gt;0)),(AZ16/AZ15),"")</f>
        <v/>
      </c>
      <c r="BA17" s="61" t="s">
        <v>5</v>
      </c>
      <c r="BB17" s="71" t="str">
        <f>IF(AND((BB16&gt;0),(BB15&gt;0)),(BB16/BB15),"")</f>
        <v/>
      </c>
      <c r="BC17" s="61" t="s">
        <v>5</v>
      </c>
      <c r="BD17" s="71" t="str">
        <f>IF(AND((BD16&gt;0),(BD15&gt;0)),(BD16/BD15),"")</f>
        <v/>
      </c>
      <c r="BE17" s="61" t="s">
        <v>5</v>
      </c>
      <c r="BF17" s="71" t="str">
        <f>IF(AND((BF16&gt;0),(BF15&gt;0)),(BF16/BF15),"")</f>
        <v/>
      </c>
      <c r="BG17" s="61" t="s">
        <v>5</v>
      </c>
      <c r="BH17" s="71" t="str">
        <f>IF(AND((BH16&gt;0),(BH15&gt;0)),(BH16/BH15),"")</f>
        <v/>
      </c>
      <c r="BI17" s="61" t="s">
        <v>5</v>
      </c>
      <c r="BK17" s="18" t="str">
        <f t="shared" si="0"/>
        <v xml:space="preserve">     External branches length ratio</v>
      </c>
      <c r="BL17" s="11">
        <f t="shared" si="1"/>
        <v>15</v>
      </c>
      <c r="BM17" s="24">
        <f t="shared" si="2"/>
        <v>0.76543209876543217</v>
      </c>
      <c r="BN17" s="25" t="str">
        <f t="shared" si="3"/>
        <v>–</v>
      </c>
      <c r="BO17" s="26">
        <f t="shared" si="4"/>
        <v>0.88815789473684215</v>
      </c>
      <c r="BP17" s="102" t="str">
        <f t="shared" si="5"/>
        <v/>
      </c>
      <c r="BQ17" s="103" t="s">
        <v>5</v>
      </c>
      <c r="BR17" s="104" t="str">
        <f t="shared" si="7"/>
        <v/>
      </c>
      <c r="BS17" s="53">
        <f t="shared" si="8"/>
        <v>0.82490477202015611</v>
      </c>
      <c r="BT17" s="105" t="s">
        <v>5</v>
      </c>
      <c r="BU17" s="25">
        <f t="shared" si="10"/>
        <v>3.4269182410925747E-2</v>
      </c>
      <c r="BV17" s="106" t="s">
        <v>5</v>
      </c>
      <c r="BW17" s="25"/>
      <c r="BX17" s="103"/>
    </row>
    <row r="18" spans="1:76" x14ac:dyDescent="0.2">
      <c r="A18" s="27" t="s">
        <v>27</v>
      </c>
      <c r="B18" s="17">
        <v>14.3</v>
      </c>
      <c r="C18" s="61">
        <f t="shared" si="12"/>
        <v>42.307692307692314</v>
      </c>
      <c r="D18" s="17">
        <v>10.4</v>
      </c>
      <c r="E18" s="61">
        <f t="shared" ref="E18:E20" si="42">IF(AND((D18&gt;0),(D$7&gt;0)),(D18/D$7*100),"")</f>
        <v>36.879432624113477</v>
      </c>
      <c r="F18" s="17">
        <v>14</v>
      </c>
      <c r="G18" s="61">
        <f t="shared" ref="G18:G20" si="43">IF(AND((F18&gt;0),(F$7&gt;0)),(F18/F$7*100),"")</f>
        <v>43.07692307692308</v>
      </c>
      <c r="H18" s="17">
        <v>14.3</v>
      </c>
      <c r="I18" s="61">
        <f t="shared" ref="I18:I20" si="44">IF(AND((H18&gt;0),(H$7&gt;0)),(H18/H$7*100),"")</f>
        <v>42.942942942942949</v>
      </c>
      <c r="J18" s="17">
        <v>14.8</v>
      </c>
      <c r="K18" s="61">
        <f t="shared" ref="K18:K20" si="45">IF(AND((J18&gt;0),(J$7&gt;0)),(J18/J$7*100),"")</f>
        <v>45.53846153846154</v>
      </c>
      <c r="L18" s="17">
        <v>16.7</v>
      </c>
      <c r="M18" s="61">
        <f t="shared" ref="M18:M20" si="46">IF(AND((L18&gt;0),(L$7&gt;0)),(L18/L$7*100),"")</f>
        <v>43.376623376623371</v>
      </c>
      <c r="N18" s="17">
        <v>13.1</v>
      </c>
      <c r="O18" s="61">
        <f t="shared" ref="O18:O20" si="47">IF(AND((N18&gt;0),(N$7&gt;0)),(N18/N$7*100),"")</f>
        <v>36.592178770949722</v>
      </c>
      <c r="P18" s="17">
        <v>13.5</v>
      </c>
      <c r="Q18" s="61">
        <f t="shared" ref="Q18:Q20" si="48">IF(AND((P18&gt;0),(P$7&gt;0)),(P18/P$7*100),"")</f>
        <v>40.059347181008896</v>
      </c>
      <c r="R18" s="17"/>
      <c r="S18" s="61" t="str">
        <f t="shared" ref="S18:S20" si="49">IF(AND((R18&gt;0),(R$7&gt;0)),(R18/R$7*100),"")</f>
        <v/>
      </c>
      <c r="T18" s="17">
        <v>15.5</v>
      </c>
      <c r="U18" s="61">
        <f t="shared" ref="U18:U20" si="50">IF(AND((T18&gt;0),(T$7&gt;0)),(T18/T$7*100),"")</f>
        <v>43.539325842696627</v>
      </c>
      <c r="V18" s="17">
        <v>15.6</v>
      </c>
      <c r="W18" s="61">
        <f t="shared" ref="W18:W20" si="51">IF(AND((V18&gt;0),(V$7&gt;0)),(V18/V$7*100),"")</f>
        <v>39.195979899497488</v>
      </c>
      <c r="X18" s="17">
        <v>15.5</v>
      </c>
      <c r="Y18" s="61">
        <f t="shared" ref="Y18:Y20" si="52">IF(AND((X18&gt;0),(X$7&gt;0)),(X18/X$7*100),"")</f>
        <v>39.948453608247426</v>
      </c>
      <c r="Z18" s="17">
        <v>15.9</v>
      </c>
      <c r="AA18" s="61">
        <f t="shared" ref="AA18:AA20" si="53">IF(AND((Z18&gt;0),(Z$7&gt;0)),(Z18/Z$7*100),"")</f>
        <v>41.514360313315926</v>
      </c>
      <c r="AB18" s="17">
        <v>14.5</v>
      </c>
      <c r="AC18" s="61">
        <f t="shared" ref="AC18:AC20" si="54">IF(AND((AB18&gt;0),(AB$7&gt;0)),(AB18/AB$7*100),"")</f>
        <v>35.62653562653562</v>
      </c>
      <c r="AD18" s="17">
        <v>14.6</v>
      </c>
      <c r="AE18" s="61">
        <f t="shared" ref="AE18:AE20" si="55">IF(AND((AD18&gt;0),(AD$7&gt;0)),(AD18/AD$7*100),"")</f>
        <v>39.247311827956985</v>
      </c>
      <c r="AF18" s="17">
        <v>16.3</v>
      </c>
      <c r="AG18" s="61">
        <f t="shared" ref="AG18:AG20" si="56">IF(AND((AF18&gt;0),(AF$7&gt;0)),(AF18/AF$7*100),"")</f>
        <v>41.58163265306122</v>
      </c>
      <c r="AH18" s="17"/>
      <c r="AI18" s="61" t="str">
        <f t="shared" ref="AI18:AI20" si="57">IF(AND((AH18&gt;0),(AH$7&gt;0)),(AH18/AH$7*100),"")</f>
        <v/>
      </c>
      <c r="AJ18" s="17"/>
      <c r="AK18" s="61" t="str">
        <f t="shared" ref="AK18:AK20" si="58">IF(AND((AJ18&gt;0),(AJ$7&gt;0)),(AJ18/AJ$7*100),"")</f>
        <v/>
      </c>
      <c r="AL18" s="17"/>
      <c r="AM18" s="61" t="str">
        <f t="shared" ref="AM18:AM20" si="59">IF(AND((AL18&gt;0),(AL$7&gt;0)),(AL18/AL$7*100),"")</f>
        <v/>
      </c>
      <c r="AN18" s="17"/>
      <c r="AO18" s="61" t="str">
        <f t="shared" ref="AO18:AO20" si="60">IF(AND((AN18&gt;0),(AN$7&gt;0)),(AN18/AN$7*100),"")</f>
        <v/>
      </c>
      <c r="AP18" s="17"/>
      <c r="AQ18" s="61" t="str">
        <f t="shared" ref="AQ18:AQ20" si="61">IF(AND((AP18&gt;0),(AP$7&gt;0)),(AP18/AP$7*100),"")</f>
        <v/>
      </c>
      <c r="AR18" s="17"/>
      <c r="AS18" s="61" t="str">
        <f t="shared" ref="AS18:AS20" si="62">IF(AND((AR18&gt;0),(AR$7&gt;0)),(AR18/AR$7*100),"")</f>
        <v/>
      </c>
      <c r="AT18" s="17"/>
      <c r="AU18" s="61" t="str">
        <f t="shared" ref="AU18:AU20" si="63">IF(AND((AT18&gt;0),(AT$7&gt;0)),(AT18/AT$7*100),"")</f>
        <v/>
      </c>
      <c r="AV18" s="17"/>
      <c r="AW18" s="61" t="str">
        <f t="shared" ref="AW18:AW20" si="64">IF(AND((AV18&gt;0),(AV$7&gt;0)),(AV18/AV$7*100),"")</f>
        <v/>
      </c>
      <c r="AX18" s="17"/>
      <c r="AY18" s="61" t="str">
        <f t="shared" ref="AY18:AY20" si="65">IF(AND((AX18&gt;0),(AX$7&gt;0)),(AX18/AX$7*100),"")</f>
        <v/>
      </c>
      <c r="AZ18" s="17"/>
      <c r="BA18" s="61" t="str">
        <f t="shared" ref="BA18:BA20" si="66">IF(AND((AZ18&gt;0),(AZ$7&gt;0)),(AZ18/AZ$7*100),"")</f>
        <v/>
      </c>
      <c r="BB18" s="17"/>
      <c r="BC18" s="61" t="str">
        <f t="shared" ref="BC18:BC20" si="67">IF(AND((BB18&gt;0),(BB$7&gt;0)),(BB18/BB$7*100),"")</f>
        <v/>
      </c>
      <c r="BD18" s="17"/>
      <c r="BE18" s="61" t="str">
        <f t="shared" ref="BE18:BE20" si="68">IF(AND((BD18&gt;0),(BD$7&gt;0)),(BD18/BD$7*100),"")</f>
        <v/>
      </c>
      <c r="BF18" s="17"/>
      <c r="BG18" s="61" t="str">
        <f t="shared" ref="BG18:BG20" si="69">IF(AND((BF18&gt;0),(BF$7&gt;0)),(BF18/BF$7*100),"")</f>
        <v/>
      </c>
      <c r="BH18" s="17"/>
      <c r="BI18" s="61" t="str">
        <f t="shared" ref="BI18:BI20" si="70">IF(AND((BH18&gt;0),(BH$7&gt;0)),(BH18/BH$7*100),"")</f>
        <v/>
      </c>
      <c r="BK18" s="18" t="str">
        <f t="shared" si="0"/>
        <v xml:space="preserve">     Internal primary branch</v>
      </c>
      <c r="BL18" s="11">
        <f t="shared" si="1"/>
        <v>15</v>
      </c>
      <c r="BM18" s="4">
        <f t="shared" si="2"/>
        <v>10.4</v>
      </c>
      <c r="BN18" s="40" t="str">
        <f t="shared" si="3"/>
        <v>–</v>
      </c>
      <c r="BO18" s="6">
        <f t="shared" si="4"/>
        <v>16.7</v>
      </c>
      <c r="BP18" s="51">
        <f t="shared" si="5"/>
        <v>35.62653562653562</v>
      </c>
      <c r="BQ18" s="7" t="str">
        <f t="shared" si="6"/>
        <v>–</v>
      </c>
      <c r="BR18" s="52">
        <f t="shared" si="7"/>
        <v>45.53846153846154</v>
      </c>
      <c r="BS18" s="46">
        <f t="shared" si="8"/>
        <v>14.6</v>
      </c>
      <c r="BT18" s="8">
        <f t="shared" si="9"/>
        <v>40.761813439335114</v>
      </c>
      <c r="BU18" s="5">
        <f t="shared" si="10"/>
        <v>1.542261789895415</v>
      </c>
      <c r="BV18" s="9">
        <f t="shared" si="11"/>
        <v>2.8765527325612497</v>
      </c>
      <c r="BW18" s="5"/>
      <c r="BX18" s="7"/>
    </row>
    <row r="19" spans="1:76" x14ac:dyDescent="0.2">
      <c r="A19" s="27" t="s">
        <v>28</v>
      </c>
      <c r="B19" s="17">
        <v>11.1</v>
      </c>
      <c r="C19" s="61">
        <f t="shared" si="12"/>
        <v>32.840236686390533</v>
      </c>
      <c r="D19" s="17">
        <v>9</v>
      </c>
      <c r="E19" s="61">
        <f t="shared" si="42"/>
        <v>31.914893617021278</v>
      </c>
      <c r="F19" s="17">
        <v>11.8</v>
      </c>
      <c r="G19" s="61">
        <f t="shared" si="43"/>
        <v>36.307692307692307</v>
      </c>
      <c r="H19" s="17">
        <v>11.7</v>
      </c>
      <c r="I19" s="61">
        <f t="shared" si="44"/>
        <v>35.135135135135137</v>
      </c>
      <c r="J19" s="17">
        <v>13.4</v>
      </c>
      <c r="K19" s="61">
        <f t="shared" si="45"/>
        <v>41.230769230769234</v>
      </c>
      <c r="L19" s="17">
        <v>13.6</v>
      </c>
      <c r="M19" s="61">
        <f t="shared" si="46"/>
        <v>35.324675324675326</v>
      </c>
      <c r="N19" s="17">
        <v>11.2</v>
      </c>
      <c r="O19" s="61">
        <f t="shared" si="47"/>
        <v>31.284916201117319</v>
      </c>
      <c r="P19" s="17">
        <v>12.5</v>
      </c>
      <c r="Q19" s="61">
        <f t="shared" si="48"/>
        <v>37.091988130563799</v>
      </c>
      <c r="R19" s="17">
        <v>11.7</v>
      </c>
      <c r="S19" s="61">
        <f t="shared" si="49"/>
        <v>35.240963855421683</v>
      </c>
      <c r="T19" s="17">
        <v>13.1</v>
      </c>
      <c r="U19" s="61">
        <f t="shared" si="50"/>
        <v>36.797752808988761</v>
      </c>
      <c r="V19" s="17">
        <v>12</v>
      </c>
      <c r="W19" s="61">
        <f t="shared" si="51"/>
        <v>30.150753768844226</v>
      </c>
      <c r="X19" s="17">
        <v>13.2</v>
      </c>
      <c r="Y19" s="61">
        <f t="shared" si="52"/>
        <v>34.020618556701031</v>
      </c>
      <c r="Z19" s="17">
        <v>13.3</v>
      </c>
      <c r="AA19" s="61">
        <f t="shared" si="53"/>
        <v>34.725848563968675</v>
      </c>
      <c r="AB19" s="17"/>
      <c r="AC19" s="61" t="str">
        <f t="shared" si="54"/>
        <v/>
      </c>
      <c r="AD19" s="17">
        <v>13</v>
      </c>
      <c r="AE19" s="61">
        <f t="shared" si="55"/>
        <v>34.946236559139784</v>
      </c>
      <c r="AF19" s="17">
        <v>13.8</v>
      </c>
      <c r="AG19" s="61">
        <f t="shared" si="56"/>
        <v>35.204081632653065</v>
      </c>
      <c r="AH19" s="17"/>
      <c r="AI19" s="61" t="str">
        <f t="shared" si="57"/>
        <v/>
      </c>
      <c r="AJ19" s="17"/>
      <c r="AK19" s="61" t="str">
        <f t="shared" si="58"/>
        <v/>
      </c>
      <c r="AL19" s="17"/>
      <c r="AM19" s="61" t="str">
        <f t="shared" si="59"/>
        <v/>
      </c>
      <c r="AN19" s="17"/>
      <c r="AO19" s="61" t="str">
        <f t="shared" si="60"/>
        <v/>
      </c>
      <c r="AP19" s="17"/>
      <c r="AQ19" s="61" t="str">
        <f t="shared" si="61"/>
        <v/>
      </c>
      <c r="AR19" s="17"/>
      <c r="AS19" s="61" t="str">
        <f t="shared" si="62"/>
        <v/>
      </c>
      <c r="AT19" s="17"/>
      <c r="AU19" s="61" t="str">
        <f t="shared" si="63"/>
        <v/>
      </c>
      <c r="AV19" s="17"/>
      <c r="AW19" s="61" t="str">
        <f t="shared" si="64"/>
        <v/>
      </c>
      <c r="AX19" s="17"/>
      <c r="AY19" s="61" t="str">
        <f t="shared" si="65"/>
        <v/>
      </c>
      <c r="AZ19" s="17"/>
      <c r="BA19" s="61" t="str">
        <f t="shared" si="66"/>
        <v/>
      </c>
      <c r="BB19" s="17"/>
      <c r="BC19" s="61" t="str">
        <f t="shared" si="67"/>
        <v/>
      </c>
      <c r="BD19" s="17"/>
      <c r="BE19" s="61" t="str">
        <f t="shared" si="68"/>
        <v/>
      </c>
      <c r="BF19" s="17"/>
      <c r="BG19" s="61" t="str">
        <f t="shared" si="69"/>
        <v/>
      </c>
      <c r="BH19" s="17"/>
      <c r="BI19" s="61" t="str">
        <f t="shared" si="70"/>
        <v/>
      </c>
      <c r="BK19" s="18" t="str">
        <f t="shared" si="0"/>
        <v xml:space="preserve">     Internal base + secondary branch</v>
      </c>
      <c r="BL19" s="11">
        <f t="shared" si="1"/>
        <v>15</v>
      </c>
      <c r="BM19" s="4">
        <f t="shared" si="2"/>
        <v>9</v>
      </c>
      <c r="BN19" s="40" t="str">
        <f t="shared" si="3"/>
        <v>–</v>
      </c>
      <c r="BO19" s="6">
        <f t="shared" si="4"/>
        <v>13.6</v>
      </c>
      <c r="BP19" s="51">
        <f t="shared" si="5"/>
        <v>30.150753768844226</v>
      </c>
      <c r="BQ19" s="7" t="str">
        <f t="shared" si="6"/>
        <v>–</v>
      </c>
      <c r="BR19" s="52">
        <f t="shared" si="7"/>
        <v>41.230769230769234</v>
      </c>
      <c r="BS19" s="46">
        <f t="shared" si="8"/>
        <v>12.293333333333333</v>
      </c>
      <c r="BT19" s="8">
        <f t="shared" si="9"/>
        <v>34.814437491938811</v>
      </c>
      <c r="BU19" s="5">
        <f t="shared" si="10"/>
        <v>1.2741757372999258</v>
      </c>
      <c r="BV19" s="9">
        <f t="shared" si="11"/>
        <v>2.6777455044725418</v>
      </c>
      <c r="BW19" s="5"/>
      <c r="BX19" s="7"/>
    </row>
    <row r="20" spans="1:76" x14ac:dyDescent="0.2">
      <c r="A20" s="27" t="s">
        <v>29</v>
      </c>
      <c r="B20" s="17">
        <v>3.4</v>
      </c>
      <c r="C20" s="61">
        <f t="shared" si="12"/>
        <v>10.059171597633137</v>
      </c>
      <c r="D20" s="17">
        <v>3.9</v>
      </c>
      <c r="E20" s="61">
        <f t="shared" si="42"/>
        <v>13.829787234042554</v>
      </c>
      <c r="F20" s="17">
        <v>4.9000000000000004</v>
      </c>
      <c r="G20" s="61">
        <f t="shared" si="43"/>
        <v>15.076923076923077</v>
      </c>
      <c r="H20" s="17">
        <v>5.2</v>
      </c>
      <c r="I20" s="61">
        <f t="shared" si="44"/>
        <v>15.615615615615615</v>
      </c>
      <c r="J20" s="17">
        <v>5.9</v>
      </c>
      <c r="K20" s="61">
        <f t="shared" si="45"/>
        <v>18.153846153846153</v>
      </c>
      <c r="L20" s="17">
        <v>6.7</v>
      </c>
      <c r="M20" s="61">
        <f t="shared" si="46"/>
        <v>17.402597402597404</v>
      </c>
      <c r="N20" s="17">
        <v>5</v>
      </c>
      <c r="O20" s="61">
        <f t="shared" si="47"/>
        <v>13.966480446927376</v>
      </c>
      <c r="P20" s="17">
        <v>4.8</v>
      </c>
      <c r="Q20" s="61">
        <f t="shared" si="48"/>
        <v>14.243323442136496</v>
      </c>
      <c r="R20" s="17">
        <v>5.7</v>
      </c>
      <c r="S20" s="61">
        <f t="shared" si="49"/>
        <v>17.168674698795179</v>
      </c>
      <c r="T20" s="17">
        <v>5.0999999999999996</v>
      </c>
      <c r="U20" s="61">
        <f t="shared" si="50"/>
        <v>14.325842696629213</v>
      </c>
      <c r="V20" s="17">
        <v>6.7</v>
      </c>
      <c r="W20" s="61">
        <f t="shared" si="51"/>
        <v>16.834170854271356</v>
      </c>
      <c r="X20" s="17">
        <v>6.3</v>
      </c>
      <c r="Y20" s="61">
        <f t="shared" si="52"/>
        <v>16.237113402061855</v>
      </c>
      <c r="Z20" s="17">
        <v>6.7</v>
      </c>
      <c r="AA20" s="61">
        <f t="shared" si="53"/>
        <v>17.493472584856399</v>
      </c>
      <c r="AB20" s="17">
        <v>7.7</v>
      </c>
      <c r="AC20" s="61">
        <f t="shared" si="54"/>
        <v>18.918918918918916</v>
      </c>
      <c r="AD20" s="17">
        <v>6.3</v>
      </c>
      <c r="AE20" s="61">
        <f t="shared" si="55"/>
        <v>16.93548387096774</v>
      </c>
      <c r="AF20" s="17"/>
      <c r="AG20" s="61" t="str">
        <f t="shared" si="56"/>
        <v/>
      </c>
      <c r="AH20" s="17"/>
      <c r="AI20" s="61" t="str">
        <f t="shared" si="57"/>
        <v/>
      </c>
      <c r="AJ20" s="17"/>
      <c r="AK20" s="61" t="str">
        <f t="shared" si="58"/>
        <v/>
      </c>
      <c r="AL20" s="17"/>
      <c r="AM20" s="61" t="str">
        <f t="shared" si="59"/>
        <v/>
      </c>
      <c r="AN20" s="17"/>
      <c r="AO20" s="61" t="str">
        <f t="shared" si="60"/>
        <v/>
      </c>
      <c r="AP20" s="17"/>
      <c r="AQ20" s="61" t="str">
        <f t="shared" si="61"/>
        <v/>
      </c>
      <c r="AR20" s="17"/>
      <c r="AS20" s="61" t="str">
        <f t="shared" si="62"/>
        <v/>
      </c>
      <c r="AT20" s="17"/>
      <c r="AU20" s="61" t="str">
        <f t="shared" si="63"/>
        <v/>
      </c>
      <c r="AV20" s="17"/>
      <c r="AW20" s="61" t="str">
        <f t="shared" si="64"/>
        <v/>
      </c>
      <c r="AX20" s="17"/>
      <c r="AY20" s="61" t="str">
        <f t="shared" si="65"/>
        <v/>
      </c>
      <c r="AZ20" s="17"/>
      <c r="BA20" s="61" t="str">
        <f t="shared" si="66"/>
        <v/>
      </c>
      <c r="BB20" s="17"/>
      <c r="BC20" s="61" t="str">
        <f t="shared" si="67"/>
        <v/>
      </c>
      <c r="BD20" s="17"/>
      <c r="BE20" s="61" t="str">
        <f t="shared" si="68"/>
        <v/>
      </c>
      <c r="BF20" s="17"/>
      <c r="BG20" s="61" t="str">
        <f t="shared" si="69"/>
        <v/>
      </c>
      <c r="BH20" s="17"/>
      <c r="BI20" s="61" t="str">
        <f t="shared" si="70"/>
        <v/>
      </c>
      <c r="BK20" s="18" t="str">
        <f t="shared" si="0"/>
        <v xml:space="preserve">     Internal spur</v>
      </c>
      <c r="BL20" s="38">
        <f t="shared" si="1"/>
        <v>15</v>
      </c>
      <c r="BM20" s="4">
        <f t="shared" si="2"/>
        <v>3.4</v>
      </c>
      <c r="BN20" s="5" t="str">
        <f t="shared" si="3"/>
        <v>–</v>
      </c>
      <c r="BO20" s="6">
        <f t="shared" si="4"/>
        <v>7.7</v>
      </c>
      <c r="BP20" s="51">
        <f t="shared" si="5"/>
        <v>10.059171597633137</v>
      </c>
      <c r="BQ20" s="7" t="str">
        <f t="shared" si="6"/>
        <v>–</v>
      </c>
      <c r="BR20" s="52">
        <f t="shared" si="7"/>
        <v>18.918918918918916</v>
      </c>
      <c r="BS20" s="46">
        <f t="shared" si="8"/>
        <v>5.62</v>
      </c>
      <c r="BT20" s="8">
        <f t="shared" si="9"/>
        <v>15.750761466414831</v>
      </c>
      <c r="BU20" s="5">
        <f t="shared" si="10"/>
        <v>1.1570899458802435</v>
      </c>
      <c r="BV20" s="9">
        <f t="shared" si="11"/>
        <v>2.2431655302379632</v>
      </c>
      <c r="BW20" s="5"/>
      <c r="BX20" s="7"/>
    </row>
    <row r="21" spans="1:76" x14ac:dyDescent="0.2">
      <c r="A21" s="27" t="s">
        <v>78</v>
      </c>
      <c r="B21" s="71">
        <f>IF(AND((B19&gt;0),(B18&gt;0)),(B19/B18),"")</f>
        <v>0.77622377622377614</v>
      </c>
      <c r="C21" s="61" t="s">
        <v>5</v>
      </c>
      <c r="D21" s="71">
        <f t="shared" ref="D21" si="71">IF(AND((D19&gt;0),(D18&gt;0)),(D19/D18),"")</f>
        <v>0.86538461538461531</v>
      </c>
      <c r="E21" s="61" t="s">
        <v>5</v>
      </c>
      <c r="F21" s="71">
        <f t="shared" ref="F21" si="72">IF(AND((F19&gt;0),(F18&gt;0)),(F19/F18),"")</f>
        <v>0.84285714285714286</v>
      </c>
      <c r="G21" s="61" t="s">
        <v>5</v>
      </c>
      <c r="H21" s="71">
        <f t="shared" ref="H21" si="73">IF(AND((H19&gt;0),(H18&gt;0)),(H19/H18),"")</f>
        <v>0.81818181818181812</v>
      </c>
      <c r="I21" s="61" t="s">
        <v>5</v>
      </c>
      <c r="J21" s="71">
        <f t="shared" ref="J21" si="74">IF(AND((J19&gt;0),(J18&gt;0)),(J19/J18),"")</f>
        <v>0.90540540540540537</v>
      </c>
      <c r="K21" s="61" t="s">
        <v>5</v>
      </c>
      <c r="L21" s="71">
        <f t="shared" ref="L21" si="75">IF(AND((L19&gt;0),(L18&gt;0)),(L19/L18),"")</f>
        <v>0.81437125748502992</v>
      </c>
      <c r="M21" s="61" t="s">
        <v>5</v>
      </c>
      <c r="N21" s="71">
        <f t="shared" ref="N21" si="76">IF(AND((N19&gt;0),(N18&gt;0)),(N19/N18),"")</f>
        <v>0.85496183206106868</v>
      </c>
      <c r="O21" s="61" t="s">
        <v>5</v>
      </c>
      <c r="P21" s="71">
        <f t="shared" ref="P21" si="77">IF(AND((P19&gt;0),(P18&gt;0)),(P19/P18),"")</f>
        <v>0.92592592592592593</v>
      </c>
      <c r="Q21" s="61" t="s">
        <v>5</v>
      </c>
      <c r="R21" s="71" t="str">
        <f t="shared" ref="R21" si="78">IF(AND((R19&gt;0),(R18&gt;0)),(R19/R18),"")</f>
        <v/>
      </c>
      <c r="S21" s="61" t="s">
        <v>5</v>
      </c>
      <c r="T21" s="71">
        <f t="shared" ref="T21" si="79">IF(AND((T19&gt;0),(T18&gt;0)),(T19/T18),"")</f>
        <v>0.84516129032258058</v>
      </c>
      <c r="U21" s="61" t="s">
        <v>5</v>
      </c>
      <c r="V21" s="71">
        <f t="shared" ref="V21" si="80">IF(AND((V19&gt;0),(V18&gt;0)),(V19/V18),"")</f>
        <v>0.76923076923076927</v>
      </c>
      <c r="W21" s="61" t="s">
        <v>5</v>
      </c>
      <c r="X21" s="71">
        <f t="shared" ref="X21" si="81">IF(AND((X19&gt;0),(X18&gt;0)),(X19/X18),"")</f>
        <v>0.85161290322580641</v>
      </c>
      <c r="Y21" s="61" t="s">
        <v>5</v>
      </c>
      <c r="Z21" s="71">
        <f t="shared" ref="Z21" si="82">IF(AND((Z19&gt;0),(Z18&gt;0)),(Z19/Z18),"")</f>
        <v>0.83647798742138368</v>
      </c>
      <c r="AA21" s="61" t="s">
        <v>5</v>
      </c>
      <c r="AB21" s="71" t="str">
        <f t="shared" ref="AB21" si="83">IF(AND((AB19&gt;0),(AB18&gt;0)),(AB19/AB18),"")</f>
        <v/>
      </c>
      <c r="AC21" s="61" t="s">
        <v>5</v>
      </c>
      <c r="AD21" s="71">
        <f t="shared" ref="AD21" si="84">IF(AND((AD19&gt;0),(AD18&gt;0)),(AD19/AD18),"")</f>
        <v>0.8904109589041096</v>
      </c>
      <c r="AE21" s="61" t="s">
        <v>5</v>
      </c>
      <c r="AF21" s="71">
        <f>IF(AND((AF19&gt;0),(AF18&gt;0)),(AF19/AF18),"")</f>
        <v>0.84662576687116564</v>
      </c>
      <c r="AG21" s="61" t="s">
        <v>5</v>
      </c>
      <c r="AH21" s="71" t="str">
        <f t="shared" ref="AH21" si="85">IF(AND((AH19&gt;0),(AH18&gt;0)),(AH19/AH18),"")</f>
        <v/>
      </c>
      <c r="AI21" s="61" t="s">
        <v>5</v>
      </c>
      <c r="AJ21" s="71" t="str">
        <f t="shared" ref="AJ21" si="86">IF(AND((AJ19&gt;0),(AJ18&gt;0)),(AJ19/AJ18),"")</f>
        <v/>
      </c>
      <c r="AK21" s="61" t="s">
        <v>5</v>
      </c>
      <c r="AL21" s="71" t="str">
        <f t="shared" ref="AL21" si="87">IF(AND((AL19&gt;0),(AL18&gt;0)),(AL19/AL18),"")</f>
        <v/>
      </c>
      <c r="AM21" s="61" t="s">
        <v>5</v>
      </c>
      <c r="AN21" s="71" t="str">
        <f t="shared" ref="AN21" si="88">IF(AND((AN19&gt;0),(AN18&gt;0)),(AN19/AN18),"")</f>
        <v/>
      </c>
      <c r="AO21" s="61" t="s">
        <v>5</v>
      </c>
      <c r="AP21" s="71" t="str">
        <f t="shared" ref="AP21" si="89">IF(AND((AP19&gt;0),(AP18&gt;0)),(AP19/AP18),"")</f>
        <v/>
      </c>
      <c r="AQ21" s="61" t="s">
        <v>5</v>
      </c>
      <c r="AR21" s="71" t="str">
        <f t="shared" ref="AR21" si="90">IF(AND((AR19&gt;0),(AR18&gt;0)),(AR19/AR18),"")</f>
        <v/>
      </c>
      <c r="AS21" s="61" t="s">
        <v>5</v>
      </c>
      <c r="AT21" s="71" t="str">
        <f t="shared" ref="AT21" si="91">IF(AND((AT19&gt;0),(AT18&gt;0)),(AT19/AT18),"")</f>
        <v/>
      </c>
      <c r="AU21" s="61" t="s">
        <v>5</v>
      </c>
      <c r="AV21" s="71" t="str">
        <f t="shared" ref="AV21" si="92">IF(AND((AV19&gt;0),(AV18&gt;0)),(AV19/AV18),"")</f>
        <v/>
      </c>
      <c r="AW21" s="61" t="s">
        <v>5</v>
      </c>
      <c r="AX21" s="71" t="str">
        <f t="shared" ref="AX21" si="93">IF(AND((AX19&gt;0),(AX18&gt;0)),(AX19/AX18),"")</f>
        <v/>
      </c>
      <c r="AY21" s="61" t="s">
        <v>5</v>
      </c>
      <c r="AZ21" s="71" t="str">
        <f t="shared" ref="AZ21" si="94">IF(AND((AZ19&gt;0),(AZ18&gt;0)),(AZ19/AZ18),"")</f>
        <v/>
      </c>
      <c r="BA21" s="61" t="s">
        <v>5</v>
      </c>
      <c r="BB21" s="71" t="str">
        <f t="shared" ref="BB21" si="95">IF(AND((BB19&gt;0),(BB18&gt;0)),(BB19/BB18),"")</f>
        <v/>
      </c>
      <c r="BC21" s="61" t="s">
        <v>5</v>
      </c>
      <c r="BD21" s="71" t="str">
        <f t="shared" ref="BD21" si="96">IF(AND((BD19&gt;0),(BD18&gt;0)),(BD19/BD18),"")</f>
        <v/>
      </c>
      <c r="BE21" s="61" t="s">
        <v>5</v>
      </c>
      <c r="BF21" s="71" t="str">
        <f t="shared" ref="BF21" si="97">IF(AND((BF19&gt;0),(BF18&gt;0)),(BF19/BF18),"")</f>
        <v/>
      </c>
      <c r="BG21" s="61" t="s">
        <v>5</v>
      </c>
      <c r="BH21" s="71" t="str">
        <f t="shared" ref="BH21" si="98">IF(AND((BH19&gt;0),(BH18&gt;0)),(BH19/BH18),"")</f>
        <v/>
      </c>
      <c r="BI21" s="61" t="s">
        <v>5</v>
      </c>
      <c r="BK21" s="18" t="str">
        <f t="shared" si="0"/>
        <v xml:space="preserve">     Internal branches length ratio</v>
      </c>
      <c r="BL21" s="11">
        <f t="shared" si="1"/>
        <v>14</v>
      </c>
      <c r="BM21" s="24">
        <f t="shared" si="2"/>
        <v>0.76923076923076927</v>
      </c>
      <c r="BN21" s="25" t="str">
        <f t="shared" si="3"/>
        <v>–</v>
      </c>
      <c r="BO21" s="26">
        <f t="shared" si="4"/>
        <v>0.92592592592592593</v>
      </c>
      <c r="BP21" s="102" t="str">
        <f t="shared" si="5"/>
        <v/>
      </c>
      <c r="BQ21" s="103" t="s">
        <v>5</v>
      </c>
      <c r="BR21" s="104" t="str">
        <f t="shared" si="7"/>
        <v/>
      </c>
      <c r="BS21" s="53">
        <f t="shared" si="8"/>
        <v>0.84591653210718554</v>
      </c>
      <c r="BT21" s="105" t="s">
        <v>5</v>
      </c>
      <c r="BU21" s="25">
        <f t="shared" si="10"/>
        <v>4.386612507105167E-2</v>
      </c>
      <c r="BV21" s="106" t="s">
        <v>5</v>
      </c>
      <c r="BW21" s="25"/>
      <c r="BX21" s="103"/>
    </row>
    <row r="22" spans="1:76" x14ac:dyDescent="0.2">
      <c r="A22" s="16" t="s">
        <v>21</v>
      </c>
      <c r="B22" s="28"/>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74"/>
      <c r="AF22" s="28"/>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74"/>
      <c r="BK22" s="18" t="str">
        <f t="shared" si="0"/>
        <v>Claw 2 lengths</v>
      </c>
      <c r="BL22" s="11"/>
      <c r="BM22" s="4"/>
      <c r="BN22" s="40"/>
      <c r="BO22" s="6"/>
      <c r="BP22" s="51"/>
      <c r="BQ22" s="7"/>
      <c r="BR22" s="52"/>
      <c r="BS22" s="46"/>
      <c r="BT22" s="8"/>
      <c r="BU22" s="5"/>
      <c r="BV22" s="9"/>
      <c r="BW22" s="5"/>
      <c r="BX22" s="7"/>
    </row>
    <row r="23" spans="1:76" x14ac:dyDescent="0.2">
      <c r="A23" s="27" t="s">
        <v>24</v>
      </c>
      <c r="B23" s="17">
        <v>16.100000000000001</v>
      </c>
      <c r="C23" s="61">
        <f t="shared" ref="C23:C28" si="99">IF(AND((B23&gt;0),(B$7&gt;0)),(B23/B$7*100),"")</f>
        <v>47.633136094674569</v>
      </c>
      <c r="D23" s="17">
        <v>11.2</v>
      </c>
      <c r="E23" s="61">
        <f t="shared" ref="E23:E24" si="100">IF(AND((D23&gt;0),(D$7&gt;0)),(D23/D$7*100),"")</f>
        <v>39.716312056737586</v>
      </c>
      <c r="F23" s="17">
        <v>15.6</v>
      </c>
      <c r="G23" s="61">
        <f t="shared" ref="G23:G24" si="101">IF(AND((F23&gt;0),(F$7&gt;0)),(F23/F$7*100),"")</f>
        <v>48</v>
      </c>
      <c r="H23" s="17">
        <v>15.1</v>
      </c>
      <c r="I23" s="61">
        <f t="shared" ref="I23:I24" si="102">IF(AND((H23&gt;0),(H$7&gt;0)),(H23/H$7*100),"")</f>
        <v>45.345345345345351</v>
      </c>
      <c r="J23" s="17">
        <v>17.2</v>
      </c>
      <c r="K23" s="61">
        <f t="shared" ref="K23:K24" si="103">IF(AND((J23&gt;0),(J$7&gt;0)),(J23/J$7*100),"")</f>
        <v>52.92307692307692</v>
      </c>
      <c r="L23" s="17">
        <v>17.600000000000001</v>
      </c>
      <c r="M23" s="61">
        <f t="shared" ref="M23:M24" si="104">IF(AND((L23&gt;0),(L$7&gt;0)),(L23/L$7*100),"")</f>
        <v>45.714285714285715</v>
      </c>
      <c r="N23" s="17">
        <v>15.3</v>
      </c>
      <c r="O23" s="61">
        <f t="shared" ref="O23:O24" si="105">IF(AND((N23&gt;0),(N$7&gt;0)),(N23/N$7*100),"")</f>
        <v>42.737430167597772</v>
      </c>
      <c r="P23" s="17">
        <v>17.100000000000001</v>
      </c>
      <c r="Q23" s="61">
        <f t="shared" ref="Q23:Q24" si="106">IF(AND((P23&gt;0),(P$7&gt;0)),(P23/P$7*100),"")</f>
        <v>50.741839762611271</v>
      </c>
      <c r="R23" s="17">
        <v>17.8</v>
      </c>
      <c r="S23" s="61">
        <f t="shared" ref="S23:S24" si="107">IF(AND((R23&gt;0),(R$7&gt;0)),(R23/R$7*100),"")</f>
        <v>53.614457831325304</v>
      </c>
      <c r="T23" s="17">
        <v>18.2</v>
      </c>
      <c r="U23" s="61">
        <f t="shared" ref="U23:U24" si="108">IF(AND((T23&gt;0),(T$7&gt;0)),(T23/T$7*100),"")</f>
        <v>51.123595505617971</v>
      </c>
      <c r="V23" s="17">
        <v>16.8</v>
      </c>
      <c r="W23" s="61">
        <f t="shared" ref="W23:W24" si="109">IF(AND((V23&gt;0),(V$7&gt;0)),(V23/V$7*100),"")</f>
        <v>42.211055276381913</v>
      </c>
      <c r="X23" s="17">
        <v>17</v>
      </c>
      <c r="Y23" s="61">
        <f t="shared" ref="Y23:Y24" si="110">IF(AND((X23&gt;0),(X$7&gt;0)),(X23/X$7*100),"")</f>
        <v>43.814432989690729</v>
      </c>
      <c r="Z23" s="17">
        <v>17.8</v>
      </c>
      <c r="AA23" s="61">
        <f t="shared" ref="AA23:AA24" si="111">IF(AND((Z23&gt;0),(Z$7&gt;0)),(Z23/Z$7*100),"")</f>
        <v>46.47519582245431</v>
      </c>
      <c r="AB23" s="17">
        <v>18</v>
      </c>
      <c r="AC23" s="61">
        <f t="shared" ref="AC23:AC24" si="112">IF(AND((AB23&gt;0),(AB$7&gt;0)),(AB23/AB$7*100),"")</f>
        <v>44.226044226044223</v>
      </c>
      <c r="AD23" s="17">
        <v>16.399999999999999</v>
      </c>
      <c r="AE23" s="61">
        <f t="shared" ref="AE23:AE24" si="113">IF(AND((AD23&gt;0),(AD$7&gt;0)),(AD23/AD$7*100),"")</f>
        <v>44.086021505376337</v>
      </c>
      <c r="AF23" s="17">
        <v>16.7</v>
      </c>
      <c r="AG23" s="61">
        <f t="shared" ref="AG23:AG24" si="114">IF(AND((AF23&gt;0),(AF$7&gt;0)),(AF23/AF$7*100),"")</f>
        <v>42.602040816326522</v>
      </c>
      <c r="AH23" s="17"/>
      <c r="AI23" s="61" t="str">
        <f t="shared" ref="AI23:AI24" si="115">IF(AND((AH23&gt;0),(AH$7&gt;0)),(AH23/AH$7*100),"")</f>
        <v/>
      </c>
      <c r="AJ23" s="17"/>
      <c r="AK23" s="61" t="str">
        <f t="shared" ref="AK23:AK24" si="116">IF(AND((AJ23&gt;0),(AJ$7&gt;0)),(AJ23/AJ$7*100),"")</f>
        <v/>
      </c>
      <c r="AL23" s="17"/>
      <c r="AM23" s="61" t="str">
        <f t="shared" ref="AM23:AM24" si="117">IF(AND((AL23&gt;0),(AL$7&gt;0)),(AL23/AL$7*100),"")</f>
        <v/>
      </c>
      <c r="AN23" s="17"/>
      <c r="AO23" s="61" t="str">
        <f t="shared" ref="AO23:AO24" si="118">IF(AND((AN23&gt;0),(AN$7&gt;0)),(AN23/AN$7*100),"")</f>
        <v/>
      </c>
      <c r="AP23" s="17"/>
      <c r="AQ23" s="61" t="str">
        <f t="shared" ref="AQ23:AQ24" si="119">IF(AND((AP23&gt;0),(AP$7&gt;0)),(AP23/AP$7*100),"")</f>
        <v/>
      </c>
      <c r="AR23" s="17"/>
      <c r="AS23" s="61" t="str">
        <f t="shared" ref="AS23:AS24" si="120">IF(AND((AR23&gt;0),(AR$7&gt;0)),(AR23/AR$7*100),"")</f>
        <v/>
      </c>
      <c r="AT23" s="17"/>
      <c r="AU23" s="61" t="str">
        <f t="shared" ref="AU23:AU24" si="121">IF(AND((AT23&gt;0),(AT$7&gt;0)),(AT23/AT$7*100),"")</f>
        <v/>
      </c>
      <c r="AV23" s="17"/>
      <c r="AW23" s="61" t="str">
        <f t="shared" ref="AW23:AW24" si="122">IF(AND((AV23&gt;0),(AV$7&gt;0)),(AV23/AV$7*100),"")</f>
        <v/>
      </c>
      <c r="AX23" s="17"/>
      <c r="AY23" s="61" t="str">
        <f t="shared" ref="AY23:AY24" si="123">IF(AND((AX23&gt;0),(AX$7&gt;0)),(AX23/AX$7*100),"")</f>
        <v/>
      </c>
      <c r="AZ23" s="17"/>
      <c r="BA23" s="61" t="str">
        <f t="shared" ref="BA23:BA24" si="124">IF(AND((AZ23&gt;0),(AZ$7&gt;0)),(AZ23/AZ$7*100),"")</f>
        <v/>
      </c>
      <c r="BB23" s="17"/>
      <c r="BC23" s="61" t="str">
        <f t="shared" ref="BC23:BC24" si="125">IF(AND((BB23&gt;0),(BB$7&gt;0)),(BB23/BB$7*100),"")</f>
        <v/>
      </c>
      <c r="BD23" s="17"/>
      <c r="BE23" s="61" t="str">
        <f t="shared" ref="BE23:BE24" si="126">IF(AND((BD23&gt;0),(BD$7&gt;0)),(BD23/BD$7*100),"")</f>
        <v/>
      </c>
      <c r="BF23" s="17"/>
      <c r="BG23" s="61" t="str">
        <f t="shared" ref="BG23:BG24" si="127">IF(AND((BF23&gt;0),(BF$7&gt;0)),(BF23/BF$7*100),"")</f>
        <v/>
      </c>
      <c r="BH23" s="17"/>
      <c r="BI23" s="61" t="str">
        <f t="shared" ref="BI23:BI24" si="128">IF(AND((BH23&gt;0),(BH$7&gt;0)),(BH23/BH$7*100),"")</f>
        <v/>
      </c>
      <c r="BK23" s="18" t="str">
        <f t="shared" si="0"/>
        <v xml:space="preserve">     External primary branch</v>
      </c>
      <c r="BL23" s="11">
        <f t="shared" si="1"/>
        <v>16</v>
      </c>
      <c r="BM23" s="4">
        <f t="shared" si="2"/>
        <v>11.2</v>
      </c>
      <c r="BN23" s="40" t="str">
        <f t="shared" si="3"/>
        <v>–</v>
      </c>
      <c r="BO23" s="6">
        <f t="shared" si="4"/>
        <v>18.2</v>
      </c>
      <c r="BP23" s="51">
        <f t="shared" si="5"/>
        <v>39.716312056737586</v>
      </c>
      <c r="BQ23" s="7" t="str">
        <f t="shared" si="6"/>
        <v>–</v>
      </c>
      <c r="BR23" s="52">
        <f t="shared" si="7"/>
        <v>53.614457831325304</v>
      </c>
      <c r="BS23" s="46">
        <f t="shared" si="8"/>
        <v>16.493750000000002</v>
      </c>
      <c r="BT23" s="8">
        <f t="shared" si="9"/>
        <v>46.310266877346663</v>
      </c>
      <c r="BU23" s="5">
        <f t="shared" si="10"/>
        <v>1.7015556607606663</v>
      </c>
      <c r="BV23" s="9">
        <f t="shared" si="11"/>
        <v>4.0671562506035048</v>
      </c>
      <c r="BW23" s="5"/>
      <c r="BX23" s="7"/>
    </row>
    <row r="24" spans="1:76" x14ac:dyDescent="0.2">
      <c r="A24" s="27" t="s">
        <v>25</v>
      </c>
      <c r="B24" s="17">
        <v>12</v>
      </c>
      <c r="C24" s="61">
        <f t="shared" si="99"/>
        <v>35.502958579881664</v>
      </c>
      <c r="D24" s="17">
        <v>9.6999999999999993</v>
      </c>
      <c r="E24" s="61">
        <f t="shared" si="100"/>
        <v>34.397163120567377</v>
      </c>
      <c r="F24" s="17">
        <v>12.4</v>
      </c>
      <c r="G24" s="61">
        <f t="shared" si="101"/>
        <v>38.153846153846153</v>
      </c>
      <c r="H24" s="17">
        <v>11.9</v>
      </c>
      <c r="I24" s="61">
        <f t="shared" si="102"/>
        <v>35.735735735735744</v>
      </c>
      <c r="J24" s="17">
        <v>13.9</v>
      </c>
      <c r="K24" s="61">
        <f t="shared" si="103"/>
        <v>42.769230769230774</v>
      </c>
      <c r="L24" s="17">
        <v>13.9</v>
      </c>
      <c r="M24" s="61">
        <f t="shared" si="104"/>
        <v>36.103896103896105</v>
      </c>
      <c r="N24" s="17">
        <v>12.6</v>
      </c>
      <c r="O24" s="61">
        <f t="shared" si="105"/>
        <v>35.195530726256983</v>
      </c>
      <c r="P24" s="17">
        <v>12.8</v>
      </c>
      <c r="Q24" s="61">
        <f t="shared" si="106"/>
        <v>37.982195845697333</v>
      </c>
      <c r="R24" s="17">
        <v>13</v>
      </c>
      <c r="S24" s="61">
        <f t="shared" si="107"/>
        <v>39.156626506024097</v>
      </c>
      <c r="T24" s="17">
        <v>13.7</v>
      </c>
      <c r="U24" s="61">
        <f t="shared" si="108"/>
        <v>38.483146067415724</v>
      </c>
      <c r="V24" s="17">
        <v>13</v>
      </c>
      <c r="W24" s="61">
        <f t="shared" si="109"/>
        <v>32.663316582914575</v>
      </c>
      <c r="X24" s="17">
        <v>14.6</v>
      </c>
      <c r="Y24" s="61">
        <f t="shared" si="110"/>
        <v>37.628865979381445</v>
      </c>
      <c r="Z24" s="17">
        <v>13</v>
      </c>
      <c r="AA24" s="61">
        <f t="shared" si="111"/>
        <v>33.942558746736296</v>
      </c>
      <c r="AB24" s="17">
        <v>13.4</v>
      </c>
      <c r="AC24" s="61">
        <f t="shared" si="112"/>
        <v>32.923832923832926</v>
      </c>
      <c r="AD24" s="17">
        <v>13</v>
      </c>
      <c r="AE24" s="61">
        <f t="shared" si="113"/>
        <v>34.946236559139784</v>
      </c>
      <c r="AF24" s="17">
        <v>14</v>
      </c>
      <c r="AG24" s="61">
        <f t="shared" si="114"/>
        <v>35.714285714285708</v>
      </c>
      <c r="AH24" s="17"/>
      <c r="AI24" s="61" t="str">
        <f t="shared" si="115"/>
        <v/>
      </c>
      <c r="AJ24" s="17"/>
      <c r="AK24" s="61" t="str">
        <f t="shared" si="116"/>
        <v/>
      </c>
      <c r="AL24" s="17"/>
      <c r="AM24" s="61" t="str">
        <f t="shared" si="117"/>
        <v/>
      </c>
      <c r="AN24" s="17"/>
      <c r="AO24" s="61" t="str">
        <f t="shared" si="118"/>
        <v/>
      </c>
      <c r="AP24" s="17"/>
      <c r="AQ24" s="61" t="str">
        <f t="shared" si="119"/>
        <v/>
      </c>
      <c r="AR24" s="17"/>
      <c r="AS24" s="61" t="str">
        <f t="shared" si="120"/>
        <v/>
      </c>
      <c r="AT24" s="17"/>
      <c r="AU24" s="61" t="str">
        <f t="shared" si="121"/>
        <v/>
      </c>
      <c r="AV24" s="17"/>
      <c r="AW24" s="61" t="str">
        <f t="shared" si="122"/>
        <v/>
      </c>
      <c r="AX24" s="17"/>
      <c r="AY24" s="61" t="str">
        <f t="shared" si="123"/>
        <v/>
      </c>
      <c r="AZ24" s="17"/>
      <c r="BA24" s="61" t="str">
        <f t="shared" si="124"/>
        <v/>
      </c>
      <c r="BB24" s="17"/>
      <c r="BC24" s="61" t="str">
        <f t="shared" si="125"/>
        <v/>
      </c>
      <c r="BD24" s="17"/>
      <c r="BE24" s="61" t="str">
        <f t="shared" si="126"/>
        <v/>
      </c>
      <c r="BF24" s="17"/>
      <c r="BG24" s="61" t="str">
        <f t="shared" si="127"/>
        <v/>
      </c>
      <c r="BH24" s="17"/>
      <c r="BI24" s="61" t="str">
        <f t="shared" si="128"/>
        <v/>
      </c>
      <c r="BK24" s="18" t="str">
        <f t="shared" si="0"/>
        <v xml:space="preserve">     External base + secondary branch</v>
      </c>
      <c r="BL24" s="11">
        <f t="shared" si="1"/>
        <v>16</v>
      </c>
      <c r="BM24" s="4">
        <f t="shared" si="2"/>
        <v>9.6999999999999993</v>
      </c>
      <c r="BN24" s="40" t="str">
        <f t="shared" si="3"/>
        <v>–</v>
      </c>
      <c r="BO24" s="6">
        <f t="shared" si="4"/>
        <v>14.6</v>
      </c>
      <c r="BP24" s="51">
        <f t="shared" si="5"/>
        <v>32.663316582914575</v>
      </c>
      <c r="BQ24" s="7" t="str">
        <f t="shared" si="6"/>
        <v>–</v>
      </c>
      <c r="BR24" s="52">
        <f t="shared" si="7"/>
        <v>42.769230769230774</v>
      </c>
      <c r="BS24" s="46">
        <f t="shared" si="8"/>
        <v>12.931249999999999</v>
      </c>
      <c r="BT24" s="8">
        <f t="shared" si="9"/>
        <v>36.331214132177671</v>
      </c>
      <c r="BU24" s="5">
        <f t="shared" si="10"/>
        <v>1.1376694013054349</v>
      </c>
      <c r="BV24" s="9">
        <f t="shared" si="11"/>
        <v>2.5946639524081947</v>
      </c>
      <c r="BW24" s="5"/>
      <c r="BX24" s="7"/>
    </row>
    <row r="25" spans="1:76" x14ac:dyDescent="0.2">
      <c r="A25" s="27" t="s">
        <v>75</v>
      </c>
      <c r="B25" s="71">
        <f>IF(AND((B24&gt;0),(B23&gt;0)),(B24/B23),"")</f>
        <v>0.74534161490683226</v>
      </c>
      <c r="C25" s="61" t="s">
        <v>5</v>
      </c>
      <c r="D25" s="71">
        <f>IF(AND((D24&gt;0),(D23&gt;0)),(D24/D23),"")</f>
        <v>0.8660714285714286</v>
      </c>
      <c r="E25" s="61" t="s">
        <v>5</v>
      </c>
      <c r="F25" s="71">
        <f>IF(AND((F24&gt;0),(F23&gt;0)),(F24/F23),"")</f>
        <v>0.79487179487179493</v>
      </c>
      <c r="G25" s="61" t="s">
        <v>5</v>
      </c>
      <c r="H25" s="71">
        <f>IF(AND((H24&gt;0),(H23&gt;0)),(H24/H23),"")</f>
        <v>0.78807947019867552</v>
      </c>
      <c r="I25" s="61" t="s">
        <v>5</v>
      </c>
      <c r="J25" s="71">
        <f>IF(AND((J24&gt;0),(J23&gt;0)),(J24/J23),"")</f>
        <v>0.80813953488372103</v>
      </c>
      <c r="K25" s="61" t="s">
        <v>5</v>
      </c>
      <c r="L25" s="71">
        <f>IF(AND((L24&gt;0),(L23&gt;0)),(L24/L23),"")</f>
        <v>0.78977272727272718</v>
      </c>
      <c r="M25" s="61" t="s">
        <v>5</v>
      </c>
      <c r="N25" s="71">
        <f>IF(AND((N24&gt;0),(N23&gt;0)),(N24/N23),"")</f>
        <v>0.82352941176470584</v>
      </c>
      <c r="O25" s="61" t="s">
        <v>5</v>
      </c>
      <c r="P25" s="71">
        <f>IF(AND((P24&gt;0),(P23&gt;0)),(P24/P23),"")</f>
        <v>0.74853801169590639</v>
      </c>
      <c r="Q25" s="61" t="s">
        <v>5</v>
      </c>
      <c r="R25" s="71">
        <f>IF(AND((R24&gt;0),(R23&gt;0)),(R24/R23),"")</f>
        <v>0.7303370786516854</v>
      </c>
      <c r="S25" s="61" t="s">
        <v>5</v>
      </c>
      <c r="T25" s="71">
        <f>IF(AND((T24&gt;0),(T23&gt;0)),(T24/T23),"")</f>
        <v>0.75274725274725274</v>
      </c>
      <c r="U25" s="61" t="s">
        <v>5</v>
      </c>
      <c r="V25" s="71">
        <f>IF(AND((V24&gt;0),(V23&gt;0)),(V24/V23),"")</f>
        <v>0.77380952380952372</v>
      </c>
      <c r="W25" s="61" t="s">
        <v>5</v>
      </c>
      <c r="X25" s="71">
        <f>IF(AND((X24&gt;0),(X23&gt;0)),(X24/X23),"")</f>
        <v>0.85882352941176465</v>
      </c>
      <c r="Y25" s="61" t="s">
        <v>5</v>
      </c>
      <c r="Z25" s="71">
        <f>IF(AND((Z24&gt;0),(Z23&gt;0)),(Z24/Z23),"")</f>
        <v>0.7303370786516854</v>
      </c>
      <c r="AA25" s="61" t="s">
        <v>5</v>
      </c>
      <c r="AB25" s="71">
        <f>IF(AND((AB24&gt;0),(AB23&gt;0)),(AB24/AB23),"")</f>
        <v>0.74444444444444446</v>
      </c>
      <c r="AC25" s="61" t="s">
        <v>5</v>
      </c>
      <c r="AD25" s="71">
        <f>IF(AND((AD24&gt;0),(AD23&gt;0)),(AD24/AD23),"")</f>
        <v>0.79268292682926833</v>
      </c>
      <c r="AE25" s="61" t="s">
        <v>5</v>
      </c>
      <c r="AF25" s="71">
        <f>IF(AND((AF24&gt;0),(AF23&gt;0)),(AF24/AF23),"")</f>
        <v>0.83832335329341323</v>
      </c>
      <c r="AG25" s="61" t="s">
        <v>5</v>
      </c>
      <c r="AH25" s="71" t="str">
        <f>IF(AND((AH24&gt;0),(AH23&gt;0)),(AH24/AH23),"")</f>
        <v/>
      </c>
      <c r="AI25" s="61" t="s">
        <v>5</v>
      </c>
      <c r="AJ25" s="71" t="str">
        <f>IF(AND((AJ24&gt;0),(AJ23&gt;0)),(AJ24/AJ23),"")</f>
        <v/>
      </c>
      <c r="AK25" s="61" t="s">
        <v>5</v>
      </c>
      <c r="AL25" s="71" t="str">
        <f>IF(AND((AL24&gt;0),(AL23&gt;0)),(AL24/AL23),"")</f>
        <v/>
      </c>
      <c r="AM25" s="61" t="s">
        <v>5</v>
      </c>
      <c r="AN25" s="71" t="str">
        <f>IF(AND((AN24&gt;0),(AN23&gt;0)),(AN24/AN23),"")</f>
        <v/>
      </c>
      <c r="AO25" s="61" t="s">
        <v>5</v>
      </c>
      <c r="AP25" s="71" t="str">
        <f>IF(AND((AP24&gt;0),(AP23&gt;0)),(AP24/AP23),"")</f>
        <v/>
      </c>
      <c r="AQ25" s="61" t="s">
        <v>5</v>
      </c>
      <c r="AR25" s="71" t="str">
        <f>IF(AND((AR24&gt;0),(AR23&gt;0)),(AR24/AR23),"")</f>
        <v/>
      </c>
      <c r="AS25" s="61" t="s">
        <v>5</v>
      </c>
      <c r="AT25" s="71" t="str">
        <f>IF(AND((AT24&gt;0),(AT23&gt;0)),(AT24/AT23),"")</f>
        <v/>
      </c>
      <c r="AU25" s="61" t="s">
        <v>5</v>
      </c>
      <c r="AV25" s="71" t="str">
        <f>IF(AND((AV24&gt;0),(AV23&gt;0)),(AV24/AV23),"")</f>
        <v/>
      </c>
      <c r="AW25" s="61" t="s">
        <v>5</v>
      </c>
      <c r="AX25" s="71" t="str">
        <f>IF(AND((AX24&gt;0),(AX23&gt;0)),(AX24/AX23),"")</f>
        <v/>
      </c>
      <c r="AY25" s="61" t="s">
        <v>5</v>
      </c>
      <c r="AZ25" s="71" t="str">
        <f>IF(AND((AZ24&gt;0),(AZ23&gt;0)),(AZ24/AZ23),"")</f>
        <v/>
      </c>
      <c r="BA25" s="61" t="s">
        <v>5</v>
      </c>
      <c r="BB25" s="71" t="str">
        <f>IF(AND((BB24&gt;0),(BB23&gt;0)),(BB24/BB23),"")</f>
        <v/>
      </c>
      <c r="BC25" s="61" t="s">
        <v>5</v>
      </c>
      <c r="BD25" s="71" t="str">
        <f>IF(AND((BD24&gt;0),(BD23&gt;0)),(BD24/BD23),"")</f>
        <v/>
      </c>
      <c r="BE25" s="61" t="s">
        <v>5</v>
      </c>
      <c r="BF25" s="71" t="str">
        <f>IF(AND((BF24&gt;0),(BF23&gt;0)),(BF24/BF23),"")</f>
        <v/>
      </c>
      <c r="BG25" s="61" t="s">
        <v>5</v>
      </c>
      <c r="BH25" s="71" t="str">
        <f>IF(AND((BH24&gt;0),(BH23&gt;0)),(BH24/BH23),"")</f>
        <v/>
      </c>
      <c r="BI25" s="61" t="s">
        <v>5</v>
      </c>
      <c r="BK25" s="18" t="str">
        <f t="shared" si="0"/>
        <v xml:space="preserve">     External branches length ratio</v>
      </c>
      <c r="BL25" s="11">
        <f t="shared" si="1"/>
        <v>16</v>
      </c>
      <c r="BM25" s="24">
        <f t="shared" si="2"/>
        <v>0.7303370786516854</v>
      </c>
      <c r="BN25" s="25" t="str">
        <f t="shared" si="3"/>
        <v>–</v>
      </c>
      <c r="BO25" s="26">
        <f t="shared" si="4"/>
        <v>0.8660714285714286</v>
      </c>
      <c r="BP25" s="102" t="str">
        <f t="shared" si="5"/>
        <v/>
      </c>
      <c r="BQ25" s="103" t="s">
        <v>5</v>
      </c>
      <c r="BR25" s="104" t="str">
        <f t="shared" si="7"/>
        <v/>
      </c>
      <c r="BS25" s="53">
        <f t="shared" si="8"/>
        <v>0.7866155738753019</v>
      </c>
      <c r="BT25" s="105" t="s">
        <v>5</v>
      </c>
      <c r="BU25" s="25">
        <f t="shared" si="10"/>
        <v>4.3757938528811192E-2</v>
      </c>
      <c r="BV25" s="106" t="s">
        <v>5</v>
      </c>
      <c r="BW25" s="25"/>
      <c r="BX25" s="103"/>
    </row>
    <row r="26" spans="1:76" x14ac:dyDescent="0.2">
      <c r="A26" s="27" t="s">
        <v>27</v>
      </c>
      <c r="B26" s="17">
        <v>15.2</v>
      </c>
      <c r="C26" s="61">
        <f t="shared" si="99"/>
        <v>44.970414201183431</v>
      </c>
      <c r="D26" s="17">
        <v>11.1</v>
      </c>
      <c r="E26" s="61">
        <f t="shared" ref="E26:E28" si="129">IF(AND((D26&gt;0),(D$7&gt;0)),(D26/D$7*100),"")</f>
        <v>39.361702127659576</v>
      </c>
      <c r="F26" s="17">
        <v>15.4</v>
      </c>
      <c r="G26" s="61">
        <f t="shared" ref="G26:G28" si="130">IF(AND((F26&gt;0),(F$7&gt;0)),(F26/F$7*100),"")</f>
        <v>47.384615384615387</v>
      </c>
      <c r="H26" s="17">
        <v>15.1</v>
      </c>
      <c r="I26" s="61">
        <f t="shared" ref="I26:I28" si="131">IF(AND((H26&gt;0),(H$7&gt;0)),(H26/H$7*100),"")</f>
        <v>45.345345345345351</v>
      </c>
      <c r="J26" s="17">
        <v>15.9</v>
      </c>
      <c r="K26" s="61">
        <f t="shared" ref="K26:K28" si="132">IF(AND((J26&gt;0),(J$7&gt;0)),(J26/J$7*100),"")</f>
        <v>48.923076923076927</v>
      </c>
      <c r="L26" s="17">
        <v>16.7</v>
      </c>
      <c r="M26" s="61">
        <f t="shared" ref="M26:M28" si="133">IF(AND((L26&gt;0),(L$7&gt;0)),(L26/L$7*100),"")</f>
        <v>43.376623376623371</v>
      </c>
      <c r="N26" s="17">
        <v>15</v>
      </c>
      <c r="O26" s="61">
        <f t="shared" ref="O26:O28" si="134">IF(AND((N26&gt;0),(N$7&gt;0)),(N26/N$7*100),"")</f>
        <v>41.899441340782126</v>
      </c>
      <c r="P26" s="17">
        <v>15.5</v>
      </c>
      <c r="Q26" s="61">
        <f t="shared" ref="Q26:Q28" si="135">IF(AND((P26&gt;0),(P$7&gt;0)),(P26/P$7*100),"")</f>
        <v>45.994065281899104</v>
      </c>
      <c r="R26" s="17">
        <v>16.2</v>
      </c>
      <c r="S26" s="61">
        <f t="shared" ref="S26:S28" si="136">IF(AND((R26&gt;0),(R$7&gt;0)),(R26/R$7*100),"")</f>
        <v>48.795180722891565</v>
      </c>
      <c r="T26" s="17">
        <v>16.399999999999999</v>
      </c>
      <c r="U26" s="61">
        <f t="shared" ref="U26:U28" si="137">IF(AND((T26&gt;0),(T$7&gt;0)),(T26/T$7*100),"")</f>
        <v>46.067415730337075</v>
      </c>
      <c r="V26" s="17">
        <v>15.9</v>
      </c>
      <c r="W26" s="61">
        <f t="shared" ref="W26:W28" si="138">IF(AND((V26&gt;0),(V$7&gt;0)),(V26/V$7*100),"")</f>
        <v>39.949748743718601</v>
      </c>
      <c r="X26" s="17">
        <v>16.3</v>
      </c>
      <c r="Y26" s="61">
        <f t="shared" ref="Y26:Y28" si="139">IF(AND((X26&gt;0),(X$7&gt;0)),(X26/X$7*100),"")</f>
        <v>42.010309278350519</v>
      </c>
      <c r="Z26" s="17">
        <v>17.600000000000001</v>
      </c>
      <c r="AA26" s="61">
        <f t="shared" ref="AA26:AA28" si="140">IF(AND((Z26&gt;0),(Z$7&gt;0)),(Z26/Z$7*100),"")</f>
        <v>45.953002610966067</v>
      </c>
      <c r="AB26" s="17">
        <v>17.2</v>
      </c>
      <c r="AC26" s="61">
        <f t="shared" ref="AC26:AC28" si="141">IF(AND((AB26&gt;0),(AB$7&gt;0)),(AB26/AB$7*100),"")</f>
        <v>42.260442260442254</v>
      </c>
      <c r="AD26" s="17">
        <v>14.9</v>
      </c>
      <c r="AE26" s="61">
        <f t="shared" ref="AE26:AE28" si="142">IF(AND((AD26&gt;0),(AD$7&gt;0)),(AD26/AD$7*100),"")</f>
        <v>40.053763440860216</v>
      </c>
      <c r="AF26" s="17">
        <v>17.2</v>
      </c>
      <c r="AG26" s="61">
        <f t="shared" ref="AG26:AG28" si="143">IF(AND((AF26&gt;0),(AF$7&gt;0)),(AF26/AF$7*100),"")</f>
        <v>43.877551020408156</v>
      </c>
      <c r="AH26" s="17"/>
      <c r="AI26" s="61" t="str">
        <f t="shared" ref="AI26:AI28" si="144">IF(AND((AH26&gt;0),(AH$7&gt;0)),(AH26/AH$7*100),"")</f>
        <v/>
      </c>
      <c r="AJ26" s="17"/>
      <c r="AK26" s="61" t="str">
        <f t="shared" ref="AK26:AK28" si="145">IF(AND((AJ26&gt;0),(AJ$7&gt;0)),(AJ26/AJ$7*100),"")</f>
        <v/>
      </c>
      <c r="AL26" s="17"/>
      <c r="AM26" s="61" t="str">
        <f t="shared" ref="AM26:AM28" si="146">IF(AND((AL26&gt;0),(AL$7&gt;0)),(AL26/AL$7*100),"")</f>
        <v/>
      </c>
      <c r="AN26" s="17"/>
      <c r="AO26" s="61" t="str">
        <f t="shared" ref="AO26:AO28" si="147">IF(AND((AN26&gt;0),(AN$7&gt;0)),(AN26/AN$7*100),"")</f>
        <v/>
      </c>
      <c r="AP26" s="17"/>
      <c r="AQ26" s="61" t="str">
        <f t="shared" ref="AQ26:AQ28" si="148">IF(AND((AP26&gt;0),(AP$7&gt;0)),(AP26/AP$7*100),"")</f>
        <v/>
      </c>
      <c r="AR26" s="17"/>
      <c r="AS26" s="61" t="str">
        <f t="shared" ref="AS26:AS28" si="149">IF(AND((AR26&gt;0),(AR$7&gt;0)),(AR26/AR$7*100),"")</f>
        <v/>
      </c>
      <c r="AT26" s="17"/>
      <c r="AU26" s="61" t="str">
        <f t="shared" ref="AU26:AU28" si="150">IF(AND((AT26&gt;0),(AT$7&gt;0)),(AT26/AT$7*100),"")</f>
        <v/>
      </c>
      <c r="AV26" s="17"/>
      <c r="AW26" s="61" t="str">
        <f t="shared" ref="AW26:AW28" si="151">IF(AND((AV26&gt;0),(AV$7&gt;0)),(AV26/AV$7*100),"")</f>
        <v/>
      </c>
      <c r="AX26" s="17"/>
      <c r="AY26" s="61" t="str">
        <f t="shared" ref="AY26:AY28" si="152">IF(AND((AX26&gt;0),(AX$7&gt;0)),(AX26/AX$7*100),"")</f>
        <v/>
      </c>
      <c r="AZ26" s="17"/>
      <c r="BA26" s="61" t="str">
        <f t="shared" ref="BA26:BA28" si="153">IF(AND((AZ26&gt;0),(AZ$7&gt;0)),(AZ26/AZ$7*100),"")</f>
        <v/>
      </c>
      <c r="BB26" s="17"/>
      <c r="BC26" s="61" t="str">
        <f t="shared" ref="BC26:BC28" si="154">IF(AND((BB26&gt;0),(BB$7&gt;0)),(BB26/BB$7*100),"")</f>
        <v/>
      </c>
      <c r="BD26" s="17"/>
      <c r="BE26" s="61" t="str">
        <f t="shared" ref="BE26:BE28" si="155">IF(AND((BD26&gt;0),(BD$7&gt;0)),(BD26/BD$7*100),"")</f>
        <v/>
      </c>
      <c r="BF26" s="17"/>
      <c r="BG26" s="61" t="str">
        <f t="shared" ref="BG26:BG28" si="156">IF(AND((BF26&gt;0),(BF$7&gt;0)),(BF26/BF$7*100),"")</f>
        <v/>
      </c>
      <c r="BH26" s="17"/>
      <c r="BI26" s="61" t="str">
        <f t="shared" ref="BI26:BI28" si="157">IF(AND((BH26&gt;0),(BH$7&gt;0)),(BH26/BH$7*100),"")</f>
        <v/>
      </c>
      <c r="BK26" s="18" t="str">
        <f t="shared" si="0"/>
        <v xml:space="preserve">     Internal primary branch</v>
      </c>
      <c r="BL26" s="11">
        <f t="shared" si="1"/>
        <v>16</v>
      </c>
      <c r="BM26" s="4">
        <f t="shared" si="2"/>
        <v>11.1</v>
      </c>
      <c r="BN26" s="40" t="str">
        <f t="shared" si="3"/>
        <v>–</v>
      </c>
      <c r="BO26" s="6">
        <f t="shared" si="4"/>
        <v>17.600000000000001</v>
      </c>
      <c r="BP26" s="51">
        <f t="shared" si="5"/>
        <v>39.361702127659576</v>
      </c>
      <c r="BQ26" s="7" t="str">
        <f t="shared" si="6"/>
        <v>–</v>
      </c>
      <c r="BR26" s="52">
        <f t="shared" si="7"/>
        <v>48.923076923076927</v>
      </c>
      <c r="BS26" s="46">
        <f t="shared" si="8"/>
        <v>15.725</v>
      </c>
      <c r="BT26" s="8">
        <f t="shared" si="9"/>
        <v>44.138918611822483</v>
      </c>
      <c r="BU26" s="5">
        <f t="shared" si="10"/>
        <v>1.4901901444670296</v>
      </c>
      <c r="BV26" s="9">
        <f t="shared" si="11"/>
        <v>3.0384828171584966</v>
      </c>
      <c r="BW26" s="5"/>
      <c r="BX26" s="7"/>
    </row>
    <row r="27" spans="1:76" x14ac:dyDescent="0.2">
      <c r="A27" s="27" t="s">
        <v>28</v>
      </c>
      <c r="B27" s="17">
        <v>11.4</v>
      </c>
      <c r="C27" s="61">
        <f t="shared" si="99"/>
        <v>33.727810650887577</v>
      </c>
      <c r="D27" s="17"/>
      <c r="E27" s="61" t="str">
        <f t="shared" si="129"/>
        <v/>
      </c>
      <c r="F27" s="17">
        <v>11.5</v>
      </c>
      <c r="G27" s="61">
        <f t="shared" si="130"/>
        <v>35.384615384615387</v>
      </c>
      <c r="H27" s="17">
        <v>12</v>
      </c>
      <c r="I27" s="61">
        <f t="shared" si="131"/>
        <v>36.036036036036037</v>
      </c>
      <c r="J27" s="17">
        <v>13.3</v>
      </c>
      <c r="K27" s="61">
        <f t="shared" si="132"/>
        <v>40.92307692307692</v>
      </c>
      <c r="L27" s="17">
        <v>14</v>
      </c>
      <c r="M27" s="61">
        <f t="shared" si="133"/>
        <v>36.363636363636367</v>
      </c>
      <c r="N27" s="17">
        <v>11.8</v>
      </c>
      <c r="O27" s="61">
        <f t="shared" si="134"/>
        <v>32.960893854748605</v>
      </c>
      <c r="P27" s="17">
        <v>12.3</v>
      </c>
      <c r="Q27" s="61">
        <f t="shared" si="135"/>
        <v>36.498516320474778</v>
      </c>
      <c r="R27" s="17"/>
      <c r="S27" s="61" t="str">
        <f t="shared" si="136"/>
        <v/>
      </c>
      <c r="T27" s="17">
        <v>13.6</v>
      </c>
      <c r="U27" s="61">
        <f t="shared" si="137"/>
        <v>38.202247191011232</v>
      </c>
      <c r="V27" s="17">
        <v>12.6</v>
      </c>
      <c r="W27" s="61">
        <f t="shared" si="138"/>
        <v>31.658291457286435</v>
      </c>
      <c r="X27" s="17"/>
      <c r="Y27" s="61" t="str">
        <f t="shared" si="139"/>
        <v/>
      </c>
      <c r="Z27" s="17">
        <v>14.2</v>
      </c>
      <c r="AA27" s="61">
        <f t="shared" si="140"/>
        <v>37.075718015665799</v>
      </c>
      <c r="AB27" s="17">
        <v>12.6</v>
      </c>
      <c r="AC27" s="61">
        <f t="shared" si="141"/>
        <v>30.958230958230953</v>
      </c>
      <c r="AD27" s="17"/>
      <c r="AE27" s="61" t="str">
        <f t="shared" si="142"/>
        <v/>
      </c>
      <c r="AF27" s="17">
        <v>13.9</v>
      </c>
      <c r="AG27" s="61">
        <f t="shared" si="143"/>
        <v>35.459183673469383</v>
      </c>
      <c r="AH27" s="17"/>
      <c r="AI27" s="61" t="str">
        <f t="shared" si="144"/>
        <v/>
      </c>
      <c r="AJ27" s="17"/>
      <c r="AK27" s="61" t="str">
        <f t="shared" si="145"/>
        <v/>
      </c>
      <c r="AL27" s="17"/>
      <c r="AM27" s="61" t="str">
        <f t="shared" si="146"/>
        <v/>
      </c>
      <c r="AN27" s="17"/>
      <c r="AO27" s="61" t="str">
        <f t="shared" si="147"/>
        <v/>
      </c>
      <c r="AP27" s="17"/>
      <c r="AQ27" s="61" t="str">
        <f t="shared" si="148"/>
        <v/>
      </c>
      <c r="AR27" s="17"/>
      <c r="AS27" s="61" t="str">
        <f t="shared" si="149"/>
        <v/>
      </c>
      <c r="AT27" s="17"/>
      <c r="AU27" s="61" t="str">
        <f t="shared" si="150"/>
        <v/>
      </c>
      <c r="AV27" s="17"/>
      <c r="AW27" s="61" t="str">
        <f t="shared" si="151"/>
        <v/>
      </c>
      <c r="AX27" s="17"/>
      <c r="AY27" s="61" t="str">
        <f t="shared" si="152"/>
        <v/>
      </c>
      <c r="AZ27" s="17"/>
      <c r="BA27" s="61" t="str">
        <f t="shared" si="153"/>
        <v/>
      </c>
      <c r="BB27" s="17"/>
      <c r="BC27" s="61" t="str">
        <f t="shared" si="154"/>
        <v/>
      </c>
      <c r="BD27" s="17"/>
      <c r="BE27" s="61" t="str">
        <f t="shared" si="155"/>
        <v/>
      </c>
      <c r="BF27" s="17"/>
      <c r="BG27" s="61" t="str">
        <f t="shared" si="156"/>
        <v/>
      </c>
      <c r="BH27" s="17"/>
      <c r="BI27" s="61" t="str">
        <f t="shared" si="157"/>
        <v/>
      </c>
      <c r="BK27" s="18" t="str">
        <f t="shared" si="0"/>
        <v xml:space="preserve">     Internal base + secondary branch</v>
      </c>
      <c r="BL27" s="11">
        <f t="shared" si="1"/>
        <v>12</v>
      </c>
      <c r="BM27" s="4">
        <f t="shared" si="2"/>
        <v>11.4</v>
      </c>
      <c r="BN27" s="40" t="str">
        <f t="shared" si="3"/>
        <v>–</v>
      </c>
      <c r="BO27" s="6">
        <f t="shared" si="4"/>
        <v>14.2</v>
      </c>
      <c r="BP27" s="51">
        <f t="shared" si="5"/>
        <v>30.958230958230953</v>
      </c>
      <c r="BQ27" s="7" t="str">
        <f t="shared" si="6"/>
        <v>–</v>
      </c>
      <c r="BR27" s="52">
        <f t="shared" si="7"/>
        <v>40.92307692307692</v>
      </c>
      <c r="BS27" s="46">
        <f t="shared" si="8"/>
        <v>12.766666666666666</v>
      </c>
      <c r="BT27" s="8">
        <f t="shared" si="9"/>
        <v>35.43735473576163</v>
      </c>
      <c r="BU27" s="5">
        <f t="shared" si="10"/>
        <v>1.0048367875913826</v>
      </c>
      <c r="BV27" s="9">
        <f t="shared" si="11"/>
        <v>2.7988150056911594</v>
      </c>
      <c r="BW27" s="5"/>
      <c r="BX27" s="7"/>
    </row>
    <row r="28" spans="1:76" x14ac:dyDescent="0.2">
      <c r="A28" s="27" t="s">
        <v>29</v>
      </c>
      <c r="B28" s="17">
        <v>5.5</v>
      </c>
      <c r="C28" s="61">
        <f t="shared" si="99"/>
        <v>16.272189349112427</v>
      </c>
      <c r="D28" s="17">
        <v>4.7</v>
      </c>
      <c r="E28" s="61">
        <f t="shared" si="129"/>
        <v>16.666666666666668</v>
      </c>
      <c r="F28" s="17">
        <v>6.4</v>
      </c>
      <c r="G28" s="61">
        <f t="shared" si="130"/>
        <v>19.692307692307693</v>
      </c>
      <c r="H28" s="17">
        <v>5.6</v>
      </c>
      <c r="I28" s="61">
        <f t="shared" si="131"/>
        <v>16.816816816816818</v>
      </c>
      <c r="J28" s="17">
        <v>6.9</v>
      </c>
      <c r="K28" s="61">
        <f t="shared" si="132"/>
        <v>21.23076923076923</v>
      </c>
      <c r="L28" s="17">
        <v>7.8</v>
      </c>
      <c r="M28" s="61">
        <f t="shared" si="133"/>
        <v>20.259740259740258</v>
      </c>
      <c r="N28" s="17">
        <v>6.8</v>
      </c>
      <c r="O28" s="61">
        <f t="shared" si="134"/>
        <v>18.994413407821231</v>
      </c>
      <c r="P28" s="17">
        <v>5.9</v>
      </c>
      <c r="Q28" s="61">
        <f t="shared" si="135"/>
        <v>17.507418397626111</v>
      </c>
      <c r="R28" s="17"/>
      <c r="S28" s="61" t="str">
        <f t="shared" si="136"/>
        <v/>
      </c>
      <c r="T28" s="17">
        <v>6.5</v>
      </c>
      <c r="U28" s="61">
        <f t="shared" si="137"/>
        <v>18.258426966292134</v>
      </c>
      <c r="V28" s="17">
        <v>7.5</v>
      </c>
      <c r="W28" s="61">
        <f t="shared" si="138"/>
        <v>18.844221105527641</v>
      </c>
      <c r="X28" s="17">
        <v>8.1</v>
      </c>
      <c r="Y28" s="61">
        <f t="shared" si="139"/>
        <v>20.876288659793815</v>
      </c>
      <c r="Z28" s="17">
        <v>8.6</v>
      </c>
      <c r="AA28" s="61">
        <f t="shared" si="140"/>
        <v>22.454308093994779</v>
      </c>
      <c r="AB28" s="17">
        <v>7.7</v>
      </c>
      <c r="AC28" s="61">
        <f t="shared" si="141"/>
        <v>18.918918918918916</v>
      </c>
      <c r="AD28" s="17">
        <v>6.2</v>
      </c>
      <c r="AE28" s="61">
        <f t="shared" si="142"/>
        <v>16.666666666666664</v>
      </c>
      <c r="AF28" s="17"/>
      <c r="AG28" s="61" t="str">
        <f t="shared" si="143"/>
        <v/>
      </c>
      <c r="AH28" s="17"/>
      <c r="AI28" s="61" t="str">
        <f t="shared" si="144"/>
        <v/>
      </c>
      <c r="AJ28" s="17"/>
      <c r="AK28" s="61" t="str">
        <f t="shared" si="145"/>
        <v/>
      </c>
      <c r="AL28" s="17"/>
      <c r="AM28" s="61" t="str">
        <f t="shared" si="146"/>
        <v/>
      </c>
      <c r="AN28" s="17"/>
      <c r="AO28" s="61" t="str">
        <f t="shared" si="147"/>
        <v/>
      </c>
      <c r="AP28" s="17"/>
      <c r="AQ28" s="61" t="str">
        <f t="shared" si="148"/>
        <v/>
      </c>
      <c r="AR28" s="17"/>
      <c r="AS28" s="61" t="str">
        <f t="shared" si="149"/>
        <v/>
      </c>
      <c r="AT28" s="17"/>
      <c r="AU28" s="61" t="str">
        <f t="shared" si="150"/>
        <v/>
      </c>
      <c r="AV28" s="17"/>
      <c r="AW28" s="61" t="str">
        <f t="shared" si="151"/>
        <v/>
      </c>
      <c r="AX28" s="17"/>
      <c r="AY28" s="61" t="str">
        <f t="shared" si="152"/>
        <v/>
      </c>
      <c r="AZ28" s="17"/>
      <c r="BA28" s="61" t="str">
        <f t="shared" si="153"/>
        <v/>
      </c>
      <c r="BB28" s="17"/>
      <c r="BC28" s="61" t="str">
        <f t="shared" si="154"/>
        <v/>
      </c>
      <c r="BD28" s="17"/>
      <c r="BE28" s="61" t="str">
        <f t="shared" si="155"/>
        <v/>
      </c>
      <c r="BF28" s="17"/>
      <c r="BG28" s="61" t="str">
        <f t="shared" si="156"/>
        <v/>
      </c>
      <c r="BH28" s="17"/>
      <c r="BI28" s="61" t="str">
        <f t="shared" si="157"/>
        <v/>
      </c>
      <c r="BK28" s="18" t="str">
        <f t="shared" si="0"/>
        <v xml:space="preserve">     Internal spur</v>
      </c>
      <c r="BL28" s="11">
        <f t="shared" si="1"/>
        <v>14</v>
      </c>
      <c r="BM28" s="4">
        <f t="shared" si="2"/>
        <v>4.7</v>
      </c>
      <c r="BN28" s="40" t="str">
        <f t="shared" si="3"/>
        <v>–</v>
      </c>
      <c r="BO28" s="6">
        <f t="shared" si="4"/>
        <v>8.6</v>
      </c>
      <c r="BP28" s="51">
        <f t="shared" si="5"/>
        <v>16.272189349112427</v>
      </c>
      <c r="BQ28" s="7" t="str">
        <f t="shared" si="6"/>
        <v>–</v>
      </c>
      <c r="BR28" s="52">
        <f t="shared" si="7"/>
        <v>22.454308093994779</v>
      </c>
      <c r="BS28" s="46">
        <f t="shared" si="8"/>
        <v>6.7285714285714278</v>
      </c>
      <c r="BT28" s="8">
        <f t="shared" si="9"/>
        <v>18.818510873718171</v>
      </c>
      <c r="BU28" s="5">
        <f t="shared" si="10"/>
        <v>1.1138488859173645</v>
      </c>
      <c r="BV28" s="9">
        <f t="shared" si="11"/>
        <v>1.9203137883117982</v>
      </c>
      <c r="BW28" s="5"/>
      <c r="BX28" s="7"/>
    </row>
    <row r="29" spans="1:76" x14ac:dyDescent="0.2">
      <c r="A29" s="27" t="s">
        <v>78</v>
      </c>
      <c r="B29" s="71">
        <f>IF(AND((B27&gt;0),(B26&gt;0)),(B27/B26),"")</f>
        <v>0.75000000000000011</v>
      </c>
      <c r="C29" s="61" t="s">
        <v>5</v>
      </c>
      <c r="D29" s="71" t="str">
        <f t="shared" ref="D29" si="158">IF(AND((D27&gt;0),(D26&gt;0)),(D27/D26),"")</f>
        <v/>
      </c>
      <c r="E29" s="61" t="s">
        <v>5</v>
      </c>
      <c r="F29" s="71">
        <f t="shared" ref="F29" si="159">IF(AND((F27&gt;0),(F26&gt;0)),(F27/F26),"")</f>
        <v>0.74675324675324672</v>
      </c>
      <c r="G29" s="61" t="s">
        <v>5</v>
      </c>
      <c r="H29" s="71">
        <f t="shared" ref="H29" si="160">IF(AND((H27&gt;0),(H26&gt;0)),(H27/H26),"")</f>
        <v>0.79470198675496695</v>
      </c>
      <c r="I29" s="61" t="s">
        <v>5</v>
      </c>
      <c r="J29" s="71">
        <f t="shared" ref="J29" si="161">IF(AND((J27&gt;0),(J26&gt;0)),(J27/J26),"")</f>
        <v>0.83647798742138368</v>
      </c>
      <c r="K29" s="61" t="s">
        <v>5</v>
      </c>
      <c r="L29" s="71">
        <f t="shared" ref="L29" si="162">IF(AND((L27&gt;0),(L26&gt;0)),(L27/L26),"")</f>
        <v>0.83832335329341323</v>
      </c>
      <c r="M29" s="61" t="s">
        <v>5</v>
      </c>
      <c r="N29" s="71">
        <f t="shared" ref="N29" si="163">IF(AND((N27&gt;0),(N26&gt;0)),(N27/N26),"")</f>
        <v>0.78666666666666674</v>
      </c>
      <c r="O29" s="61" t="s">
        <v>5</v>
      </c>
      <c r="P29" s="71">
        <f t="shared" ref="P29" si="164">IF(AND((P27&gt;0),(P26&gt;0)),(P27/P26),"")</f>
        <v>0.79354838709677422</v>
      </c>
      <c r="Q29" s="61" t="s">
        <v>5</v>
      </c>
      <c r="R29" s="71" t="str">
        <f t="shared" ref="R29" si="165">IF(AND((R27&gt;0),(R26&gt;0)),(R27/R26),"")</f>
        <v/>
      </c>
      <c r="S29" s="61" t="s">
        <v>5</v>
      </c>
      <c r="T29" s="71">
        <f t="shared" ref="T29" si="166">IF(AND((T27&gt;0),(T26&gt;0)),(T27/T26),"")</f>
        <v>0.8292682926829269</v>
      </c>
      <c r="U29" s="61" t="s">
        <v>5</v>
      </c>
      <c r="V29" s="71">
        <f t="shared" ref="V29" si="167">IF(AND((V27&gt;0),(V26&gt;0)),(V27/V26),"")</f>
        <v>0.79245283018867918</v>
      </c>
      <c r="W29" s="61" t="s">
        <v>5</v>
      </c>
      <c r="X29" s="71" t="str">
        <f t="shared" ref="X29" si="168">IF(AND((X27&gt;0),(X26&gt;0)),(X27/X26),"")</f>
        <v/>
      </c>
      <c r="Y29" s="61" t="s">
        <v>5</v>
      </c>
      <c r="Z29" s="71">
        <f t="shared" ref="Z29" si="169">IF(AND((Z27&gt;0),(Z26&gt;0)),(Z27/Z26),"")</f>
        <v>0.80681818181818177</v>
      </c>
      <c r="AA29" s="61" t="s">
        <v>5</v>
      </c>
      <c r="AB29" s="71">
        <f t="shared" ref="AB29" si="170">IF(AND((AB27&gt;0),(AB26&gt;0)),(AB27/AB26),"")</f>
        <v>0.73255813953488369</v>
      </c>
      <c r="AC29" s="61" t="s">
        <v>5</v>
      </c>
      <c r="AD29" s="71" t="str">
        <f t="shared" ref="AD29" si="171">IF(AND((AD27&gt;0),(AD26&gt;0)),(AD27/AD26),"")</f>
        <v/>
      </c>
      <c r="AE29" s="61" t="s">
        <v>5</v>
      </c>
      <c r="AF29" s="71">
        <f>IF(AND((AF27&gt;0),(AF26&gt;0)),(AF27/AF26),"")</f>
        <v>0.80813953488372103</v>
      </c>
      <c r="AG29" s="61" t="s">
        <v>5</v>
      </c>
      <c r="AH29" s="71" t="str">
        <f t="shared" ref="AH29" si="172">IF(AND((AH27&gt;0),(AH26&gt;0)),(AH27/AH26),"")</f>
        <v/>
      </c>
      <c r="AI29" s="61" t="s">
        <v>5</v>
      </c>
      <c r="AJ29" s="71" t="str">
        <f t="shared" ref="AJ29" si="173">IF(AND((AJ27&gt;0),(AJ26&gt;0)),(AJ27/AJ26),"")</f>
        <v/>
      </c>
      <c r="AK29" s="61" t="s">
        <v>5</v>
      </c>
      <c r="AL29" s="71" t="str">
        <f t="shared" ref="AL29" si="174">IF(AND((AL27&gt;0),(AL26&gt;0)),(AL27/AL26),"")</f>
        <v/>
      </c>
      <c r="AM29" s="61" t="s">
        <v>5</v>
      </c>
      <c r="AN29" s="71" t="str">
        <f t="shared" ref="AN29" si="175">IF(AND((AN27&gt;0),(AN26&gt;0)),(AN27/AN26),"")</f>
        <v/>
      </c>
      <c r="AO29" s="61" t="s">
        <v>5</v>
      </c>
      <c r="AP29" s="71" t="str">
        <f t="shared" ref="AP29" si="176">IF(AND((AP27&gt;0),(AP26&gt;0)),(AP27/AP26),"")</f>
        <v/>
      </c>
      <c r="AQ29" s="61" t="s">
        <v>5</v>
      </c>
      <c r="AR29" s="71" t="str">
        <f t="shared" ref="AR29" si="177">IF(AND((AR27&gt;0),(AR26&gt;0)),(AR27/AR26),"")</f>
        <v/>
      </c>
      <c r="AS29" s="61" t="s">
        <v>5</v>
      </c>
      <c r="AT29" s="71" t="str">
        <f t="shared" ref="AT29" si="178">IF(AND((AT27&gt;0),(AT26&gt;0)),(AT27/AT26),"")</f>
        <v/>
      </c>
      <c r="AU29" s="61" t="s">
        <v>5</v>
      </c>
      <c r="AV29" s="71" t="str">
        <f t="shared" ref="AV29" si="179">IF(AND((AV27&gt;0),(AV26&gt;0)),(AV27/AV26),"")</f>
        <v/>
      </c>
      <c r="AW29" s="61" t="s">
        <v>5</v>
      </c>
      <c r="AX29" s="71" t="str">
        <f t="shared" ref="AX29" si="180">IF(AND((AX27&gt;0),(AX26&gt;0)),(AX27/AX26),"")</f>
        <v/>
      </c>
      <c r="AY29" s="61" t="s">
        <v>5</v>
      </c>
      <c r="AZ29" s="71" t="str">
        <f t="shared" ref="AZ29" si="181">IF(AND((AZ27&gt;0),(AZ26&gt;0)),(AZ27/AZ26),"")</f>
        <v/>
      </c>
      <c r="BA29" s="61" t="s">
        <v>5</v>
      </c>
      <c r="BB29" s="71" t="str">
        <f t="shared" ref="BB29" si="182">IF(AND((BB27&gt;0),(BB26&gt;0)),(BB27/BB26),"")</f>
        <v/>
      </c>
      <c r="BC29" s="61" t="s">
        <v>5</v>
      </c>
      <c r="BD29" s="71" t="str">
        <f t="shared" ref="BD29" si="183">IF(AND((BD27&gt;0),(BD26&gt;0)),(BD27/BD26),"")</f>
        <v/>
      </c>
      <c r="BE29" s="61" t="s">
        <v>5</v>
      </c>
      <c r="BF29" s="71" t="str">
        <f t="shared" ref="BF29" si="184">IF(AND((BF27&gt;0),(BF26&gt;0)),(BF27/BF26),"")</f>
        <v/>
      </c>
      <c r="BG29" s="61" t="s">
        <v>5</v>
      </c>
      <c r="BH29" s="71" t="str">
        <f t="shared" ref="BH29" si="185">IF(AND((BH27&gt;0),(BH26&gt;0)),(BH27/BH26),"")</f>
        <v/>
      </c>
      <c r="BI29" s="61" t="s">
        <v>5</v>
      </c>
      <c r="BK29" s="18" t="str">
        <f t="shared" si="0"/>
        <v xml:space="preserve">     Internal branches length ratio</v>
      </c>
      <c r="BL29" s="11">
        <f t="shared" si="1"/>
        <v>12</v>
      </c>
      <c r="BM29" s="24">
        <f t="shared" si="2"/>
        <v>0.73255813953488369</v>
      </c>
      <c r="BN29" s="25" t="str">
        <f t="shared" si="3"/>
        <v>–</v>
      </c>
      <c r="BO29" s="26">
        <f t="shared" si="4"/>
        <v>0.83832335329341323</v>
      </c>
      <c r="BP29" s="102" t="str">
        <f t="shared" si="5"/>
        <v/>
      </c>
      <c r="BQ29" s="103" t="s">
        <v>5</v>
      </c>
      <c r="BR29" s="104" t="str">
        <f t="shared" si="7"/>
        <v/>
      </c>
      <c r="BS29" s="53">
        <f t="shared" si="8"/>
        <v>0.79297571725790361</v>
      </c>
      <c r="BT29" s="105" t="s">
        <v>5</v>
      </c>
      <c r="BU29" s="25">
        <f t="shared" si="10"/>
        <v>3.485640682354231E-2</v>
      </c>
      <c r="BV29" s="106" t="s">
        <v>5</v>
      </c>
      <c r="BW29" s="25"/>
      <c r="BX29" s="103"/>
    </row>
    <row r="30" spans="1:76" x14ac:dyDescent="0.2">
      <c r="A30" s="16" t="s">
        <v>22</v>
      </c>
      <c r="B30" s="28"/>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74"/>
      <c r="AF30" s="28"/>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74"/>
      <c r="BK30" s="18" t="str">
        <f t="shared" si="0"/>
        <v>Claw 3 lengths</v>
      </c>
      <c r="BL30" s="11"/>
      <c r="BM30" s="4"/>
      <c r="BN30" s="40"/>
      <c r="BO30" s="6"/>
      <c r="BP30" s="51"/>
      <c r="BQ30" s="7"/>
      <c r="BR30" s="52"/>
      <c r="BS30" s="46"/>
      <c r="BT30" s="8"/>
      <c r="BU30" s="5"/>
      <c r="BV30" s="9"/>
      <c r="BW30" s="5"/>
      <c r="BX30" s="7"/>
    </row>
    <row r="31" spans="1:76" x14ac:dyDescent="0.2">
      <c r="A31" s="27" t="s">
        <v>24</v>
      </c>
      <c r="B31" s="17">
        <v>16.3</v>
      </c>
      <c r="C31" s="61">
        <f t="shared" ref="C31:C36" si="186">IF(AND((B31&gt;0),(B$7&gt;0)),(B31/B$7*100),"")</f>
        <v>48.224852071005927</v>
      </c>
      <c r="D31" s="17">
        <v>12.7</v>
      </c>
      <c r="E31" s="61">
        <f t="shared" ref="E31:E32" si="187">IF(AND((D31&gt;0),(D$7&gt;0)),(D31/D$7*100),"")</f>
        <v>45.035460992907801</v>
      </c>
      <c r="F31" s="17">
        <v>16.600000000000001</v>
      </c>
      <c r="G31" s="61">
        <f t="shared" ref="G31:G32" si="188">IF(AND((F31&gt;0),(F$7&gt;0)),(F31/F$7*100),"")</f>
        <v>51.076923076923087</v>
      </c>
      <c r="H31" s="17">
        <v>17.100000000000001</v>
      </c>
      <c r="I31" s="61">
        <f t="shared" ref="I31:I32" si="189">IF(AND((H31&gt;0),(H$7&gt;0)),(H31/H$7*100),"")</f>
        <v>51.351351351351362</v>
      </c>
      <c r="J31" s="17">
        <v>17.399999999999999</v>
      </c>
      <c r="K31" s="61">
        <f t="shared" ref="K31:K32" si="190">IF(AND((J31&gt;0),(J$7&gt;0)),(J31/J$7*100),"")</f>
        <v>53.538461538461533</v>
      </c>
      <c r="L31" s="17">
        <v>17.399999999999999</v>
      </c>
      <c r="M31" s="61">
        <f t="shared" ref="M31:M32" si="191">IF(AND((L31&gt;0),(L$7&gt;0)),(L31/L$7*100),"")</f>
        <v>45.194805194805191</v>
      </c>
      <c r="N31" s="17">
        <v>15.96</v>
      </c>
      <c r="O31" s="61">
        <f t="shared" ref="O31:O32" si="192">IF(AND((N31&gt;0),(N$7&gt;0)),(N31/N$7*100),"")</f>
        <v>44.581005586592184</v>
      </c>
      <c r="P31" s="17">
        <v>17.399999999999999</v>
      </c>
      <c r="Q31" s="61">
        <f t="shared" ref="Q31:Q32" si="193">IF(AND((P31&gt;0),(P$7&gt;0)),(P31/P$7*100),"")</f>
        <v>51.632047477744806</v>
      </c>
      <c r="R31" s="17">
        <v>17.399999999999999</v>
      </c>
      <c r="S31" s="61">
        <f t="shared" ref="S31:S32" si="194">IF(AND((R31&gt;0),(R$7&gt;0)),(R31/R$7*100),"")</f>
        <v>52.409638554216862</v>
      </c>
      <c r="T31" s="17">
        <v>19</v>
      </c>
      <c r="U31" s="61">
        <f t="shared" ref="U31:U32" si="195">IF(AND((T31&gt;0),(T$7&gt;0)),(T31/T$7*100),"")</f>
        <v>53.370786516853933</v>
      </c>
      <c r="V31" s="17">
        <v>16.600000000000001</v>
      </c>
      <c r="W31" s="61">
        <f t="shared" ref="W31:W32" si="196">IF(AND((V31&gt;0),(V$7&gt;0)),(V31/V$7*100),"")</f>
        <v>41.708542713567844</v>
      </c>
      <c r="X31" s="17">
        <v>17.7</v>
      </c>
      <c r="Y31" s="61">
        <f t="shared" ref="Y31:Y32" si="197">IF(AND((X31&gt;0),(X$7&gt;0)),(X31/X$7*100),"")</f>
        <v>45.618556701030926</v>
      </c>
      <c r="Z31" s="17">
        <v>17.7</v>
      </c>
      <c r="AA31" s="61">
        <f t="shared" ref="AA31:AA32" si="198">IF(AND((Z31&gt;0),(Z$7&gt;0)),(Z31/Z$7*100),"")</f>
        <v>46.214099216710189</v>
      </c>
      <c r="AB31" s="17"/>
      <c r="AC31" s="61" t="str">
        <f t="shared" ref="AC31:AC32" si="199">IF(AND((AB31&gt;0),(AB$7&gt;0)),(AB31/AB$7*100),"")</f>
        <v/>
      </c>
      <c r="AD31" s="17"/>
      <c r="AE31" s="61" t="str">
        <f t="shared" ref="AE31:AE32" si="200">IF(AND((AD31&gt;0),(AD$7&gt;0)),(AD31/AD$7*100),"")</f>
        <v/>
      </c>
      <c r="AF31" s="17">
        <v>16.899999999999999</v>
      </c>
      <c r="AG31" s="61">
        <f t="shared" ref="AG31:AG32" si="201">IF(AND((AF31&gt;0),(AF$7&gt;0)),(AF31/AF$7*100),"")</f>
        <v>43.112244897959179</v>
      </c>
      <c r="AH31" s="17"/>
      <c r="AI31" s="61" t="str">
        <f t="shared" ref="AI31:AI32" si="202">IF(AND((AH31&gt;0),(AH$7&gt;0)),(AH31/AH$7*100),"")</f>
        <v/>
      </c>
      <c r="AJ31" s="17"/>
      <c r="AK31" s="61" t="str">
        <f t="shared" ref="AK31:AK32" si="203">IF(AND((AJ31&gt;0),(AJ$7&gt;0)),(AJ31/AJ$7*100),"")</f>
        <v/>
      </c>
      <c r="AL31" s="17"/>
      <c r="AM31" s="61" t="str">
        <f t="shared" ref="AM31:AM32" si="204">IF(AND((AL31&gt;0),(AL$7&gt;0)),(AL31/AL$7*100),"")</f>
        <v/>
      </c>
      <c r="AN31" s="17"/>
      <c r="AO31" s="61" t="str">
        <f t="shared" ref="AO31:AO32" si="205">IF(AND((AN31&gt;0),(AN$7&gt;0)),(AN31/AN$7*100),"")</f>
        <v/>
      </c>
      <c r="AP31" s="17"/>
      <c r="AQ31" s="61" t="str">
        <f t="shared" ref="AQ31:AQ32" si="206">IF(AND((AP31&gt;0),(AP$7&gt;0)),(AP31/AP$7*100),"")</f>
        <v/>
      </c>
      <c r="AR31" s="17"/>
      <c r="AS31" s="61" t="str">
        <f t="shared" ref="AS31:AS32" si="207">IF(AND((AR31&gt;0),(AR$7&gt;0)),(AR31/AR$7*100),"")</f>
        <v/>
      </c>
      <c r="AT31" s="17"/>
      <c r="AU31" s="61" t="str">
        <f t="shared" ref="AU31:AU32" si="208">IF(AND((AT31&gt;0),(AT$7&gt;0)),(AT31/AT$7*100),"")</f>
        <v/>
      </c>
      <c r="AV31" s="17"/>
      <c r="AW31" s="61" t="str">
        <f t="shared" ref="AW31:AW32" si="209">IF(AND((AV31&gt;0),(AV$7&gt;0)),(AV31/AV$7*100),"")</f>
        <v/>
      </c>
      <c r="AX31" s="17"/>
      <c r="AY31" s="61" t="str">
        <f t="shared" ref="AY31:AY32" si="210">IF(AND((AX31&gt;0),(AX$7&gt;0)),(AX31/AX$7*100),"")</f>
        <v/>
      </c>
      <c r="AZ31" s="17"/>
      <c r="BA31" s="61" t="str">
        <f t="shared" ref="BA31:BA32" si="211">IF(AND((AZ31&gt;0),(AZ$7&gt;0)),(AZ31/AZ$7*100),"")</f>
        <v/>
      </c>
      <c r="BB31" s="17"/>
      <c r="BC31" s="61" t="str">
        <f t="shared" ref="BC31:BC32" si="212">IF(AND((BB31&gt;0),(BB$7&gt;0)),(BB31/BB$7*100),"")</f>
        <v/>
      </c>
      <c r="BD31" s="17"/>
      <c r="BE31" s="61" t="str">
        <f t="shared" ref="BE31:BE32" si="213">IF(AND((BD31&gt;0),(BD$7&gt;0)),(BD31/BD$7*100),"")</f>
        <v/>
      </c>
      <c r="BF31" s="17"/>
      <c r="BG31" s="61" t="str">
        <f t="shared" ref="BG31:BG32" si="214">IF(AND((BF31&gt;0),(BF$7&gt;0)),(BF31/BF$7*100),"")</f>
        <v/>
      </c>
      <c r="BH31" s="17"/>
      <c r="BI31" s="61" t="str">
        <f t="shared" ref="BI31:BI32" si="215">IF(AND((BH31&gt;0),(BH$7&gt;0)),(BH31/BH$7*100),"")</f>
        <v/>
      </c>
      <c r="BK31" s="18" t="str">
        <f t="shared" si="0"/>
        <v xml:space="preserve">     External primary branch</v>
      </c>
      <c r="BL31" s="11">
        <f t="shared" si="1"/>
        <v>14</v>
      </c>
      <c r="BM31" s="4">
        <f t="shared" si="2"/>
        <v>12.7</v>
      </c>
      <c r="BN31" s="40" t="str">
        <f t="shared" si="3"/>
        <v>–</v>
      </c>
      <c r="BO31" s="6">
        <f t="shared" si="4"/>
        <v>19</v>
      </c>
      <c r="BP31" s="51">
        <f t="shared" si="5"/>
        <v>41.708542713567844</v>
      </c>
      <c r="BQ31" s="7" t="str">
        <f t="shared" si="6"/>
        <v>–</v>
      </c>
      <c r="BR31" s="52">
        <f t="shared" si="7"/>
        <v>53.538461538461533</v>
      </c>
      <c r="BS31" s="46">
        <f t="shared" si="8"/>
        <v>16.868571428571428</v>
      </c>
      <c r="BT31" s="8">
        <f t="shared" si="9"/>
        <v>48.076341135009343</v>
      </c>
      <c r="BU31" s="5">
        <f t="shared" si="10"/>
        <v>1.4082113977167423</v>
      </c>
      <c r="BV31" s="9">
        <f t="shared" si="11"/>
        <v>4.0525869630487783</v>
      </c>
      <c r="BW31" s="5"/>
      <c r="BX31" s="7"/>
    </row>
    <row r="32" spans="1:76" x14ac:dyDescent="0.2">
      <c r="A32" s="27" t="s">
        <v>25</v>
      </c>
      <c r="B32" s="17">
        <v>12.2</v>
      </c>
      <c r="C32" s="61">
        <f t="shared" si="186"/>
        <v>36.094674556213022</v>
      </c>
      <c r="D32" s="17">
        <v>9.6</v>
      </c>
      <c r="E32" s="61">
        <f t="shared" si="187"/>
        <v>34.042553191489361</v>
      </c>
      <c r="F32" s="17">
        <v>12.6</v>
      </c>
      <c r="G32" s="61">
        <f t="shared" si="188"/>
        <v>38.769230769230766</v>
      </c>
      <c r="H32" s="17">
        <v>12.8</v>
      </c>
      <c r="I32" s="61">
        <f t="shared" si="189"/>
        <v>38.438438438438446</v>
      </c>
      <c r="J32" s="17">
        <v>13.6</v>
      </c>
      <c r="K32" s="61">
        <f t="shared" si="190"/>
        <v>41.846153846153847</v>
      </c>
      <c r="L32" s="17">
        <v>14.7</v>
      </c>
      <c r="M32" s="61">
        <f t="shared" si="191"/>
        <v>38.18181818181818</v>
      </c>
      <c r="N32" s="17">
        <v>11.8</v>
      </c>
      <c r="O32" s="61">
        <f t="shared" si="192"/>
        <v>32.960893854748605</v>
      </c>
      <c r="P32" s="17">
        <v>13.4</v>
      </c>
      <c r="Q32" s="61">
        <f t="shared" si="193"/>
        <v>39.762611275964389</v>
      </c>
      <c r="R32" s="17">
        <v>12.1</v>
      </c>
      <c r="S32" s="61">
        <f t="shared" si="194"/>
        <v>36.445783132530117</v>
      </c>
      <c r="T32" s="17">
        <v>14.6</v>
      </c>
      <c r="U32" s="61">
        <f t="shared" si="195"/>
        <v>41.011235955056172</v>
      </c>
      <c r="V32" s="17">
        <v>13.7</v>
      </c>
      <c r="W32" s="61">
        <f t="shared" si="196"/>
        <v>34.422110552763819</v>
      </c>
      <c r="X32" s="17">
        <v>13.4</v>
      </c>
      <c r="Y32" s="61">
        <f t="shared" si="197"/>
        <v>34.536082474226809</v>
      </c>
      <c r="Z32" s="17">
        <v>15.2</v>
      </c>
      <c r="AA32" s="61">
        <f t="shared" si="198"/>
        <v>39.686684073107045</v>
      </c>
      <c r="AB32" s="17">
        <v>13.5</v>
      </c>
      <c r="AC32" s="61">
        <f t="shared" si="199"/>
        <v>33.169533169533167</v>
      </c>
      <c r="AD32" s="17"/>
      <c r="AE32" s="61" t="str">
        <f t="shared" si="200"/>
        <v/>
      </c>
      <c r="AF32" s="17">
        <v>14.2</v>
      </c>
      <c r="AG32" s="61">
        <f t="shared" si="201"/>
        <v>36.224489795918366</v>
      </c>
      <c r="AH32" s="17"/>
      <c r="AI32" s="61" t="str">
        <f t="shared" si="202"/>
        <v/>
      </c>
      <c r="AJ32" s="17"/>
      <c r="AK32" s="61" t="str">
        <f t="shared" si="203"/>
        <v/>
      </c>
      <c r="AL32" s="17"/>
      <c r="AM32" s="61" t="str">
        <f t="shared" si="204"/>
        <v/>
      </c>
      <c r="AN32" s="17"/>
      <c r="AO32" s="61" t="str">
        <f t="shared" si="205"/>
        <v/>
      </c>
      <c r="AP32" s="17"/>
      <c r="AQ32" s="61" t="str">
        <f t="shared" si="206"/>
        <v/>
      </c>
      <c r="AR32" s="17"/>
      <c r="AS32" s="61" t="str">
        <f t="shared" si="207"/>
        <v/>
      </c>
      <c r="AT32" s="17"/>
      <c r="AU32" s="61" t="str">
        <f t="shared" si="208"/>
        <v/>
      </c>
      <c r="AV32" s="17"/>
      <c r="AW32" s="61" t="str">
        <f t="shared" si="209"/>
        <v/>
      </c>
      <c r="AX32" s="17"/>
      <c r="AY32" s="61" t="str">
        <f t="shared" si="210"/>
        <v/>
      </c>
      <c r="AZ32" s="17"/>
      <c r="BA32" s="61" t="str">
        <f t="shared" si="211"/>
        <v/>
      </c>
      <c r="BB32" s="17"/>
      <c r="BC32" s="61" t="str">
        <f t="shared" si="212"/>
        <v/>
      </c>
      <c r="BD32" s="17"/>
      <c r="BE32" s="61" t="str">
        <f t="shared" si="213"/>
        <v/>
      </c>
      <c r="BF32" s="17"/>
      <c r="BG32" s="61" t="str">
        <f t="shared" si="214"/>
        <v/>
      </c>
      <c r="BH32" s="17"/>
      <c r="BI32" s="61" t="str">
        <f t="shared" si="215"/>
        <v/>
      </c>
      <c r="BK32" s="18" t="str">
        <f t="shared" si="0"/>
        <v xml:space="preserve">     External base + secondary branch</v>
      </c>
      <c r="BL32" s="11">
        <f t="shared" si="1"/>
        <v>15</v>
      </c>
      <c r="BM32" s="4">
        <f t="shared" si="2"/>
        <v>9.6</v>
      </c>
      <c r="BN32" s="40" t="str">
        <f t="shared" si="3"/>
        <v>–</v>
      </c>
      <c r="BO32" s="6">
        <f t="shared" si="4"/>
        <v>15.2</v>
      </c>
      <c r="BP32" s="51">
        <f t="shared" si="5"/>
        <v>32.960893854748605</v>
      </c>
      <c r="BQ32" s="7" t="str">
        <f t="shared" si="6"/>
        <v>–</v>
      </c>
      <c r="BR32" s="52">
        <f t="shared" si="7"/>
        <v>41.846153846153847</v>
      </c>
      <c r="BS32" s="46">
        <f t="shared" si="8"/>
        <v>13.159999999999998</v>
      </c>
      <c r="BT32" s="8">
        <f t="shared" si="9"/>
        <v>37.039486217812801</v>
      </c>
      <c r="BU32" s="5">
        <f t="shared" si="10"/>
        <v>1.3993876211706886</v>
      </c>
      <c r="BV32" s="9">
        <f t="shared" si="11"/>
        <v>2.8682503274575821</v>
      </c>
      <c r="BW32" s="5"/>
      <c r="BX32" s="7"/>
    </row>
    <row r="33" spans="1:76" x14ac:dyDescent="0.2">
      <c r="A33" s="27" t="s">
        <v>75</v>
      </c>
      <c r="B33" s="71">
        <f>IF(AND((B32&gt;0),(B31&gt;0)),(B32/B31),"")</f>
        <v>0.74846625766871155</v>
      </c>
      <c r="C33" s="61" t="s">
        <v>5</v>
      </c>
      <c r="D33" s="71">
        <f>IF(AND((D32&gt;0),(D31&gt;0)),(D32/D31),"")</f>
        <v>0.75590551181102361</v>
      </c>
      <c r="E33" s="61" t="s">
        <v>5</v>
      </c>
      <c r="F33" s="71">
        <f>IF(AND((F32&gt;0),(F31&gt;0)),(F32/F31),"")</f>
        <v>0.75903614457831314</v>
      </c>
      <c r="G33" s="61" t="s">
        <v>5</v>
      </c>
      <c r="H33" s="71">
        <f>IF(AND((H32&gt;0),(H31&gt;0)),(H32/H31),"")</f>
        <v>0.74853801169590639</v>
      </c>
      <c r="I33" s="61" t="s">
        <v>5</v>
      </c>
      <c r="J33" s="71">
        <f>IF(AND((J32&gt;0),(J31&gt;0)),(J32/J31),"")</f>
        <v>0.7816091954022989</v>
      </c>
      <c r="K33" s="61" t="s">
        <v>5</v>
      </c>
      <c r="L33" s="71">
        <f>IF(AND((L32&gt;0),(L31&gt;0)),(L32/L31),"")</f>
        <v>0.84482758620689657</v>
      </c>
      <c r="M33" s="61" t="s">
        <v>5</v>
      </c>
      <c r="N33" s="71">
        <f>IF(AND((N32&gt;0),(N31&gt;0)),(N32/N31),"")</f>
        <v>0.73934837092731831</v>
      </c>
      <c r="O33" s="61" t="s">
        <v>5</v>
      </c>
      <c r="P33" s="71">
        <f>IF(AND((P32&gt;0),(P31&gt;0)),(P32/P31),"")</f>
        <v>0.77011494252873569</v>
      </c>
      <c r="Q33" s="61" t="s">
        <v>5</v>
      </c>
      <c r="R33" s="71">
        <f>IF(AND((R32&gt;0),(R31&gt;0)),(R32/R31),"")</f>
        <v>0.6954022988505747</v>
      </c>
      <c r="S33" s="61" t="s">
        <v>5</v>
      </c>
      <c r="T33" s="71">
        <f>IF(AND((T32&gt;0),(T31&gt;0)),(T32/T31),"")</f>
        <v>0.76842105263157889</v>
      </c>
      <c r="U33" s="61" t="s">
        <v>5</v>
      </c>
      <c r="V33" s="71">
        <f>IF(AND((V32&gt;0),(V31&gt;0)),(V32/V31),"")</f>
        <v>0.82530120481927705</v>
      </c>
      <c r="W33" s="61" t="s">
        <v>5</v>
      </c>
      <c r="X33" s="71">
        <f>IF(AND((X32&gt;0),(X31&gt;0)),(X32/X31),"")</f>
        <v>0.75706214689265539</v>
      </c>
      <c r="Y33" s="61" t="s">
        <v>5</v>
      </c>
      <c r="Z33" s="71">
        <f>IF(AND((Z32&gt;0),(Z31&gt;0)),(Z32/Z31),"")</f>
        <v>0.85875706214689262</v>
      </c>
      <c r="AA33" s="61" t="s">
        <v>5</v>
      </c>
      <c r="AB33" s="71" t="str">
        <f>IF(AND((AB32&gt;0),(AB31&gt;0)),(AB32/AB31),"")</f>
        <v/>
      </c>
      <c r="AC33" s="61" t="s">
        <v>5</v>
      </c>
      <c r="AD33" s="71" t="str">
        <f>IF(AND((AD32&gt;0),(AD31&gt;0)),(AD32/AD31),"")</f>
        <v/>
      </c>
      <c r="AE33" s="61" t="s">
        <v>5</v>
      </c>
      <c r="AF33" s="71">
        <f>IF(AND((AF32&gt;0),(AF31&gt;0)),(AF32/AF31),"")</f>
        <v>0.84023668639053262</v>
      </c>
      <c r="AG33" s="61" t="s">
        <v>5</v>
      </c>
      <c r="AH33" s="71" t="str">
        <f>IF(AND((AH32&gt;0),(AH31&gt;0)),(AH32/AH31),"")</f>
        <v/>
      </c>
      <c r="AI33" s="61" t="s">
        <v>5</v>
      </c>
      <c r="AJ33" s="71" t="str">
        <f>IF(AND((AJ32&gt;0),(AJ31&gt;0)),(AJ32/AJ31),"")</f>
        <v/>
      </c>
      <c r="AK33" s="61" t="s">
        <v>5</v>
      </c>
      <c r="AL33" s="71" t="str">
        <f>IF(AND((AL32&gt;0),(AL31&gt;0)),(AL32/AL31),"")</f>
        <v/>
      </c>
      <c r="AM33" s="61" t="s">
        <v>5</v>
      </c>
      <c r="AN33" s="71" t="str">
        <f>IF(AND((AN32&gt;0),(AN31&gt;0)),(AN32/AN31),"")</f>
        <v/>
      </c>
      <c r="AO33" s="61" t="s">
        <v>5</v>
      </c>
      <c r="AP33" s="71" t="str">
        <f>IF(AND((AP32&gt;0),(AP31&gt;0)),(AP32/AP31),"")</f>
        <v/>
      </c>
      <c r="AQ33" s="61" t="s">
        <v>5</v>
      </c>
      <c r="AR33" s="71" t="str">
        <f>IF(AND((AR32&gt;0),(AR31&gt;0)),(AR32/AR31),"")</f>
        <v/>
      </c>
      <c r="AS33" s="61" t="s">
        <v>5</v>
      </c>
      <c r="AT33" s="71" t="str">
        <f>IF(AND((AT32&gt;0),(AT31&gt;0)),(AT32/AT31),"")</f>
        <v/>
      </c>
      <c r="AU33" s="61" t="s">
        <v>5</v>
      </c>
      <c r="AV33" s="71" t="str">
        <f>IF(AND((AV32&gt;0),(AV31&gt;0)),(AV32/AV31),"")</f>
        <v/>
      </c>
      <c r="AW33" s="61" t="s">
        <v>5</v>
      </c>
      <c r="AX33" s="71" t="str">
        <f>IF(AND((AX32&gt;0),(AX31&gt;0)),(AX32/AX31),"")</f>
        <v/>
      </c>
      <c r="AY33" s="61" t="s">
        <v>5</v>
      </c>
      <c r="AZ33" s="71" t="str">
        <f>IF(AND((AZ32&gt;0),(AZ31&gt;0)),(AZ32/AZ31),"")</f>
        <v/>
      </c>
      <c r="BA33" s="61" t="s">
        <v>5</v>
      </c>
      <c r="BB33" s="71" t="str">
        <f>IF(AND((BB32&gt;0),(BB31&gt;0)),(BB32/BB31),"")</f>
        <v/>
      </c>
      <c r="BC33" s="61" t="s">
        <v>5</v>
      </c>
      <c r="BD33" s="71" t="str">
        <f>IF(AND((BD32&gt;0),(BD31&gt;0)),(BD32/BD31),"")</f>
        <v/>
      </c>
      <c r="BE33" s="61" t="s">
        <v>5</v>
      </c>
      <c r="BF33" s="71" t="str">
        <f>IF(AND((BF32&gt;0),(BF31&gt;0)),(BF32/BF31),"")</f>
        <v/>
      </c>
      <c r="BG33" s="61" t="s">
        <v>5</v>
      </c>
      <c r="BH33" s="71" t="str">
        <f>IF(AND((BH32&gt;0),(BH31&gt;0)),(BH32/BH31),"")</f>
        <v/>
      </c>
      <c r="BI33" s="61" t="s">
        <v>5</v>
      </c>
      <c r="BK33" s="18" t="str">
        <f t="shared" si="0"/>
        <v xml:space="preserve">     External branches length ratio</v>
      </c>
      <c r="BL33" s="11">
        <f t="shared" si="1"/>
        <v>14</v>
      </c>
      <c r="BM33" s="24">
        <f t="shared" si="2"/>
        <v>0.6954022988505747</v>
      </c>
      <c r="BN33" s="25" t="str">
        <f t="shared" si="3"/>
        <v>–</v>
      </c>
      <c r="BO33" s="26">
        <f t="shared" si="4"/>
        <v>0.85875706214689262</v>
      </c>
      <c r="BP33" s="102" t="str">
        <f t="shared" si="5"/>
        <v/>
      </c>
      <c r="BQ33" s="103" t="s">
        <v>5</v>
      </c>
      <c r="BR33" s="104" t="str">
        <f t="shared" si="7"/>
        <v/>
      </c>
      <c r="BS33" s="53">
        <f t="shared" si="8"/>
        <v>0.77807331946790825</v>
      </c>
      <c r="BT33" s="105" t="s">
        <v>5</v>
      </c>
      <c r="BU33" s="25">
        <f t="shared" si="10"/>
        <v>4.6910788606349119E-2</v>
      </c>
      <c r="BV33" s="106" t="s">
        <v>5</v>
      </c>
      <c r="BW33" s="25"/>
      <c r="BX33" s="103"/>
    </row>
    <row r="34" spans="1:76" x14ac:dyDescent="0.2">
      <c r="A34" s="27" t="s">
        <v>27</v>
      </c>
      <c r="B34" s="17">
        <v>16.3</v>
      </c>
      <c r="C34" s="61">
        <f t="shared" si="186"/>
        <v>48.224852071005927</v>
      </c>
      <c r="D34" s="17">
        <v>11.6</v>
      </c>
      <c r="E34" s="61">
        <f t="shared" ref="E34:E36" si="216">IF(AND((D34&gt;0),(D$7&gt;0)),(D34/D$7*100),"")</f>
        <v>41.134751773049643</v>
      </c>
      <c r="F34" s="17">
        <v>15.7</v>
      </c>
      <c r="G34" s="61">
        <f t="shared" ref="G34:G36" si="217">IF(AND((F34&gt;0),(F$7&gt;0)),(F34/F$7*100),"")</f>
        <v>48.307692307692307</v>
      </c>
      <c r="H34" s="17"/>
      <c r="I34" s="61" t="str">
        <f t="shared" ref="I34:I36" si="218">IF(AND((H34&gt;0),(H$7&gt;0)),(H34/H$7*100),"")</f>
        <v/>
      </c>
      <c r="J34" s="17">
        <v>16.2</v>
      </c>
      <c r="K34" s="61">
        <f t="shared" ref="K34:K36" si="219">IF(AND((J34&gt;0),(J$7&gt;0)),(J34/J$7*100),"")</f>
        <v>49.846153846153847</v>
      </c>
      <c r="L34" s="17">
        <v>16.600000000000001</v>
      </c>
      <c r="M34" s="61">
        <f t="shared" ref="M34:M36" si="220">IF(AND((L34&gt;0),(L$7&gt;0)),(L34/L$7*100),"")</f>
        <v>43.116883116883123</v>
      </c>
      <c r="N34" s="17">
        <v>15.1</v>
      </c>
      <c r="O34" s="61">
        <f t="shared" ref="O34:O36" si="221">IF(AND((N34&gt;0),(N$7&gt;0)),(N34/N$7*100),"")</f>
        <v>42.178770949720672</v>
      </c>
      <c r="P34" s="17">
        <v>15.1</v>
      </c>
      <c r="Q34" s="61">
        <f t="shared" ref="Q34:Q36" si="222">IF(AND((P34&gt;0),(P$7&gt;0)),(P34/P$7*100),"")</f>
        <v>44.807121661721062</v>
      </c>
      <c r="R34" s="17">
        <v>15.6</v>
      </c>
      <c r="S34" s="61">
        <f t="shared" ref="S34:S36" si="223">IF(AND((R34&gt;0),(R$7&gt;0)),(R34/R$7*100),"")</f>
        <v>46.98795180722891</v>
      </c>
      <c r="T34" s="17"/>
      <c r="U34" s="61" t="str">
        <f t="shared" ref="U34:U36" si="224">IF(AND((T34&gt;0),(T$7&gt;0)),(T34/T$7*100),"")</f>
        <v/>
      </c>
      <c r="V34" s="17">
        <v>15.7</v>
      </c>
      <c r="W34" s="61">
        <f t="shared" ref="W34:W36" si="225">IF(AND((V34&gt;0),(V$7&gt;0)),(V34/V$7*100),"")</f>
        <v>39.447236180904518</v>
      </c>
      <c r="X34" s="17">
        <v>16.8</v>
      </c>
      <c r="Y34" s="61">
        <f t="shared" ref="Y34:Y36" si="226">IF(AND((X34&gt;0),(X$7&gt;0)),(X34/X$7*100),"")</f>
        <v>43.298969072164958</v>
      </c>
      <c r="Z34" s="17">
        <v>16.399999999999999</v>
      </c>
      <c r="AA34" s="61">
        <f t="shared" ref="AA34:AA36" si="227">IF(AND((Z34&gt;0),(Z$7&gt;0)),(Z34/Z$7*100),"")</f>
        <v>42.819843342036549</v>
      </c>
      <c r="AB34" s="17"/>
      <c r="AC34" s="61" t="str">
        <f t="shared" ref="AC34:AC36" si="228">IF(AND((AB34&gt;0),(AB$7&gt;0)),(AB34/AB$7*100),"")</f>
        <v/>
      </c>
      <c r="AD34" s="17">
        <v>16</v>
      </c>
      <c r="AE34" s="61">
        <f t="shared" ref="AE34:AE36" si="229">IF(AND((AD34&gt;0),(AD$7&gt;0)),(AD34/AD$7*100),"")</f>
        <v>43.01075268817204</v>
      </c>
      <c r="AF34" s="17">
        <v>16.899999999999999</v>
      </c>
      <c r="AG34" s="61">
        <f t="shared" ref="AG34:AG36" si="230">IF(AND((AF34&gt;0),(AF$7&gt;0)),(AF34/AF$7*100),"")</f>
        <v>43.112244897959179</v>
      </c>
      <c r="AH34" s="17"/>
      <c r="AI34" s="61" t="str">
        <f t="shared" ref="AI34:AI36" si="231">IF(AND((AH34&gt;0),(AH$7&gt;0)),(AH34/AH$7*100),"")</f>
        <v/>
      </c>
      <c r="AJ34" s="17"/>
      <c r="AK34" s="61" t="str">
        <f t="shared" ref="AK34:AK36" si="232">IF(AND((AJ34&gt;0),(AJ$7&gt;0)),(AJ34/AJ$7*100),"")</f>
        <v/>
      </c>
      <c r="AL34" s="17"/>
      <c r="AM34" s="61" t="str">
        <f t="shared" ref="AM34:AM36" si="233">IF(AND((AL34&gt;0),(AL$7&gt;0)),(AL34/AL$7*100),"")</f>
        <v/>
      </c>
      <c r="AN34" s="17"/>
      <c r="AO34" s="61" t="str">
        <f t="shared" ref="AO34:AO36" si="234">IF(AND((AN34&gt;0),(AN$7&gt;0)),(AN34/AN$7*100),"")</f>
        <v/>
      </c>
      <c r="AP34" s="17"/>
      <c r="AQ34" s="61" t="str">
        <f t="shared" ref="AQ34:AQ36" si="235">IF(AND((AP34&gt;0),(AP$7&gt;0)),(AP34/AP$7*100),"")</f>
        <v/>
      </c>
      <c r="AR34" s="17"/>
      <c r="AS34" s="61" t="str">
        <f t="shared" ref="AS34:AS36" si="236">IF(AND((AR34&gt;0),(AR$7&gt;0)),(AR34/AR$7*100),"")</f>
        <v/>
      </c>
      <c r="AT34" s="17"/>
      <c r="AU34" s="61" t="str">
        <f t="shared" ref="AU34:AU36" si="237">IF(AND((AT34&gt;0),(AT$7&gt;0)),(AT34/AT$7*100),"")</f>
        <v/>
      </c>
      <c r="AV34" s="17"/>
      <c r="AW34" s="61" t="str">
        <f t="shared" ref="AW34:AW36" si="238">IF(AND((AV34&gt;0),(AV$7&gt;0)),(AV34/AV$7*100),"")</f>
        <v/>
      </c>
      <c r="AX34" s="17"/>
      <c r="AY34" s="61" t="str">
        <f t="shared" ref="AY34:AY36" si="239">IF(AND((AX34&gt;0),(AX$7&gt;0)),(AX34/AX$7*100),"")</f>
        <v/>
      </c>
      <c r="AZ34" s="17"/>
      <c r="BA34" s="61" t="str">
        <f t="shared" ref="BA34:BA36" si="240">IF(AND((AZ34&gt;0),(AZ$7&gt;0)),(AZ34/AZ$7*100),"")</f>
        <v/>
      </c>
      <c r="BB34" s="17"/>
      <c r="BC34" s="61" t="str">
        <f t="shared" ref="BC34:BC36" si="241">IF(AND((BB34&gt;0),(BB$7&gt;0)),(BB34/BB$7*100),"")</f>
        <v/>
      </c>
      <c r="BD34" s="17"/>
      <c r="BE34" s="61" t="str">
        <f t="shared" ref="BE34:BE36" si="242">IF(AND((BD34&gt;0),(BD$7&gt;0)),(BD34/BD$7*100),"")</f>
        <v/>
      </c>
      <c r="BF34" s="17"/>
      <c r="BG34" s="61" t="str">
        <f t="shared" ref="BG34:BG36" si="243">IF(AND((BF34&gt;0),(BF$7&gt;0)),(BF34/BF$7*100),"")</f>
        <v/>
      </c>
      <c r="BH34" s="17"/>
      <c r="BI34" s="61" t="str">
        <f t="shared" ref="BI34:BI36" si="244">IF(AND((BH34&gt;0),(BH$7&gt;0)),(BH34/BH$7*100),"")</f>
        <v/>
      </c>
      <c r="BK34" s="18" t="str">
        <f t="shared" si="0"/>
        <v xml:space="preserve">     Internal primary branch</v>
      </c>
      <c r="BL34" s="11">
        <f t="shared" si="1"/>
        <v>13</v>
      </c>
      <c r="BM34" s="4">
        <f t="shared" si="2"/>
        <v>11.6</v>
      </c>
      <c r="BN34" s="40" t="str">
        <f t="shared" si="3"/>
        <v>–</v>
      </c>
      <c r="BO34" s="6">
        <f t="shared" si="4"/>
        <v>16.8</v>
      </c>
      <c r="BP34" s="51">
        <f t="shared" si="5"/>
        <v>39.447236180904518</v>
      </c>
      <c r="BQ34" s="7" t="str">
        <f t="shared" si="6"/>
        <v>–</v>
      </c>
      <c r="BR34" s="52">
        <f t="shared" si="7"/>
        <v>49.846153846153847</v>
      </c>
      <c r="BS34" s="46">
        <f t="shared" si="8"/>
        <v>15.692307692307692</v>
      </c>
      <c r="BT34" s="8">
        <f t="shared" si="9"/>
        <v>44.330247978053279</v>
      </c>
      <c r="BU34" s="5">
        <f t="shared" si="10"/>
        <v>1.3598171068575968</v>
      </c>
      <c r="BV34" s="9">
        <f t="shared" si="11"/>
        <v>3.1014725763495212</v>
      </c>
      <c r="BW34" s="5"/>
      <c r="BX34" s="7"/>
    </row>
    <row r="35" spans="1:76" x14ac:dyDescent="0.2">
      <c r="A35" s="27" t="s">
        <v>28</v>
      </c>
      <c r="B35" s="17">
        <v>11.8</v>
      </c>
      <c r="C35" s="61">
        <f t="shared" si="186"/>
        <v>34.911242603550299</v>
      </c>
      <c r="D35" s="17"/>
      <c r="E35" s="61" t="str">
        <f t="shared" si="216"/>
        <v/>
      </c>
      <c r="F35" s="17">
        <v>12.3</v>
      </c>
      <c r="G35" s="61">
        <f t="shared" si="217"/>
        <v>37.846153846153847</v>
      </c>
      <c r="H35" s="17">
        <v>12.4</v>
      </c>
      <c r="I35" s="61">
        <f t="shared" si="218"/>
        <v>37.237237237237238</v>
      </c>
      <c r="J35" s="17">
        <v>12.9</v>
      </c>
      <c r="K35" s="61">
        <f t="shared" si="219"/>
        <v>39.692307692307693</v>
      </c>
      <c r="L35" s="17"/>
      <c r="M35" s="61" t="str">
        <f t="shared" si="220"/>
        <v/>
      </c>
      <c r="N35" s="17">
        <v>11.9</v>
      </c>
      <c r="O35" s="61">
        <f t="shared" si="221"/>
        <v>33.240223463687151</v>
      </c>
      <c r="P35" s="17">
        <v>12.3</v>
      </c>
      <c r="Q35" s="61">
        <f t="shared" si="222"/>
        <v>36.498516320474778</v>
      </c>
      <c r="R35" s="17">
        <v>12</v>
      </c>
      <c r="S35" s="61">
        <f t="shared" si="223"/>
        <v>36.144578313253007</v>
      </c>
      <c r="T35" s="17"/>
      <c r="U35" s="61" t="str">
        <f t="shared" si="224"/>
        <v/>
      </c>
      <c r="V35" s="17">
        <v>12.4</v>
      </c>
      <c r="W35" s="61">
        <f t="shared" si="225"/>
        <v>31.155778894472363</v>
      </c>
      <c r="X35" s="17">
        <v>12.9</v>
      </c>
      <c r="Y35" s="61">
        <f t="shared" si="226"/>
        <v>33.247422680412377</v>
      </c>
      <c r="Z35" s="17">
        <v>14.1</v>
      </c>
      <c r="AA35" s="61">
        <f t="shared" si="227"/>
        <v>36.814621409921671</v>
      </c>
      <c r="AB35" s="17">
        <v>13.6</v>
      </c>
      <c r="AC35" s="61">
        <f t="shared" si="228"/>
        <v>33.415233415233416</v>
      </c>
      <c r="AD35" s="17"/>
      <c r="AE35" s="61" t="str">
        <f t="shared" si="229"/>
        <v/>
      </c>
      <c r="AF35" s="17">
        <v>13.9</v>
      </c>
      <c r="AG35" s="61">
        <f t="shared" si="230"/>
        <v>35.459183673469383</v>
      </c>
      <c r="AH35" s="17"/>
      <c r="AI35" s="61" t="str">
        <f t="shared" si="231"/>
        <v/>
      </c>
      <c r="AJ35" s="17"/>
      <c r="AK35" s="61" t="str">
        <f t="shared" si="232"/>
        <v/>
      </c>
      <c r="AL35" s="17"/>
      <c r="AM35" s="61" t="str">
        <f t="shared" si="233"/>
        <v/>
      </c>
      <c r="AN35" s="17"/>
      <c r="AO35" s="61" t="str">
        <f t="shared" si="234"/>
        <v/>
      </c>
      <c r="AP35" s="17"/>
      <c r="AQ35" s="61" t="str">
        <f t="shared" si="235"/>
        <v/>
      </c>
      <c r="AR35" s="17"/>
      <c r="AS35" s="61" t="str">
        <f t="shared" si="236"/>
        <v/>
      </c>
      <c r="AT35" s="17"/>
      <c r="AU35" s="61" t="str">
        <f t="shared" si="237"/>
        <v/>
      </c>
      <c r="AV35" s="17"/>
      <c r="AW35" s="61" t="str">
        <f t="shared" si="238"/>
        <v/>
      </c>
      <c r="AX35" s="17"/>
      <c r="AY35" s="61" t="str">
        <f t="shared" si="239"/>
        <v/>
      </c>
      <c r="AZ35" s="17"/>
      <c r="BA35" s="61" t="str">
        <f t="shared" si="240"/>
        <v/>
      </c>
      <c r="BB35" s="17"/>
      <c r="BC35" s="61" t="str">
        <f t="shared" si="241"/>
        <v/>
      </c>
      <c r="BD35" s="17"/>
      <c r="BE35" s="61" t="str">
        <f t="shared" si="242"/>
        <v/>
      </c>
      <c r="BF35" s="17"/>
      <c r="BG35" s="61" t="str">
        <f t="shared" si="243"/>
        <v/>
      </c>
      <c r="BH35" s="17"/>
      <c r="BI35" s="61" t="str">
        <f t="shared" si="244"/>
        <v/>
      </c>
      <c r="BK35" s="18" t="str">
        <f t="shared" si="0"/>
        <v xml:space="preserve">     Internal base + secondary branch</v>
      </c>
      <c r="BL35" s="11">
        <f t="shared" si="1"/>
        <v>12</v>
      </c>
      <c r="BM35" s="4">
        <f t="shared" si="2"/>
        <v>11.8</v>
      </c>
      <c r="BN35" s="40" t="str">
        <f t="shared" si="3"/>
        <v>–</v>
      </c>
      <c r="BO35" s="6">
        <f t="shared" si="4"/>
        <v>14.1</v>
      </c>
      <c r="BP35" s="51">
        <f t="shared" si="5"/>
        <v>31.155778894472363</v>
      </c>
      <c r="BQ35" s="7" t="str">
        <f t="shared" si="6"/>
        <v>–</v>
      </c>
      <c r="BR35" s="52">
        <f t="shared" si="7"/>
        <v>39.692307692307693</v>
      </c>
      <c r="BS35" s="46">
        <f t="shared" si="8"/>
        <v>12.708333333333334</v>
      </c>
      <c r="BT35" s="8">
        <f t="shared" si="9"/>
        <v>35.471874962514441</v>
      </c>
      <c r="BU35" s="5">
        <f t="shared" si="10"/>
        <v>0.78213964497551447</v>
      </c>
      <c r="BV35" s="9">
        <f t="shared" si="11"/>
        <v>2.3927282394008289</v>
      </c>
      <c r="BW35" s="5"/>
      <c r="BX35" s="7"/>
    </row>
    <row r="36" spans="1:76" x14ac:dyDescent="0.2">
      <c r="A36" s="27" t="s">
        <v>29</v>
      </c>
      <c r="B36" s="17">
        <v>5.5</v>
      </c>
      <c r="C36" s="61">
        <f t="shared" si="186"/>
        <v>16.272189349112427</v>
      </c>
      <c r="D36" s="17"/>
      <c r="E36" s="61" t="str">
        <f t="shared" si="216"/>
        <v/>
      </c>
      <c r="F36" s="17">
        <v>5.0999999999999996</v>
      </c>
      <c r="G36" s="61">
        <f t="shared" si="217"/>
        <v>15.692307692307692</v>
      </c>
      <c r="H36" s="17">
        <v>5.4</v>
      </c>
      <c r="I36" s="61">
        <f t="shared" si="218"/>
        <v>16.216216216216221</v>
      </c>
      <c r="J36" s="17">
        <v>5.7</v>
      </c>
      <c r="K36" s="61">
        <f t="shared" si="219"/>
        <v>17.53846153846154</v>
      </c>
      <c r="L36" s="17"/>
      <c r="M36" s="61" t="str">
        <f t="shared" si="220"/>
        <v/>
      </c>
      <c r="N36" s="17">
        <v>6.4</v>
      </c>
      <c r="O36" s="61">
        <f t="shared" si="221"/>
        <v>17.877094972067042</v>
      </c>
      <c r="P36" s="17">
        <v>6.2</v>
      </c>
      <c r="Q36" s="61">
        <f t="shared" si="222"/>
        <v>18.397626112759642</v>
      </c>
      <c r="R36" s="17">
        <v>5.8</v>
      </c>
      <c r="S36" s="61">
        <f t="shared" si="223"/>
        <v>17.469879518072286</v>
      </c>
      <c r="T36" s="17"/>
      <c r="U36" s="61" t="str">
        <f t="shared" si="224"/>
        <v/>
      </c>
      <c r="V36" s="17">
        <v>6.1</v>
      </c>
      <c r="W36" s="61">
        <f t="shared" si="225"/>
        <v>15.326633165829145</v>
      </c>
      <c r="X36" s="17">
        <v>6.7</v>
      </c>
      <c r="Y36" s="61">
        <f t="shared" si="226"/>
        <v>17.268041237113405</v>
      </c>
      <c r="Z36" s="17">
        <v>8.4</v>
      </c>
      <c r="AA36" s="61">
        <f t="shared" si="227"/>
        <v>21.932114882506529</v>
      </c>
      <c r="AB36" s="17">
        <v>8</v>
      </c>
      <c r="AC36" s="61">
        <f t="shared" si="228"/>
        <v>19.656019656019655</v>
      </c>
      <c r="AD36" s="17">
        <v>6.9</v>
      </c>
      <c r="AE36" s="61">
        <f t="shared" si="229"/>
        <v>18.548387096774192</v>
      </c>
      <c r="AF36" s="17">
        <v>6.4</v>
      </c>
      <c r="AG36" s="61">
        <f t="shared" si="230"/>
        <v>16.326530612244898</v>
      </c>
      <c r="AH36" s="17"/>
      <c r="AI36" s="61" t="str">
        <f t="shared" si="231"/>
        <v/>
      </c>
      <c r="AJ36" s="17"/>
      <c r="AK36" s="61" t="str">
        <f t="shared" si="232"/>
        <v/>
      </c>
      <c r="AL36" s="17"/>
      <c r="AM36" s="61" t="str">
        <f t="shared" si="233"/>
        <v/>
      </c>
      <c r="AN36" s="17"/>
      <c r="AO36" s="61" t="str">
        <f t="shared" si="234"/>
        <v/>
      </c>
      <c r="AP36" s="17"/>
      <c r="AQ36" s="61" t="str">
        <f t="shared" si="235"/>
        <v/>
      </c>
      <c r="AR36" s="17"/>
      <c r="AS36" s="61" t="str">
        <f t="shared" si="236"/>
        <v/>
      </c>
      <c r="AT36" s="17"/>
      <c r="AU36" s="61" t="str">
        <f t="shared" si="237"/>
        <v/>
      </c>
      <c r="AV36" s="17"/>
      <c r="AW36" s="61" t="str">
        <f t="shared" si="238"/>
        <v/>
      </c>
      <c r="AX36" s="17"/>
      <c r="AY36" s="61" t="str">
        <f t="shared" si="239"/>
        <v/>
      </c>
      <c r="AZ36" s="17"/>
      <c r="BA36" s="61" t="str">
        <f t="shared" si="240"/>
        <v/>
      </c>
      <c r="BB36" s="17"/>
      <c r="BC36" s="61" t="str">
        <f t="shared" si="241"/>
        <v/>
      </c>
      <c r="BD36" s="17"/>
      <c r="BE36" s="61" t="str">
        <f t="shared" si="242"/>
        <v/>
      </c>
      <c r="BF36" s="17"/>
      <c r="BG36" s="61" t="str">
        <f t="shared" si="243"/>
        <v/>
      </c>
      <c r="BH36" s="17"/>
      <c r="BI36" s="61" t="str">
        <f t="shared" si="244"/>
        <v/>
      </c>
      <c r="BK36" s="18" t="str">
        <f t="shared" si="0"/>
        <v xml:space="preserve">     Internal spur</v>
      </c>
      <c r="BL36" s="11">
        <f t="shared" si="1"/>
        <v>13</v>
      </c>
      <c r="BM36" s="4">
        <f t="shared" si="2"/>
        <v>5.0999999999999996</v>
      </c>
      <c r="BN36" s="40" t="str">
        <f t="shared" si="3"/>
        <v>–</v>
      </c>
      <c r="BO36" s="6">
        <f t="shared" si="4"/>
        <v>8.4</v>
      </c>
      <c r="BP36" s="51">
        <f t="shared" si="5"/>
        <v>15.326633165829145</v>
      </c>
      <c r="BQ36" s="7" t="str">
        <f t="shared" si="6"/>
        <v>–</v>
      </c>
      <c r="BR36" s="52">
        <f t="shared" si="7"/>
        <v>21.932114882506529</v>
      </c>
      <c r="BS36" s="46">
        <f t="shared" si="8"/>
        <v>6.3538461538461553</v>
      </c>
      <c r="BT36" s="8">
        <f t="shared" si="9"/>
        <v>17.578577080729595</v>
      </c>
      <c r="BU36" s="5">
        <f t="shared" si="10"/>
        <v>0.97263849452178974</v>
      </c>
      <c r="BV36" s="9">
        <f t="shared" si="11"/>
        <v>1.7990497880588141</v>
      </c>
      <c r="BW36" s="5"/>
      <c r="BX36" s="7"/>
    </row>
    <row r="37" spans="1:76" x14ac:dyDescent="0.2">
      <c r="A37" s="27" t="s">
        <v>78</v>
      </c>
      <c r="B37" s="71">
        <f>IF(AND((B35&gt;0),(B34&gt;0)),(B35/B34),"")</f>
        <v>0.7239263803680982</v>
      </c>
      <c r="C37" s="61" t="s">
        <v>5</v>
      </c>
      <c r="D37" s="71" t="str">
        <f t="shared" ref="D37" si="245">IF(AND((D35&gt;0),(D34&gt;0)),(D35/D34),"")</f>
        <v/>
      </c>
      <c r="E37" s="61" t="s">
        <v>5</v>
      </c>
      <c r="F37" s="71">
        <f t="shared" ref="F37" si="246">IF(AND((F35&gt;0),(F34&gt;0)),(F35/F34),"")</f>
        <v>0.78343949044585992</v>
      </c>
      <c r="G37" s="61" t="s">
        <v>5</v>
      </c>
      <c r="H37" s="71" t="str">
        <f t="shared" ref="H37" si="247">IF(AND((H35&gt;0),(H34&gt;0)),(H35/H34),"")</f>
        <v/>
      </c>
      <c r="I37" s="61" t="s">
        <v>5</v>
      </c>
      <c r="J37" s="71">
        <f t="shared" ref="J37" si="248">IF(AND((J35&gt;0),(J34&gt;0)),(J35/J34),"")</f>
        <v>0.79629629629629639</v>
      </c>
      <c r="K37" s="61" t="s">
        <v>5</v>
      </c>
      <c r="L37" s="71" t="str">
        <f t="shared" ref="L37" si="249">IF(AND((L35&gt;0),(L34&gt;0)),(L35/L34),"")</f>
        <v/>
      </c>
      <c r="M37" s="61" t="s">
        <v>5</v>
      </c>
      <c r="N37" s="71">
        <f t="shared" ref="N37" si="250">IF(AND((N35&gt;0),(N34&gt;0)),(N35/N34),"")</f>
        <v>0.78807947019867552</v>
      </c>
      <c r="O37" s="61" t="s">
        <v>5</v>
      </c>
      <c r="P37" s="71">
        <f t="shared" ref="P37" si="251">IF(AND((P35&gt;0),(P34&gt;0)),(P35/P34),"")</f>
        <v>0.81456953642384111</v>
      </c>
      <c r="Q37" s="61" t="s">
        <v>5</v>
      </c>
      <c r="R37" s="71">
        <f t="shared" ref="R37" si="252">IF(AND((R35&gt;0),(R34&gt;0)),(R35/R34),"")</f>
        <v>0.76923076923076927</v>
      </c>
      <c r="S37" s="61" t="s">
        <v>5</v>
      </c>
      <c r="T37" s="71" t="str">
        <f t="shared" ref="T37" si="253">IF(AND((T35&gt;0),(T34&gt;0)),(T35/T34),"")</f>
        <v/>
      </c>
      <c r="U37" s="61" t="s">
        <v>5</v>
      </c>
      <c r="V37" s="71">
        <f t="shared" ref="V37" si="254">IF(AND((V35&gt;0),(V34&gt;0)),(V35/V34),"")</f>
        <v>0.78980891719745228</v>
      </c>
      <c r="W37" s="61" t="s">
        <v>5</v>
      </c>
      <c r="X37" s="71">
        <f t="shared" ref="X37" si="255">IF(AND((X35&gt;0),(X34&gt;0)),(X35/X34),"")</f>
        <v>0.76785714285714279</v>
      </c>
      <c r="Y37" s="61" t="s">
        <v>5</v>
      </c>
      <c r="Z37" s="71">
        <f t="shared" ref="Z37" si="256">IF(AND((Z35&gt;0),(Z34&gt;0)),(Z35/Z34),"")</f>
        <v>0.85975609756097571</v>
      </c>
      <c r="AA37" s="61" t="s">
        <v>5</v>
      </c>
      <c r="AB37" s="71" t="str">
        <f t="shared" ref="AB37" si="257">IF(AND((AB35&gt;0),(AB34&gt;0)),(AB35/AB34),"")</f>
        <v/>
      </c>
      <c r="AC37" s="61" t="s">
        <v>5</v>
      </c>
      <c r="AD37" s="71" t="str">
        <f t="shared" ref="AD37" si="258">IF(AND((AD35&gt;0),(AD34&gt;0)),(AD35/AD34),"")</f>
        <v/>
      </c>
      <c r="AE37" s="61" t="s">
        <v>5</v>
      </c>
      <c r="AF37" s="71">
        <f>IF(AND((AF35&gt;0),(AF34&gt;0)),(AF35/AF34),"")</f>
        <v>0.82248520710059181</v>
      </c>
      <c r="AG37" s="61" t="s">
        <v>5</v>
      </c>
      <c r="AH37" s="71" t="str">
        <f t="shared" ref="AH37" si="259">IF(AND((AH35&gt;0),(AH34&gt;0)),(AH35/AH34),"")</f>
        <v/>
      </c>
      <c r="AI37" s="61" t="s">
        <v>5</v>
      </c>
      <c r="AJ37" s="71" t="str">
        <f t="shared" ref="AJ37" si="260">IF(AND((AJ35&gt;0),(AJ34&gt;0)),(AJ35/AJ34),"")</f>
        <v/>
      </c>
      <c r="AK37" s="61" t="s">
        <v>5</v>
      </c>
      <c r="AL37" s="71" t="str">
        <f t="shared" ref="AL37" si="261">IF(AND((AL35&gt;0),(AL34&gt;0)),(AL35/AL34),"")</f>
        <v/>
      </c>
      <c r="AM37" s="61" t="s">
        <v>5</v>
      </c>
      <c r="AN37" s="71" t="str">
        <f t="shared" ref="AN37" si="262">IF(AND((AN35&gt;0),(AN34&gt;0)),(AN35/AN34),"")</f>
        <v/>
      </c>
      <c r="AO37" s="61" t="s">
        <v>5</v>
      </c>
      <c r="AP37" s="71" t="str">
        <f t="shared" ref="AP37" si="263">IF(AND((AP35&gt;0),(AP34&gt;0)),(AP35/AP34),"")</f>
        <v/>
      </c>
      <c r="AQ37" s="61" t="s">
        <v>5</v>
      </c>
      <c r="AR37" s="71" t="str">
        <f t="shared" ref="AR37" si="264">IF(AND((AR35&gt;0),(AR34&gt;0)),(AR35/AR34),"")</f>
        <v/>
      </c>
      <c r="AS37" s="61" t="s">
        <v>5</v>
      </c>
      <c r="AT37" s="71" t="str">
        <f t="shared" ref="AT37" si="265">IF(AND((AT35&gt;0),(AT34&gt;0)),(AT35/AT34),"")</f>
        <v/>
      </c>
      <c r="AU37" s="61" t="s">
        <v>5</v>
      </c>
      <c r="AV37" s="71" t="str">
        <f t="shared" ref="AV37" si="266">IF(AND((AV35&gt;0),(AV34&gt;0)),(AV35/AV34),"")</f>
        <v/>
      </c>
      <c r="AW37" s="61" t="s">
        <v>5</v>
      </c>
      <c r="AX37" s="71" t="str">
        <f t="shared" ref="AX37" si="267">IF(AND((AX35&gt;0),(AX34&gt;0)),(AX35/AX34),"")</f>
        <v/>
      </c>
      <c r="AY37" s="61" t="s">
        <v>5</v>
      </c>
      <c r="AZ37" s="71" t="str">
        <f t="shared" ref="AZ37" si="268">IF(AND((AZ35&gt;0),(AZ34&gt;0)),(AZ35/AZ34),"")</f>
        <v/>
      </c>
      <c r="BA37" s="61" t="s">
        <v>5</v>
      </c>
      <c r="BB37" s="71" t="str">
        <f t="shared" ref="BB37" si="269">IF(AND((BB35&gt;0),(BB34&gt;0)),(BB35/BB34),"")</f>
        <v/>
      </c>
      <c r="BC37" s="61" t="s">
        <v>5</v>
      </c>
      <c r="BD37" s="71" t="str">
        <f t="shared" ref="BD37" si="270">IF(AND((BD35&gt;0),(BD34&gt;0)),(BD35/BD34),"")</f>
        <v/>
      </c>
      <c r="BE37" s="61" t="s">
        <v>5</v>
      </c>
      <c r="BF37" s="71" t="str">
        <f t="shared" ref="BF37" si="271">IF(AND((BF35&gt;0),(BF34&gt;0)),(BF35/BF34),"")</f>
        <v/>
      </c>
      <c r="BG37" s="61" t="s">
        <v>5</v>
      </c>
      <c r="BH37" s="71" t="str">
        <f t="shared" ref="BH37" si="272">IF(AND((BH35&gt;0),(BH34&gt;0)),(BH35/BH34),"")</f>
        <v/>
      </c>
      <c r="BI37" s="61" t="s">
        <v>5</v>
      </c>
      <c r="BK37" s="18" t="str">
        <f t="shared" si="0"/>
        <v xml:space="preserve">     Internal branches length ratio</v>
      </c>
      <c r="BL37" s="11">
        <f t="shared" si="1"/>
        <v>10</v>
      </c>
      <c r="BM37" s="24">
        <f t="shared" si="2"/>
        <v>0.7239263803680982</v>
      </c>
      <c r="BN37" s="25" t="str">
        <f t="shared" si="3"/>
        <v>–</v>
      </c>
      <c r="BO37" s="26">
        <f t="shared" si="4"/>
        <v>0.85975609756097571</v>
      </c>
      <c r="BP37" s="102" t="str">
        <f t="shared" si="5"/>
        <v/>
      </c>
      <c r="BQ37" s="103" t="s">
        <v>5</v>
      </c>
      <c r="BR37" s="104" t="str">
        <f t="shared" si="7"/>
        <v/>
      </c>
      <c r="BS37" s="53">
        <f t="shared" si="8"/>
        <v>0.79154493076797017</v>
      </c>
      <c r="BT37" s="105" t="s">
        <v>5</v>
      </c>
      <c r="BU37" s="25">
        <f t="shared" si="10"/>
        <v>3.632384386334906E-2</v>
      </c>
      <c r="BV37" s="106" t="s">
        <v>5</v>
      </c>
      <c r="BW37" s="25"/>
      <c r="BX37" s="103"/>
    </row>
    <row r="38" spans="1:76" x14ac:dyDescent="0.2">
      <c r="A38" s="16" t="s">
        <v>23</v>
      </c>
      <c r="B38" s="28"/>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74"/>
      <c r="AF38" s="28"/>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74"/>
      <c r="BK38" s="18" t="str">
        <f t="shared" si="0"/>
        <v>Claw 4 lengths</v>
      </c>
      <c r="BL38" s="11"/>
      <c r="BM38" s="4"/>
      <c r="BN38" s="40"/>
      <c r="BO38" s="6"/>
      <c r="BP38" s="51"/>
      <c r="BQ38" s="7"/>
      <c r="BR38" s="52"/>
      <c r="BS38" s="46"/>
      <c r="BT38" s="8"/>
      <c r="BU38" s="5"/>
      <c r="BV38" s="9"/>
      <c r="BW38" s="5"/>
      <c r="BX38" s="7"/>
    </row>
    <row r="39" spans="1:76" x14ac:dyDescent="0.2">
      <c r="A39" s="27" t="s">
        <v>30</v>
      </c>
      <c r="B39" s="17">
        <v>21.9</v>
      </c>
      <c r="C39" s="61">
        <f t="shared" ref="C39:C44" si="273">IF(AND((B39&gt;0),(B$7&gt;0)),(B39/B$7*100),"")</f>
        <v>64.792899408284015</v>
      </c>
      <c r="D39" s="17">
        <v>14.6</v>
      </c>
      <c r="E39" s="61">
        <f t="shared" ref="E39:E40" si="274">IF(AND((D39&gt;0),(D$7&gt;0)),(D39/D$7*100),"")</f>
        <v>51.773049645390067</v>
      </c>
      <c r="F39" s="17">
        <v>20.2</v>
      </c>
      <c r="G39" s="61">
        <f t="shared" ref="G39:G40" si="275">IF(AND((F39&gt;0),(F$7&gt;0)),(F39/F$7*100),"")</f>
        <v>62.153846153846146</v>
      </c>
      <c r="H39" s="17">
        <v>21.2</v>
      </c>
      <c r="I39" s="61">
        <f t="shared" ref="I39:I40" si="276">IF(AND((H39&gt;0),(H$7&gt;0)),(H39/H$7*100),"")</f>
        <v>63.663663663663669</v>
      </c>
      <c r="J39" s="17">
        <v>21.2</v>
      </c>
      <c r="K39" s="61">
        <f t="shared" ref="K39:K40" si="277">IF(AND((J39&gt;0),(J$7&gt;0)),(J39/J$7*100),"")</f>
        <v>65.230769230769226</v>
      </c>
      <c r="L39" s="17"/>
      <c r="M39" s="61" t="str">
        <f t="shared" ref="M39:M40" si="278">IF(AND((L39&gt;0),(L$7&gt;0)),(L39/L$7*100),"")</f>
        <v/>
      </c>
      <c r="N39" s="17">
        <v>21</v>
      </c>
      <c r="O39" s="61">
        <f t="shared" ref="O39:O40" si="279">IF(AND((N39&gt;0),(N$7&gt;0)),(N39/N$7*100),"")</f>
        <v>58.659217877094974</v>
      </c>
      <c r="P39" s="17"/>
      <c r="Q39" s="61" t="str">
        <f t="shared" ref="Q39:Q40" si="280">IF(AND((P39&gt;0),(P$7&gt;0)),(P39/P$7*100),"")</f>
        <v/>
      </c>
      <c r="R39" s="17"/>
      <c r="S39" s="61" t="str">
        <f t="shared" ref="S39:S40" si="281">IF(AND((R39&gt;0),(R$7&gt;0)),(R39/R$7*100),"")</f>
        <v/>
      </c>
      <c r="T39" s="17">
        <v>23.4</v>
      </c>
      <c r="U39" s="61">
        <f t="shared" ref="U39:U40" si="282">IF(AND((T39&gt;0),(T$7&gt;0)),(T39/T$7*100),"")</f>
        <v>65.730337078651672</v>
      </c>
      <c r="V39" s="17">
        <v>20.7</v>
      </c>
      <c r="W39" s="61">
        <f t="shared" ref="W39:W40" si="283">IF(AND((V39&gt;0),(V$7&gt;0)),(V39/V$7*100),"")</f>
        <v>52.010050251256281</v>
      </c>
      <c r="X39" s="17">
        <v>22.1</v>
      </c>
      <c r="Y39" s="61">
        <f t="shared" ref="Y39:Y40" si="284">IF(AND((X39&gt;0),(X$7&gt;0)),(X39/X$7*100),"")</f>
        <v>56.958762886597945</v>
      </c>
      <c r="Z39" s="17"/>
      <c r="AA39" s="61" t="str">
        <f t="shared" ref="AA39:AA40" si="285">IF(AND((Z39&gt;0),(Z$7&gt;0)),(Z39/Z$7*100),"")</f>
        <v/>
      </c>
      <c r="AB39" s="17"/>
      <c r="AC39" s="61" t="str">
        <f t="shared" ref="AC39:AC40" si="286">IF(AND((AB39&gt;0),(AB$7&gt;0)),(AB39/AB$7*100),"")</f>
        <v/>
      </c>
      <c r="AD39" s="17">
        <v>21.6</v>
      </c>
      <c r="AE39" s="61">
        <f t="shared" ref="AE39:AE40" si="287">IF(AND((AD39&gt;0),(AD$7&gt;0)),(AD39/AD$7*100),"")</f>
        <v>58.064516129032263</v>
      </c>
      <c r="AF39" s="17">
        <v>22.2</v>
      </c>
      <c r="AG39" s="61">
        <f t="shared" ref="AG39:AG40" si="288">IF(AND((AF39&gt;0),(AF$7&gt;0)),(AF39/AF$7*100),"")</f>
        <v>56.632653061224481</v>
      </c>
      <c r="AH39" s="17"/>
      <c r="AI39" s="61" t="str">
        <f t="shared" ref="AI39:AI40" si="289">IF(AND((AH39&gt;0),(AH$7&gt;0)),(AH39/AH$7*100),"")</f>
        <v/>
      </c>
      <c r="AJ39" s="17"/>
      <c r="AK39" s="61" t="str">
        <f t="shared" ref="AK39:AK40" si="290">IF(AND((AJ39&gt;0),(AJ$7&gt;0)),(AJ39/AJ$7*100),"")</f>
        <v/>
      </c>
      <c r="AL39" s="17"/>
      <c r="AM39" s="61" t="str">
        <f t="shared" ref="AM39:AM40" si="291">IF(AND((AL39&gt;0),(AL$7&gt;0)),(AL39/AL$7*100),"")</f>
        <v/>
      </c>
      <c r="AN39" s="17"/>
      <c r="AO39" s="61" t="str">
        <f t="shared" ref="AO39:AO40" si="292">IF(AND((AN39&gt;0),(AN$7&gt;0)),(AN39/AN$7*100),"")</f>
        <v/>
      </c>
      <c r="AP39" s="17"/>
      <c r="AQ39" s="61" t="str">
        <f t="shared" ref="AQ39:AQ40" si="293">IF(AND((AP39&gt;0),(AP$7&gt;0)),(AP39/AP$7*100),"")</f>
        <v/>
      </c>
      <c r="AR39" s="17"/>
      <c r="AS39" s="61" t="str">
        <f t="shared" ref="AS39:AS40" si="294">IF(AND((AR39&gt;0),(AR$7&gt;0)),(AR39/AR$7*100),"")</f>
        <v/>
      </c>
      <c r="AT39" s="17"/>
      <c r="AU39" s="61" t="str">
        <f t="shared" ref="AU39:AU40" si="295">IF(AND((AT39&gt;0),(AT$7&gt;0)),(AT39/AT$7*100),"")</f>
        <v/>
      </c>
      <c r="AV39" s="17"/>
      <c r="AW39" s="61" t="str">
        <f t="shared" ref="AW39:AW40" si="296">IF(AND((AV39&gt;0),(AV$7&gt;0)),(AV39/AV$7*100),"")</f>
        <v/>
      </c>
      <c r="AX39" s="17"/>
      <c r="AY39" s="61" t="str">
        <f t="shared" ref="AY39:AY40" si="297">IF(AND((AX39&gt;0),(AX$7&gt;0)),(AX39/AX$7*100),"")</f>
        <v/>
      </c>
      <c r="AZ39" s="17"/>
      <c r="BA39" s="61" t="str">
        <f t="shared" ref="BA39:BA40" si="298">IF(AND((AZ39&gt;0),(AZ$7&gt;0)),(AZ39/AZ$7*100),"")</f>
        <v/>
      </c>
      <c r="BB39" s="17"/>
      <c r="BC39" s="61" t="str">
        <f t="shared" ref="BC39:BC40" si="299">IF(AND((BB39&gt;0),(BB$7&gt;0)),(BB39/BB$7*100),"")</f>
        <v/>
      </c>
      <c r="BD39" s="17"/>
      <c r="BE39" s="61" t="str">
        <f t="shared" ref="BE39:BE40" si="300">IF(AND((BD39&gt;0),(BD$7&gt;0)),(BD39/BD$7*100),"")</f>
        <v/>
      </c>
      <c r="BF39" s="17"/>
      <c r="BG39" s="61" t="str">
        <f t="shared" ref="BG39:BG40" si="301">IF(AND((BF39&gt;0),(BF$7&gt;0)),(BF39/BF$7*100),"")</f>
        <v/>
      </c>
      <c r="BH39" s="17"/>
      <c r="BI39" s="61" t="str">
        <f t="shared" ref="BI39:BI40" si="302">IF(AND((BH39&gt;0),(BH$7&gt;0)),(BH39/BH$7*100),"")</f>
        <v/>
      </c>
      <c r="BK39" s="18" t="str">
        <f t="shared" si="0"/>
        <v xml:space="preserve">     Anterior primary branch</v>
      </c>
      <c r="BL39" s="11">
        <f t="shared" si="1"/>
        <v>11</v>
      </c>
      <c r="BM39" s="4">
        <f t="shared" si="2"/>
        <v>14.6</v>
      </c>
      <c r="BN39" s="40" t="str">
        <f t="shared" si="3"/>
        <v>–</v>
      </c>
      <c r="BO39" s="6">
        <f t="shared" si="4"/>
        <v>23.4</v>
      </c>
      <c r="BP39" s="51">
        <f t="shared" si="5"/>
        <v>51.773049645390067</v>
      </c>
      <c r="BQ39" s="7" t="str">
        <f t="shared" si="6"/>
        <v>–</v>
      </c>
      <c r="BR39" s="52">
        <f t="shared" si="7"/>
        <v>65.730337078651672</v>
      </c>
      <c r="BS39" s="46">
        <f t="shared" si="8"/>
        <v>20.918181818181814</v>
      </c>
      <c r="BT39" s="8">
        <f t="shared" si="9"/>
        <v>59.606342307800986</v>
      </c>
      <c r="BU39" s="5">
        <f t="shared" si="10"/>
        <v>2.2644284849905332</v>
      </c>
      <c r="BV39" s="9">
        <f t="shared" si="11"/>
        <v>5.0712957049949861</v>
      </c>
      <c r="BW39" s="5"/>
      <c r="BX39" s="7"/>
    </row>
    <row r="40" spans="1:76" x14ac:dyDescent="0.2">
      <c r="A40" s="27" t="s">
        <v>31</v>
      </c>
      <c r="B40" s="17">
        <v>14.6</v>
      </c>
      <c r="C40" s="61">
        <f t="shared" si="273"/>
        <v>43.19526627218935</v>
      </c>
      <c r="D40" s="17">
        <v>10.8</v>
      </c>
      <c r="E40" s="61">
        <f t="shared" si="274"/>
        <v>38.297872340425535</v>
      </c>
      <c r="F40" s="17">
        <v>13</v>
      </c>
      <c r="G40" s="61">
        <f t="shared" si="275"/>
        <v>40</v>
      </c>
      <c r="H40" s="17">
        <v>14</v>
      </c>
      <c r="I40" s="61">
        <f t="shared" si="276"/>
        <v>42.042042042042041</v>
      </c>
      <c r="J40" s="17">
        <v>14.6</v>
      </c>
      <c r="K40" s="61">
        <f t="shared" si="277"/>
        <v>44.92307692307692</v>
      </c>
      <c r="L40" s="17">
        <v>16.3</v>
      </c>
      <c r="M40" s="61">
        <f t="shared" si="278"/>
        <v>42.337662337662337</v>
      </c>
      <c r="N40" s="17">
        <v>14.2</v>
      </c>
      <c r="O40" s="61">
        <f t="shared" si="279"/>
        <v>39.664804469273747</v>
      </c>
      <c r="P40" s="17">
        <v>15.8</v>
      </c>
      <c r="Q40" s="61">
        <f t="shared" si="280"/>
        <v>46.884272997032639</v>
      </c>
      <c r="R40" s="17">
        <v>15</v>
      </c>
      <c r="S40" s="61">
        <f t="shared" si="281"/>
        <v>45.180722891566262</v>
      </c>
      <c r="T40" s="17">
        <v>15.8</v>
      </c>
      <c r="U40" s="61">
        <f t="shared" si="282"/>
        <v>44.382022471910112</v>
      </c>
      <c r="V40" s="17">
        <v>15.4</v>
      </c>
      <c r="W40" s="61">
        <f t="shared" si="283"/>
        <v>38.693467336683419</v>
      </c>
      <c r="X40" s="17">
        <v>16.2</v>
      </c>
      <c r="Y40" s="61">
        <f t="shared" si="284"/>
        <v>41.75257731958763</v>
      </c>
      <c r="Z40" s="17">
        <v>16.5</v>
      </c>
      <c r="AA40" s="61">
        <f t="shared" si="285"/>
        <v>43.080939947780685</v>
      </c>
      <c r="AB40" s="17">
        <v>16.7</v>
      </c>
      <c r="AC40" s="61">
        <f t="shared" si="286"/>
        <v>41.031941031941024</v>
      </c>
      <c r="AD40" s="17">
        <v>16</v>
      </c>
      <c r="AE40" s="61">
        <f t="shared" si="287"/>
        <v>43.01075268817204</v>
      </c>
      <c r="AF40" s="17">
        <v>15.9</v>
      </c>
      <c r="AG40" s="61">
        <f t="shared" si="288"/>
        <v>40.561224489795919</v>
      </c>
      <c r="AH40" s="17"/>
      <c r="AI40" s="61" t="str">
        <f t="shared" si="289"/>
        <v/>
      </c>
      <c r="AJ40" s="17"/>
      <c r="AK40" s="61" t="str">
        <f t="shared" si="290"/>
        <v/>
      </c>
      <c r="AL40" s="17"/>
      <c r="AM40" s="61" t="str">
        <f t="shared" si="291"/>
        <v/>
      </c>
      <c r="AN40" s="17"/>
      <c r="AO40" s="61" t="str">
        <f t="shared" si="292"/>
        <v/>
      </c>
      <c r="AP40" s="17"/>
      <c r="AQ40" s="61" t="str">
        <f t="shared" si="293"/>
        <v/>
      </c>
      <c r="AR40" s="17"/>
      <c r="AS40" s="61" t="str">
        <f t="shared" si="294"/>
        <v/>
      </c>
      <c r="AT40" s="17"/>
      <c r="AU40" s="61" t="str">
        <f t="shared" si="295"/>
        <v/>
      </c>
      <c r="AV40" s="17"/>
      <c r="AW40" s="61" t="str">
        <f t="shared" si="296"/>
        <v/>
      </c>
      <c r="AX40" s="17"/>
      <c r="AY40" s="61" t="str">
        <f t="shared" si="297"/>
        <v/>
      </c>
      <c r="AZ40" s="17"/>
      <c r="BA40" s="61" t="str">
        <f t="shared" si="298"/>
        <v/>
      </c>
      <c r="BB40" s="17"/>
      <c r="BC40" s="61" t="str">
        <f t="shared" si="299"/>
        <v/>
      </c>
      <c r="BD40" s="17"/>
      <c r="BE40" s="61" t="str">
        <f t="shared" si="300"/>
        <v/>
      </c>
      <c r="BF40" s="17"/>
      <c r="BG40" s="61" t="str">
        <f t="shared" si="301"/>
        <v/>
      </c>
      <c r="BH40" s="17"/>
      <c r="BI40" s="61" t="str">
        <f t="shared" si="302"/>
        <v/>
      </c>
      <c r="BK40" s="18" t="str">
        <f t="shared" si="0"/>
        <v xml:space="preserve">     Anterior base + secondary branch</v>
      </c>
      <c r="BL40" s="11">
        <f t="shared" si="1"/>
        <v>16</v>
      </c>
      <c r="BM40" s="4">
        <f t="shared" si="2"/>
        <v>10.8</v>
      </c>
      <c r="BN40" s="40" t="str">
        <f t="shared" si="3"/>
        <v>–</v>
      </c>
      <c r="BO40" s="6">
        <f t="shared" si="4"/>
        <v>16.7</v>
      </c>
      <c r="BP40" s="51">
        <f t="shared" si="5"/>
        <v>38.297872340425535</v>
      </c>
      <c r="BQ40" s="7" t="str">
        <f t="shared" si="6"/>
        <v>–</v>
      </c>
      <c r="BR40" s="52">
        <f t="shared" si="7"/>
        <v>46.884272997032639</v>
      </c>
      <c r="BS40" s="46">
        <f t="shared" si="8"/>
        <v>15.05</v>
      </c>
      <c r="BT40" s="8">
        <f t="shared" si="9"/>
        <v>42.189915347446231</v>
      </c>
      <c r="BU40" s="5">
        <f t="shared" si="10"/>
        <v>1.5292699783447874</v>
      </c>
      <c r="BV40" s="9">
        <f t="shared" si="11"/>
        <v>2.4291208136812679</v>
      </c>
      <c r="BW40" s="5"/>
      <c r="BX40" s="7"/>
    </row>
    <row r="41" spans="1:76" x14ac:dyDescent="0.2">
      <c r="A41" s="27" t="s">
        <v>77</v>
      </c>
      <c r="B41" s="71">
        <f>IF(AND((B40&gt;0),(B39&gt;0)),(B40/B39),"")</f>
        <v>0.66666666666666674</v>
      </c>
      <c r="C41" s="61" t="s">
        <v>5</v>
      </c>
      <c r="D41" s="71">
        <f>IF(AND((D40&gt;0),(D39&gt;0)),(D40/D39),"")</f>
        <v>0.73972602739726034</v>
      </c>
      <c r="E41" s="61" t="s">
        <v>5</v>
      </c>
      <c r="F41" s="71">
        <f>IF(AND((F40&gt;0),(F39&gt;0)),(F40/F39),"")</f>
        <v>0.64356435643564358</v>
      </c>
      <c r="G41" s="61" t="s">
        <v>5</v>
      </c>
      <c r="H41" s="71">
        <f>IF(AND((H40&gt;0),(H39&gt;0)),(H40/H39),"")</f>
        <v>0.66037735849056611</v>
      </c>
      <c r="I41" s="61" t="s">
        <v>5</v>
      </c>
      <c r="J41" s="71">
        <f>IF(AND((J40&gt;0),(J39&gt;0)),(J40/J39),"")</f>
        <v>0.68867924528301883</v>
      </c>
      <c r="K41" s="61" t="s">
        <v>5</v>
      </c>
      <c r="L41" s="71" t="str">
        <f>IF(AND((L40&gt;0),(L39&gt;0)),(L40/L39),"")</f>
        <v/>
      </c>
      <c r="M41" s="61" t="s">
        <v>5</v>
      </c>
      <c r="N41" s="71">
        <f>IF(AND((N40&gt;0),(N39&gt;0)),(N40/N39),"")</f>
        <v>0.67619047619047612</v>
      </c>
      <c r="O41" s="61" t="s">
        <v>5</v>
      </c>
      <c r="P41" s="71" t="str">
        <f>IF(AND((P40&gt;0),(P39&gt;0)),(P40/P39),"")</f>
        <v/>
      </c>
      <c r="Q41" s="61" t="s">
        <v>5</v>
      </c>
      <c r="R41" s="71" t="str">
        <f>IF(AND((R40&gt;0),(R39&gt;0)),(R40/R39),"")</f>
        <v/>
      </c>
      <c r="S41" s="61" t="s">
        <v>5</v>
      </c>
      <c r="T41" s="71">
        <f>IF(AND((T40&gt;0),(T39&gt;0)),(T40/T39),"")</f>
        <v>0.67521367521367526</v>
      </c>
      <c r="U41" s="61" t="s">
        <v>5</v>
      </c>
      <c r="V41" s="71">
        <f>IF(AND((V40&gt;0),(V39&gt;0)),(V40/V39),"")</f>
        <v>0.74396135265700492</v>
      </c>
      <c r="W41" s="61" t="s">
        <v>5</v>
      </c>
      <c r="X41" s="71">
        <f>IF(AND((X40&gt;0),(X39&gt;0)),(X40/X39),"")</f>
        <v>0.73303167420814475</v>
      </c>
      <c r="Y41" s="61" t="s">
        <v>5</v>
      </c>
      <c r="Z41" s="71" t="str">
        <f>IF(AND((Z40&gt;0),(Z39&gt;0)),(Z40/Z39),"")</f>
        <v/>
      </c>
      <c r="AA41" s="61" t="s">
        <v>5</v>
      </c>
      <c r="AB41" s="71" t="str">
        <f>IF(AND((AB40&gt;0),(AB39&gt;0)),(AB40/AB39),"")</f>
        <v/>
      </c>
      <c r="AC41" s="61" t="s">
        <v>5</v>
      </c>
      <c r="AD41" s="71">
        <f>IF(AND((AD40&gt;0),(AD39&gt;0)),(AD40/AD39),"")</f>
        <v>0.7407407407407407</v>
      </c>
      <c r="AE41" s="61" t="s">
        <v>5</v>
      </c>
      <c r="AF41" s="71">
        <f>IF(AND((AF40&gt;0),(AF39&gt;0)),(AF40/AF39),"")</f>
        <v>0.71621621621621623</v>
      </c>
      <c r="AG41" s="61" t="s">
        <v>5</v>
      </c>
      <c r="AH41" s="71" t="str">
        <f>IF(AND((AH40&gt;0),(AH39&gt;0)),(AH40/AH39),"")</f>
        <v/>
      </c>
      <c r="AI41" s="61" t="s">
        <v>5</v>
      </c>
      <c r="AJ41" s="71" t="str">
        <f>IF(AND((AJ40&gt;0),(AJ39&gt;0)),(AJ40/AJ39),"")</f>
        <v/>
      </c>
      <c r="AK41" s="61" t="s">
        <v>5</v>
      </c>
      <c r="AL41" s="71" t="str">
        <f>IF(AND((AL40&gt;0),(AL39&gt;0)),(AL40/AL39),"")</f>
        <v/>
      </c>
      <c r="AM41" s="61" t="s">
        <v>5</v>
      </c>
      <c r="AN41" s="71" t="str">
        <f>IF(AND((AN40&gt;0),(AN39&gt;0)),(AN40/AN39),"")</f>
        <v/>
      </c>
      <c r="AO41" s="61" t="s">
        <v>5</v>
      </c>
      <c r="AP41" s="71" t="str">
        <f>IF(AND((AP40&gt;0),(AP39&gt;0)),(AP40/AP39),"")</f>
        <v/>
      </c>
      <c r="AQ41" s="61" t="s">
        <v>5</v>
      </c>
      <c r="AR41" s="71" t="str">
        <f>IF(AND((AR40&gt;0),(AR39&gt;0)),(AR40/AR39),"")</f>
        <v/>
      </c>
      <c r="AS41" s="61" t="s">
        <v>5</v>
      </c>
      <c r="AT41" s="71" t="str">
        <f>IF(AND((AT40&gt;0),(AT39&gt;0)),(AT40/AT39),"")</f>
        <v/>
      </c>
      <c r="AU41" s="61" t="s">
        <v>5</v>
      </c>
      <c r="AV41" s="71" t="str">
        <f>IF(AND((AV40&gt;0),(AV39&gt;0)),(AV40/AV39),"")</f>
        <v/>
      </c>
      <c r="AW41" s="61" t="s">
        <v>5</v>
      </c>
      <c r="AX41" s="71" t="str">
        <f>IF(AND((AX40&gt;0),(AX39&gt;0)),(AX40/AX39),"")</f>
        <v/>
      </c>
      <c r="AY41" s="61" t="s">
        <v>5</v>
      </c>
      <c r="AZ41" s="71" t="str">
        <f>IF(AND((AZ40&gt;0),(AZ39&gt;0)),(AZ40/AZ39),"")</f>
        <v/>
      </c>
      <c r="BA41" s="61" t="s">
        <v>5</v>
      </c>
      <c r="BB41" s="71" t="str">
        <f>IF(AND((BB40&gt;0),(BB39&gt;0)),(BB40/BB39),"")</f>
        <v/>
      </c>
      <c r="BC41" s="61" t="s">
        <v>5</v>
      </c>
      <c r="BD41" s="71" t="str">
        <f>IF(AND((BD40&gt;0),(BD39&gt;0)),(BD40/BD39),"")</f>
        <v/>
      </c>
      <c r="BE41" s="61" t="s">
        <v>5</v>
      </c>
      <c r="BF41" s="71" t="str">
        <f>IF(AND((BF40&gt;0),(BF39&gt;0)),(BF40/BF39),"")</f>
        <v/>
      </c>
      <c r="BG41" s="61" t="s">
        <v>5</v>
      </c>
      <c r="BH41" s="71" t="str">
        <f>IF(AND((BH40&gt;0),(BH39&gt;0)),(BH40/BH39),"")</f>
        <v/>
      </c>
      <c r="BI41" s="61" t="s">
        <v>5</v>
      </c>
      <c r="BK41" s="18" t="str">
        <f t="shared" si="0"/>
        <v xml:space="preserve">     Anterior branches length ratio</v>
      </c>
      <c r="BL41" s="11">
        <f t="shared" si="1"/>
        <v>11</v>
      </c>
      <c r="BM41" s="24">
        <f t="shared" si="2"/>
        <v>0.64356435643564358</v>
      </c>
      <c r="BN41" s="25" t="str">
        <f t="shared" si="3"/>
        <v>–</v>
      </c>
      <c r="BO41" s="26">
        <f t="shared" si="4"/>
        <v>0.74396135265700492</v>
      </c>
      <c r="BP41" s="102" t="str">
        <f t="shared" si="5"/>
        <v/>
      </c>
      <c r="BQ41" s="103" t="s">
        <v>5</v>
      </c>
      <c r="BR41" s="104" t="str">
        <f t="shared" si="7"/>
        <v/>
      </c>
      <c r="BS41" s="53">
        <f t="shared" si="8"/>
        <v>0.69857888995449213</v>
      </c>
      <c r="BT41" s="105" t="s">
        <v>5</v>
      </c>
      <c r="BU41" s="25">
        <f t="shared" si="10"/>
        <v>3.6983603553364983E-2</v>
      </c>
      <c r="BV41" s="106" t="s">
        <v>5</v>
      </c>
      <c r="BW41" s="25"/>
      <c r="BX41" s="103"/>
    </row>
    <row r="42" spans="1:76" x14ac:dyDescent="0.2">
      <c r="A42" s="27" t="s">
        <v>33</v>
      </c>
      <c r="B42" s="17">
        <v>21</v>
      </c>
      <c r="C42" s="61">
        <f t="shared" si="273"/>
        <v>62.130177514792905</v>
      </c>
      <c r="D42" s="17">
        <v>13.3</v>
      </c>
      <c r="E42" s="61">
        <f t="shared" ref="E42:E44" si="303">IF(AND((D42&gt;0),(D$7&gt;0)),(D42/D$7*100),"")</f>
        <v>47.163120567375891</v>
      </c>
      <c r="F42" s="17">
        <v>20.100000000000001</v>
      </c>
      <c r="G42" s="61">
        <f t="shared" ref="G42:G44" si="304">IF(AND((F42&gt;0),(F$7&gt;0)),(F42/F$7*100),"")</f>
        <v>61.846153846153854</v>
      </c>
      <c r="H42" s="17">
        <v>21.4</v>
      </c>
      <c r="I42" s="61">
        <f t="shared" ref="I42:I44" si="305">IF(AND((H42&gt;0),(H$7&gt;0)),(H42/H$7*100),"")</f>
        <v>64.26426426426427</v>
      </c>
      <c r="J42" s="17">
        <v>21</v>
      </c>
      <c r="K42" s="61">
        <f t="shared" ref="K42:K44" si="306">IF(AND((J42&gt;0),(J$7&gt;0)),(J42/J$7*100),"")</f>
        <v>64.615384615384613</v>
      </c>
      <c r="L42" s="17">
        <v>24.6</v>
      </c>
      <c r="M42" s="61">
        <f t="shared" ref="M42:M44" si="307">IF(AND((L42&gt;0),(L$7&gt;0)),(L42/L$7*100),"")</f>
        <v>63.896103896103895</v>
      </c>
      <c r="N42" s="17">
        <v>18.7</v>
      </c>
      <c r="O42" s="61">
        <f t="shared" ref="O42:O44" si="308">IF(AND((N42&gt;0),(N$7&gt;0)),(N42/N$7*100),"")</f>
        <v>52.234636871508378</v>
      </c>
      <c r="P42" s="17">
        <v>20.100000000000001</v>
      </c>
      <c r="Q42" s="61">
        <f t="shared" ref="Q42:Q44" si="309">IF(AND((P42&gt;0),(P$7&gt;0)),(P42/P$7*100),"")</f>
        <v>59.643916913946583</v>
      </c>
      <c r="R42" s="17"/>
      <c r="S42" s="61" t="str">
        <f t="shared" ref="S42:S44" si="310">IF(AND((R42&gt;0),(R$7&gt;0)),(R42/R$7*100),"")</f>
        <v/>
      </c>
      <c r="T42" s="17">
        <v>23.4</v>
      </c>
      <c r="U42" s="61">
        <f t="shared" ref="U42:U44" si="311">IF(AND((T42&gt;0),(T$7&gt;0)),(T42/T$7*100),"")</f>
        <v>65.730337078651672</v>
      </c>
      <c r="V42" s="17">
        <v>19.8</v>
      </c>
      <c r="W42" s="61">
        <f t="shared" ref="W42:W44" si="312">IF(AND((V42&gt;0),(V$7&gt;0)),(V42/V$7*100),"")</f>
        <v>49.748743718592969</v>
      </c>
      <c r="X42" s="17">
        <v>21.2</v>
      </c>
      <c r="Y42" s="61">
        <f t="shared" ref="Y42:Y44" si="313">IF(AND((X42&gt;0),(X$7&gt;0)),(X42/X$7*100),"")</f>
        <v>54.639175257731964</v>
      </c>
      <c r="Z42" s="17">
        <v>21.5</v>
      </c>
      <c r="AA42" s="61">
        <f t="shared" ref="AA42:AA44" si="314">IF(AND((Z42&gt;0),(Z$7&gt;0)),(Z42/Z$7*100),"")</f>
        <v>56.13577023498695</v>
      </c>
      <c r="AB42" s="17">
        <v>21.8</v>
      </c>
      <c r="AC42" s="61">
        <f t="shared" ref="AC42:AC44" si="315">IF(AND((AB42&gt;0),(AB$7&gt;0)),(AB42/AB$7*100),"")</f>
        <v>53.562653562653558</v>
      </c>
      <c r="AD42" s="17">
        <v>21.3</v>
      </c>
      <c r="AE42" s="61">
        <f t="shared" ref="AE42:AE44" si="316">IF(AND((AD42&gt;0),(AD$7&gt;0)),(AD42/AD$7*100),"")</f>
        <v>57.258064516129025</v>
      </c>
      <c r="AF42" s="17">
        <v>20.7</v>
      </c>
      <c r="AG42" s="61">
        <f t="shared" ref="AG42:AG44" si="317">IF(AND((AF42&gt;0),(AF$7&gt;0)),(AF42/AF$7*100),"")</f>
        <v>52.806122448979586</v>
      </c>
      <c r="AH42" s="17"/>
      <c r="AI42" s="61" t="str">
        <f t="shared" ref="AI42:AI44" si="318">IF(AND((AH42&gt;0),(AH$7&gt;0)),(AH42/AH$7*100),"")</f>
        <v/>
      </c>
      <c r="AJ42" s="17"/>
      <c r="AK42" s="61" t="str">
        <f t="shared" ref="AK42:AK44" si="319">IF(AND((AJ42&gt;0),(AJ$7&gt;0)),(AJ42/AJ$7*100),"")</f>
        <v/>
      </c>
      <c r="AL42" s="17"/>
      <c r="AM42" s="61" t="str">
        <f t="shared" ref="AM42:AM44" si="320">IF(AND((AL42&gt;0),(AL$7&gt;0)),(AL42/AL$7*100),"")</f>
        <v/>
      </c>
      <c r="AN42" s="17"/>
      <c r="AO42" s="61" t="str">
        <f t="shared" ref="AO42:AO44" si="321">IF(AND((AN42&gt;0),(AN$7&gt;0)),(AN42/AN$7*100),"")</f>
        <v/>
      </c>
      <c r="AP42" s="17"/>
      <c r="AQ42" s="61" t="str">
        <f t="shared" ref="AQ42:AQ44" si="322">IF(AND((AP42&gt;0),(AP$7&gt;0)),(AP42/AP$7*100),"")</f>
        <v/>
      </c>
      <c r="AR42" s="17"/>
      <c r="AS42" s="61" t="str">
        <f t="shared" ref="AS42:AS44" si="323">IF(AND((AR42&gt;0),(AR$7&gt;0)),(AR42/AR$7*100),"")</f>
        <v/>
      </c>
      <c r="AT42" s="17"/>
      <c r="AU42" s="61" t="str">
        <f t="shared" ref="AU42:AU44" si="324">IF(AND((AT42&gt;0),(AT$7&gt;0)),(AT42/AT$7*100),"")</f>
        <v/>
      </c>
      <c r="AV42" s="17"/>
      <c r="AW42" s="61" t="str">
        <f t="shared" ref="AW42:AW44" si="325">IF(AND((AV42&gt;0),(AV$7&gt;0)),(AV42/AV$7*100),"")</f>
        <v/>
      </c>
      <c r="AX42" s="17"/>
      <c r="AY42" s="61" t="str">
        <f t="shared" ref="AY42:AY44" si="326">IF(AND((AX42&gt;0),(AX$7&gt;0)),(AX42/AX$7*100),"")</f>
        <v/>
      </c>
      <c r="AZ42" s="17"/>
      <c r="BA42" s="61" t="str">
        <f t="shared" ref="BA42:BA44" si="327">IF(AND((AZ42&gt;0),(AZ$7&gt;0)),(AZ42/AZ$7*100),"")</f>
        <v/>
      </c>
      <c r="BB42" s="17"/>
      <c r="BC42" s="61" t="str">
        <f t="shared" ref="BC42:BC44" si="328">IF(AND((BB42&gt;0),(BB$7&gt;0)),(BB42/BB$7*100),"")</f>
        <v/>
      </c>
      <c r="BD42" s="17"/>
      <c r="BE42" s="61" t="str">
        <f t="shared" ref="BE42:BE44" si="329">IF(AND((BD42&gt;0),(BD$7&gt;0)),(BD42/BD$7*100),"")</f>
        <v/>
      </c>
      <c r="BF42" s="17"/>
      <c r="BG42" s="61" t="str">
        <f t="shared" ref="BG42:BG44" si="330">IF(AND((BF42&gt;0),(BF$7&gt;0)),(BF42/BF$7*100),"")</f>
        <v/>
      </c>
      <c r="BH42" s="17"/>
      <c r="BI42" s="61" t="str">
        <f t="shared" ref="BI42:BI44" si="331">IF(AND((BH42&gt;0),(BH$7&gt;0)),(BH42/BH$7*100),"")</f>
        <v/>
      </c>
      <c r="BK42" s="18" t="str">
        <f t="shared" si="0"/>
        <v xml:space="preserve">     Posterior primary branch</v>
      </c>
      <c r="BL42" s="11">
        <f t="shared" si="1"/>
        <v>15</v>
      </c>
      <c r="BM42" s="4">
        <f t="shared" si="2"/>
        <v>13.3</v>
      </c>
      <c r="BN42" s="40" t="str">
        <f t="shared" si="3"/>
        <v>–</v>
      </c>
      <c r="BO42" s="6">
        <f t="shared" si="4"/>
        <v>24.6</v>
      </c>
      <c r="BP42" s="51">
        <f t="shared" si="5"/>
        <v>47.163120567375891</v>
      </c>
      <c r="BQ42" s="7" t="str">
        <f t="shared" si="6"/>
        <v>–</v>
      </c>
      <c r="BR42" s="52">
        <f t="shared" si="7"/>
        <v>65.730337078651672</v>
      </c>
      <c r="BS42" s="46">
        <f t="shared" si="8"/>
        <v>20.66</v>
      </c>
      <c r="BT42" s="8">
        <f t="shared" si="9"/>
        <v>57.711641687150411</v>
      </c>
      <c r="BU42" s="5">
        <f t="shared" si="10"/>
        <v>2.4769797276983683</v>
      </c>
      <c r="BV42" s="9">
        <f t="shared" si="11"/>
        <v>5.9256157785960548</v>
      </c>
      <c r="BW42" s="5"/>
      <c r="BX42" s="7"/>
    </row>
    <row r="43" spans="1:76" x14ac:dyDescent="0.2">
      <c r="A43" s="27" t="s">
        <v>34</v>
      </c>
      <c r="B43" s="17">
        <v>13.7</v>
      </c>
      <c r="C43" s="61">
        <f t="shared" si="273"/>
        <v>40.532544378698226</v>
      </c>
      <c r="D43" s="17"/>
      <c r="E43" s="61" t="str">
        <f t="shared" si="303"/>
        <v/>
      </c>
      <c r="F43" s="17">
        <v>14.1</v>
      </c>
      <c r="G43" s="61">
        <f t="shared" si="304"/>
        <v>43.38461538461538</v>
      </c>
      <c r="H43" s="17">
        <v>13.9</v>
      </c>
      <c r="I43" s="61">
        <f t="shared" si="305"/>
        <v>41.741741741741748</v>
      </c>
      <c r="J43" s="17">
        <v>14.5</v>
      </c>
      <c r="K43" s="61">
        <f t="shared" si="306"/>
        <v>44.61538461538462</v>
      </c>
      <c r="L43" s="17">
        <v>16.2</v>
      </c>
      <c r="M43" s="61">
        <f t="shared" si="307"/>
        <v>42.077922077922075</v>
      </c>
      <c r="N43" s="17">
        <v>13.5</v>
      </c>
      <c r="O43" s="61">
        <f t="shared" si="308"/>
        <v>37.709497206703915</v>
      </c>
      <c r="P43" s="17">
        <v>15.1</v>
      </c>
      <c r="Q43" s="61">
        <f t="shared" si="309"/>
        <v>44.807121661721062</v>
      </c>
      <c r="R43" s="17">
        <v>14</v>
      </c>
      <c r="S43" s="61">
        <f t="shared" si="310"/>
        <v>42.168674698795179</v>
      </c>
      <c r="T43" s="17">
        <v>15</v>
      </c>
      <c r="U43" s="61">
        <f t="shared" si="311"/>
        <v>42.134831460674157</v>
      </c>
      <c r="V43" s="17">
        <v>15</v>
      </c>
      <c r="W43" s="61">
        <f t="shared" si="312"/>
        <v>37.688442211055282</v>
      </c>
      <c r="X43" s="17">
        <v>16.899999999999999</v>
      </c>
      <c r="Y43" s="61">
        <f t="shared" si="313"/>
        <v>43.556701030927833</v>
      </c>
      <c r="Z43" s="17">
        <v>16.8</v>
      </c>
      <c r="AA43" s="61">
        <f t="shared" si="314"/>
        <v>43.864229765013057</v>
      </c>
      <c r="AB43" s="17">
        <v>15.7</v>
      </c>
      <c r="AC43" s="61">
        <f t="shared" si="315"/>
        <v>38.574938574938571</v>
      </c>
      <c r="AD43" s="17">
        <v>15.5</v>
      </c>
      <c r="AE43" s="61">
        <f t="shared" si="316"/>
        <v>41.666666666666664</v>
      </c>
      <c r="AF43" s="17">
        <v>15.7</v>
      </c>
      <c r="AG43" s="61">
        <f t="shared" si="317"/>
        <v>40.051020408163261</v>
      </c>
      <c r="AH43" s="17"/>
      <c r="AI43" s="61" t="str">
        <f t="shared" si="318"/>
        <v/>
      </c>
      <c r="AJ43" s="17"/>
      <c r="AK43" s="61" t="str">
        <f t="shared" si="319"/>
        <v/>
      </c>
      <c r="AL43" s="17"/>
      <c r="AM43" s="61" t="str">
        <f t="shared" si="320"/>
        <v/>
      </c>
      <c r="AN43" s="17"/>
      <c r="AO43" s="61" t="str">
        <f t="shared" si="321"/>
        <v/>
      </c>
      <c r="AP43" s="17"/>
      <c r="AQ43" s="61" t="str">
        <f t="shared" si="322"/>
        <v/>
      </c>
      <c r="AR43" s="17"/>
      <c r="AS43" s="61" t="str">
        <f t="shared" si="323"/>
        <v/>
      </c>
      <c r="AT43" s="17"/>
      <c r="AU43" s="61" t="str">
        <f t="shared" si="324"/>
        <v/>
      </c>
      <c r="AV43" s="17"/>
      <c r="AW43" s="61" t="str">
        <f t="shared" si="325"/>
        <v/>
      </c>
      <c r="AX43" s="17"/>
      <c r="AY43" s="61" t="str">
        <f t="shared" si="326"/>
        <v/>
      </c>
      <c r="AZ43" s="17"/>
      <c r="BA43" s="61" t="str">
        <f t="shared" si="327"/>
        <v/>
      </c>
      <c r="BB43" s="17"/>
      <c r="BC43" s="61" t="str">
        <f t="shared" si="328"/>
        <v/>
      </c>
      <c r="BD43" s="17"/>
      <c r="BE43" s="61" t="str">
        <f t="shared" si="329"/>
        <v/>
      </c>
      <c r="BF43" s="17"/>
      <c r="BG43" s="61" t="str">
        <f t="shared" si="330"/>
        <v/>
      </c>
      <c r="BH43" s="17"/>
      <c r="BI43" s="61" t="str">
        <f t="shared" si="331"/>
        <v/>
      </c>
      <c r="BK43" s="18" t="str">
        <f t="shared" ref="BK43:BK45" si="332">A43</f>
        <v xml:space="preserve">     Posterior base + secondary branch</v>
      </c>
      <c r="BL43" s="11">
        <f t="shared" si="1"/>
        <v>15</v>
      </c>
      <c r="BM43" s="4">
        <f t="shared" si="2"/>
        <v>13.5</v>
      </c>
      <c r="BN43" s="40" t="str">
        <f t="shared" si="3"/>
        <v>–</v>
      </c>
      <c r="BO43" s="6">
        <f t="shared" si="4"/>
        <v>16.899999999999999</v>
      </c>
      <c r="BP43" s="51">
        <f t="shared" si="5"/>
        <v>37.688442211055282</v>
      </c>
      <c r="BQ43" s="7" t="str">
        <f t="shared" si="6"/>
        <v>–</v>
      </c>
      <c r="BR43" s="52">
        <f t="shared" si="7"/>
        <v>44.807121661721062</v>
      </c>
      <c r="BS43" s="46">
        <f t="shared" si="8"/>
        <v>15.04</v>
      </c>
      <c r="BT43" s="8">
        <f t="shared" si="9"/>
        <v>41.638288792201401</v>
      </c>
      <c r="BU43" s="5">
        <f t="shared" si="10"/>
        <v>1.0927030703718186</v>
      </c>
      <c r="BV43" s="9">
        <f t="shared" si="11"/>
        <v>2.3220207208112229</v>
      </c>
      <c r="BW43" s="5"/>
      <c r="BX43" s="7"/>
    </row>
    <row r="44" spans="1:76" x14ac:dyDescent="0.2">
      <c r="A44" s="27" t="s">
        <v>35</v>
      </c>
      <c r="B44" s="17">
        <v>6.5</v>
      </c>
      <c r="C44" s="61">
        <f t="shared" si="273"/>
        <v>19.230769230769234</v>
      </c>
      <c r="D44" s="17">
        <v>5.0999999999999996</v>
      </c>
      <c r="E44" s="61">
        <f t="shared" si="303"/>
        <v>18.085106382978722</v>
      </c>
      <c r="F44" s="17">
        <v>4.5</v>
      </c>
      <c r="G44" s="61">
        <f t="shared" si="304"/>
        <v>13.846153846153847</v>
      </c>
      <c r="H44" s="17"/>
      <c r="I44" s="61" t="str">
        <f t="shared" si="305"/>
        <v/>
      </c>
      <c r="J44" s="17">
        <v>5.7</v>
      </c>
      <c r="K44" s="61">
        <f t="shared" si="306"/>
        <v>17.53846153846154</v>
      </c>
      <c r="L44" s="17">
        <v>6.3</v>
      </c>
      <c r="M44" s="61">
        <f t="shared" si="307"/>
        <v>16.363636363636363</v>
      </c>
      <c r="N44" s="17">
        <v>5.3</v>
      </c>
      <c r="O44" s="61">
        <f t="shared" si="308"/>
        <v>14.804469273743019</v>
      </c>
      <c r="P44" s="17">
        <v>6.2</v>
      </c>
      <c r="Q44" s="61">
        <f t="shared" si="309"/>
        <v>18.397626112759642</v>
      </c>
      <c r="R44" s="17">
        <v>6.3</v>
      </c>
      <c r="S44" s="61">
        <f t="shared" si="310"/>
        <v>18.975903614457827</v>
      </c>
      <c r="T44" s="17">
        <v>5.2</v>
      </c>
      <c r="U44" s="61">
        <f t="shared" si="311"/>
        <v>14.606741573033707</v>
      </c>
      <c r="V44" s="17">
        <v>7.5</v>
      </c>
      <c r="W44" s="61">
        <f t="shared" si="312"/>
        <v>18.844221105527641</v>
      </c>
      <c r="X44" s="17">
        <v>6.9</v>
      </c>
      <c r="Y44" s="61">
        <f t="shared" si="313"/>
        <v>17.78350515463918</v>
      </c>
      <c r="Z44" s="17">
        <v>7.4</v>
      </c>
      <c r="AA44" s="61">
        <f t="shared" si="314"/>
        <v>19.321148825065276</v>
      </c>
      <c r="AB44" s="17">
        <v>7.4</v>
      </c>
      <c r="AC44" s="61">
        <f t="shared" si="315"/>
        <v>18.181818181818183</v>
      </c>
      <c r="AD44" s="17">
        <v>7.1</v>
      </c>
      <c r="AE44" s="61">
        <f t="shared" si="316"/>
        <v>19.08602150537634</v>
      </c>
      <c r="AF44" s="17">
        <v>6.6</v>
      </c>
      <c r="AG44" s="61">
        <f t="shared" si="317"/>
        <v>16.836734693877549</v>
      </c>
      <c r="AH44" s="17"/>
      <c r="AI44" s="61" t="str">
        <f t="shared" si="318"/>
        <v/>
      </c>
      <c r="AJ44" s="17"/>
      <c r="AK44" s="61" t="str">
        <f t="shared" si="319"/>
        <v/>
      </c>
      <c r="AL44" s="17"/>
      <c r="AM44" s="61" t="str">
        <f t="shared" si="320"/>
        <v/>
      </c>
      <c r="AN44" s="17"/>
      <c r="AO44" s="61" t="str">
        <f t="shared" si="321"/>
        <v/>
      </c>
      <c r="AP44" s="17"/>
      <c r="AQ44" s="61" t="str">
        <f t="shared" si="322"/>
        <v/>
      </c>
      <c r="AR44" s="17"/>
      <c r="AS44" s="61" t="str">
        <f t="shared" si="323"/>
        <v/>
      </c>
      <c r="AT44" s="17"/>
      <c r="AU44" s="61" t="str">
        <f t="shared" si="324"/>
        <v/>
      </c>
      <c r="AV44" s="17"/>
      <c r="AW44" s="61" t="str">
        <f t="shared" si="325"/>
        <v/>
      </c>
      <c r="AX44" s="17"/>
      <c r="AY44" s="61" t="str">
        <f t="shared" si="326"/>
        <v/>
      </c>
      <c r="AZ44" s="17"/>
      <c r="BA44" s="61" t="str">
        <f t="shared" si="327"/>
        <v/>
      </c>
      <c r="BB44" s="17"/>
      <c r="BC44" s="61" t="str">
        <f t="shared" si="328"/>
        <v/>
      </c>
      <c r="BD44" s="17"/>
      <c r="BE44" s="61" t="str">
        <f t="shared" si="329"/>
        <v/>
      </c>
      <c r="BF44" s="17"/>
      <c r="BG44" s="61" t="str">
        <f t="shared" si="330"/>
        <v/>
      </c>
      <c r="BH44" s="17"/>
      <c r="BI44" s="61" t="str">
        <f t="shared" si="331"/>
        <v/>
      </c>
      <c r="BK44" s="18" t="str">
        <f t="shared" si="332"/>
        <v xml:space="preserve">     Posterior spur</v>
      </c>
      <c r="BL44" s="11">
        <f t="shared" si="1"/>
        <v>15</v>
      </c>
      <c r="BM44" s="4">
        <f t="shared" si="2"/>
        <v>4.5</v>
      </c>
      <c r="BN44" s="40" t="str">
        <f t="shared" si="3"/>
        <v>–</v>
      </c>
      <c r="BO44" s="6">
        <f t="shared" si="4"/>
        <v>7.5</v>
      </c>
      <c r="BP44" s="51">
        <f t="shared" si="5"/>
        <v>13.846153846153847</v>
      </c>
      <c r="BQ44" s="7" t="str">
        <f t="shared" si="6"/>
        <v>–</v>
      </c>
      <c r="BR44" s="52">
        <f t="shared" si="7"/>
        <v>19.321148825065276</v>
      </c>
      <c r="BS44" s="46">
        <f t="shared" si="8"/>
        <v>6.2666666666666666</v>
      </c>
      <c r="BT44" s="8">
        <f t="shared" si="9"/>
        <v>17.460154493486538</v>
      </c>
      <c r="BU44" s="5">
        <f t="shared" si="10"/>
        <v>0.93477779381493487</v>
      </c>
      <c r="BV44" s="9">
        <f t="shared" si="11"/>
        <v>1.7968721636253087</v>
      </c>
      <c r="BW44" s="5"/>
      <c r="BX44" s="7"/>
    </row>
    <row r="45" spans="1:76" ht="13.5" thickBot="1" x14ac:dyDescent="0.25">
      <c r="A45" s="27" t="s">
        <v>76</v>
      </c>
      <c r="B45" s="71">
        <f>IF(AND((B43&gt;0),(B42&gt;0)),(B43/B42),"")</f>
        <v>0.65238095238095239</v>
      </c>
      <c r="C45" s="61" t="s">
        <v>5</v>
      </c>
      <c r="D45" s="71" t="str">
        <f t="shared" ref="D45" si="333">IF(AND((D43&gt;0),(D42&gt;0)),(D43/D42),"")</f>
        <v/>
      </c>
      <c r="E45" s="61" t="s">
        <v>5</v>
      </c>
      <c r="F45" s="71">
        <f t="shared" ref="F45" si="334">IF(AND((F43&gt;0),(F42&gt;0)),(F43/F42),"")</f>
        <v>0.70149253731343275</v>
      </c>
      <c r="G45" s="61" t="s">
        <v>5</v>
      </c>
      <c r="H45" s="71">
        <f t="shared" ref="H45" si="335">IF(AND((H43&gt;0),(H42&gt;0)),(H43/H42),"")</f>
        <v>0.64953271028037385</v>
      </c>
      <c r="I45" s="61" t="s">
        <v>5</v>
      </c>
      <c r="J45" s="71">
        <f t="shared" ref="J45" si="336">IF(AND((J43&gt;0),(J42&gt;0)),(J43/J42),"")</f>
        <v>0.69047619047619047</v>
      </c>
      <c r="K45" s="61" t="s">
        <v>5</v>
      </c>
      <c r="L45" s="71">
        <f t="shared" ref="L45" si="337">IF(AND((L43&gt;0),(L42&gt;0)),(L43/L42),"")</f>
        <v>0.65853658536585358</v>
      </c>
      <c r="M45" s="61" t="s">
        <v>5</v>
      </c>
      <c r="N45" s="71">
        <f t="shared" ref="N45" si="338">IF(AND((N43&gt;0),(N42&gt;0)),(N43/N42),"")</f>
        <v>0.72192513368983957</v>
      </c>
      <c r="O45" s="61" t="s">
        <v>5</v>
      </c>
      <c r="P45" s="71">
        <f t="shared" ref="P45" si="339">IF(AND((P43&gt;0),(P42&gt;0)),(P43/P42),"")</f>
        <v>0.75124378109452727</v>
      </c>
      <c r="Q45" s="61" t="s">
        <v>5</v>
      </c>
      <c r="R45" s="71" t="str">
        <f t="shared" ref="R45" si="340">IF(AND((R43&gt;0),(R42&gt;0)),(R43/R42),"")</f>
        <v/>
      </c>
      <c r="S45" s="61" t="s">
        <v>5</v>
      </c>
      <c r="T45" s="71">
        <f t="shared" ref="T45" si="341">IF(AND((T43&gt;0),(T42&gt;0)),(T43/T42),"")</f>
        <v>0.64102564102564108</v>
      </c>
      <c r="U45" s="61" t="s">
        <v>5</v>
      </c>
      <c r="V45" s="71">
        <f t="shared" ref="V45" si="342">IF(AND((V43&gt;0),(V42&gt;0)),(V43/V42),"")</f>
        <v>0.75757575757575757</v>
      </c>
      <c r="W45" s="61" t="s">
        <v>5</v>
      </c>
      <c r="X45" s="71">
        <f t="shared" ref="X45" si="343">IF(AND((X43&gt;0),(X42&gt;0)),(X43/X42),"")</f>
        <v>0.79716981132075471</v>
      </c>
      <c r="Y45" s="61" t="s">
        <v>5</v>
      </c>
      <c r="Z45" s="71">
        <f t="shared" ref="Z45" si="344">IF(AND((Z43&gt;0),(Z42&gt;0)),(Z43/Z42),"")</f>
        <v>0.78139534883720929</v>
      </c>
      <c r="AA45" s="61" t="s">
        <v>5</v>
      </c>
      <c r="AB45" s="71">
        <f t="shared" ref="AB45" si="345">IF(AND((AB43&gt;0),(AB42&gt;0)),(AB43/AB42),"")</f>
        <v>0.72018348623853201</v>
      </c>
      <c r="AC45" s="61" t="s">
        <v>5</v>
      </c>
      <c r="AD45" s="71">
        <f t="shared" ref="AD45" si="346">IF(AND((AD43&gt;0),(AD42&gt;0)),(AD43/AD42),"")</f>
        <v>0.72769953051643188</v>
      </c>
      <c r="AE45" s="61" t="s">
        <v>5</v>
      </c>
      <c r="AF45" s="71">
        <f>IF(AND((AF43&gt;0),(AF42&gt;0)),(AF43/AF42),"")</f>
        <v>0.75845410628019327</v>
      </c>
      <c r="AG45" s="61" t="s">
        <v>5</v>
      </c>
      <c r="AH45" s="71" t="str">
        <f t="shared" ref="AH45" si="347">IF(AND((AH43&gt;0),(AH42&gt;0)),(AH43/AH42),"")</f>
        <v/>
      </c>
      <c r="AI45" s="61" t="s">
        <v>5</v>
      </c>
      <c r="AJ45" s="71" t="str">
        <f t="shared" ref="AJ45" si="348">IF(AND((AJ43&gt;0),(AJ42&gt;0)),(AJ43/AJ42),"")</f>
        <v/>
      </c>
      <c r="AK45" s="61" t="s">
        <v>5</v>
      </c>
      <c r="AL45" s="71" t="str">
        <f t="shared" ref="AL45" si="349">IF(AND((AL43&gt;0),(AL42&gt;0)),(AL43/AL42),"")</f>
        <v/>
      </c>
      <c r="AM45" s="61" t="s">
        <v>5</v>
      </c>
      <c r="AN45" s="71" t="str">
        <f t="shared" ref="AN45" si="350">IF(AND((AN43&gt;0),(AN42&gt;0)),(AN43/AN42),"")</f>
        <v/>
      </c>
      <c r="AO45" s="61" t="s">
        <v>5</v>
      </c>
      <c r="AP45" s="71" t="str">
        <f t="shared" ref="AP45" si="351">IF(AND((AP43&gt;0),(AP42&gt;0)),(AP43/AP42),"")</f>
        <v/>
      </c>
      <c r="AQ45" s="61" t="s">
        <v>5</v>
      </c>
      <c r="AR45" s="71" t="str">
        <f t="shared" ref="AR45" si="352">IF(AND((AR43&gt;0),(AR42&gt;0)),(AR43/AR42),"")</f>
        <v/>
      </c>
      <c r="AS45" s="61" t="s">
        <v>5</v>
      </c>
      <c r="AT45" s="71" t="str">
        <f t="shared" ref="AT45" si="353">IF(AND((AT43&gt;0),(AT42&gt;0)),(AT43/AT42),"")</f>
        <v/>
      </c>
      <c r="AU45" s="61" t="s">
        <v>5</v>
      </c>
      <c r="AV45" s="71" t="str">
        <f t="shared" ref="AV45" si="354">IF(AND((AV43&gt;0),(AV42&gt;0)),(AV43/AV42),"")</f>
        <v/>
      </c>
      <c r="AW45" s="61" t="s">
        <v>5</v>
      </c>
      <c r="AX45" s="71" t="str">
        <f t="shared" ref="AX45" si="355">IF(AND((AX43&gt;0),(AX42&gt;0)),(AX43/AX42),"")</f>
        <v/>
      </c>
      <c r="AY45" s="61" t="s">
        <v>5</v>
      </c>
      <c r="AZ45" s="71" t="str">
        <f t="shared" ref="AZ45" si="356">IF(AND((AZ43&gt;0),(AZ42&gt;0)),(AZ43/AZ42),"")</f>
        <v/>
      </c>
      <c r="BA45" s="61" t="s">
        <v>5</v>
      </c>
      <c r="BB45" s="71" t="str">
        <f t="shared" ref="BB45" si="357">IF(AND((BB43&gt;0),(BB42&gt;0)),(BB43/BB42),"")</f>
        <v/>
      </c>
      <c r="BC45" s="61" t="s">
        <v>5</v>
      </c>
      <c r="BD45" s="71" t="str">
        <f t="shared" ref="BD45" si="358">IF(AND((BD43&gt;0),(BD42&gt;0)),(BD43/BD42),"")</f>
        <v/>
      </c>
      <c r="BE45" s="61" t="s">
        <v>5</v>
      </c>
      <c r="BF45" s="71" t="str">
        <f t="shared" ref="BF45" si="359">IF(AND((BF43&gt;0),(BF42&gt;0)),(BF43/BF42),"")</f>
        <v/>
      </c>
      <c r="BG45" s="61" t="s">
        <v>5</v>
      </c>
      <c r="BH45" s="71" t="str">
        <f t="shared" ref="BH45" si="360">IF(AND((BH43&gt;0),(BH42&gt;0)),(BH43/BH42),"")</f>
        <v/>
      </c>
      <c r="BI45" s="61" t="s">
        <v>5</v>
      </c>
      <c r="BK45" s="18" t="str">
        <f t="shared" si="332"/>
        <v xml:space="preserve">     Posterior branches length ratio</v>
      </c>
      <c r="BL45" s="11">
        <f t="shared" si="1"/>
        <v>14</v>
      </c>
      <c r="BM45" s="24">
        <f t="shared" si="2"/>
        <v>0.64102564102564108</v>
      </c>
      <c r="BN45" s="25" t="str">
        <f t="shared" si="3"/>
        <v>–</v>
      </c>
      <c r="BO45" s="26">
        <f t="shared" si="4"/>
        <v>0.79716981132075471</v>
      </c>
      <c r="BP45" s="102" t="str">
        <f t="shared" si="5"/>
        <v/>
      </c>
      <c r="BQ45" s="103" t="s">
        <v>5</v>
      </c>
      <c r="BR45" s="104" t="str">
        <f t="shared" si="7"/>
        <v/>
      </c>
      <c r="BS45" s="53">
        <f t="shared" si="8"/>
        <v>0.71493511231397799</v>
      </c>
      <c r="BT45" s="105" t="s">
        <v>5</v>
      </c>
      <c r="BU45" s="25">
        <f t="shared" si="10"/>
        <v>5.1187539376767018E-2</v>
      </c>
      <c r="BV45" s="106" t="s">
        <v>5</v>
      </c>
      <c r="BW45" s="108"/>
      <c r="BX45" s="111"/>
    </row>
    <row r="46" spans="1:76" x14ac:dyDescent="0.2">
      <c r="A46" s="84"/>
      <c r="B46" s="97"/>
      <c r="C46" s="98"/>
      <c r="D46" s="85"/>
      <c r="E46" s="86"/>
      <c r="F46" s="85"/>
      <c r="G46" s="86"/>
      <c r="H46" s="85"/>
      <c r="I46" s="86"/>
      <c r="J46" s="85"/>
      <c r="K46" s="86"/>
      <c r="L46" s="85"/>
      <c r="M46" s="86"/>
      <c r="N46" s="85"/>
      <c r="O46" s="86"/>
      <c r="P46" s="85"/>
      <c r="Q46" s="86"/>
      <c r="R46" s="85"/>
      <c r="S46" s="86"/>
      <c r="T46" s="85"/>
      <c r="U46" s="86"/>
      <c r="V46" s="85"/>
      <c r="W46" s="86"/>
      <c r="X46" s="85"/>
      <c r="Y46" s="86"/>
      <c r="Z46" s="85"/>
      <c r="AA46" s="86"/>
      <c r="AB46" s="85"/>
      <c r="AC46" s="86"/>
      <c r="AD46" s="85"/>
      <c r="AE46" s="86"/>
      <c r="AF46" s="85"/>
      <c r="AG46" s="86"/>
      <c r="AH46" s="85"/>
      <c r="AI46" s="86"/>
      <c r="AJ46" s="85"/>
      <c r="AK46" s="86"/>
      <c r="AL46" s="85"/>
      <c r="AM46" s="86"/>
      <c r="AN46" s="85"/>
      <c r="AO46" s="86"/>
      <c r="AP46" s="85"/>
      <c r="AQ46" s="86"/>
      <c r="AR46" s="85"/>
      <c r="AS46" s="86"/>
      <c r="AT46" s="85"/>
      <c r="AU46" s="86"/>
      <c r="AV46" s="85"/>
      <c r="AW46" s="86"/>
      <c r="AX46" s="85"/>
      <c r="AY46" s="86"/>
      <c r="AZ46" s="85"/>
      <c r="BA46" s="86"/>
      <c r="BB46" s="85"/>
      <c r="BC46" s="86"/>
      <c r="BD46" s="85"/>
      <c r="BE46" s="86"/>
      <c r="BF46" s="85"/>
      <c r="BG46" s="86"/>
      <c r="BH46" s="85"/>
      <c r="BI46" s="86"/>
      <c r="BK46" s="22"/>
      <c r="BL46" s="10"/>
      <c r="BM46" s="4"/>
      <c r="BN46" s="40"/>
      <c r="BO46" s="6"/>
      <c r="BP46" s="51"/>
      <c r="BQ46" s="7"/>
      <c r="BR46" s="78"/>
      <c r="BS46" s="5"/>
      <c r="BT46" s="7"/>
      <c r="BU46" s="5"/>
      <c r="BV46" s="7"/>
      <c r="BW46" s="5"/>
      <c r="BX46" s="7"/>
    </row>
    <row r="47" spans="1:76" x14ac:dyDescent="0.2">
      <c r="BL47" s="10"/>
      <c r="BM47" s="5"/>
      <c r="BN47" s="5"/>
      <c r="BO47" s="5"/>
      <c r="BP47" s="7"/>
      <c r="BQ47" s="7"/>
      <c r="BR47" s="7"/>
      <c r="BS47" s="5"/>
      <c r="BT47" s="7"/>
      <c r="BU47" s="5"/>
      <c r="BV47" s="7"/>
      <c r="BW47" s="5"/>
      <c r="BX47" s="7"/>
    </row>
    <row r="48" spans="1:76" x14ac:dyDescent="0.2">
      <c r="BL48" s="10"/>
      <c r="BM48" s="5"/>
      <c r="BN48" s="5"/>
      <c r="BO48" s="5"/>
      <c r="BP48" s="7"/>
      <c r="BQ48" s="7"/>
      <c r="BR48" s="7"/>
      <c r="BS48" s="5"/>
      <c r="BT48" s="7"/>
      <c r="BU48" s="5"/>
      <c r="BV48" s="7"/>
      <c r="BW48" s="5"/>
      <c r="BX48" s="7"/>
    </row>
    <row r="49" spans="64:76" x14ac:dyDescent="0.2">
      <c r="BL49" s="10"/>
      <c r="BM49" s="5"/>
      <c r="BN49" s="5"/>
      <c r="BO49" s="5"/>
      <c r="BP49" s="7"/>
      <c r="BQ49" s="7"/>
      <c r="BR49" s="7"/>
      <c r="BS49" s="5"/>
      <c r="BT49" s="7"/>
      <c r="BU49" s="5"/>
      <c r="BV49" s="7"/>
      <c r="BW49" s="5"/>
      <c r="BX49" s="7"/>
    </row>
    <row r="50" spans="64:76" x14ac:dyDescent="0.2">
      <c r="BL50" s="10"/>
      <c r="BM50" s="5"/>
      <c r="BN50" s="5"/>
      <c r="BO50" s="5"/>
      <c r="BP50" s="7"/>
      <c r="BQ50" s="7"/>
      <c r="BR50" s="7"/>
      <c r="BS50" s="5"/>
      <c r="BT50" s="7"/>
      <c r="BU50" s="5"/>
      <c r="BV50" s="7"/>
      <c r="BW50" s="5"/>
      <c r="BX50" s="7"/>
    </row>
    <row r="51" spans="64:76" x14ac:dyDescent="0.2">
      <c r="BL51" s="10"/>
      <c r="BM51" s="5"/>
      <c r="BN51" s="5"/>
      <c r="BO51" s="5"/>
      <c r="BP51" s="7"/>
      <c r="BQ51" s="7"/>
      <c r="BR51" s="7"/>
      <c r="BS51" s="5"/>
      <c r="BT51" s="7"/>
      <c r="BU51" s="5"/>
      <c r="BV51" s="7"/>
      <c r="BW51" s="5"/>
      <c r="BX51" s="7"/>
    </row>
    <row r="52" spans="64:76" x14ac:dyDescent="0.2">
      <c r="BL52" s="10"/>
      <c r="BM52" s="5"/>
      <c r="BN52" s="5"/>
      <c r="BO52" s="5"/>
      <c r="BP52" s="7"/>
      <c r="BQ52" s="7"/>
      <c r="BR52" s="7"/>
      <c r="BS52" s="5"/>
      <c r="BT52" s="7"/>
      <c r="BU52" s="5"/>
      <c r="BV52" s="7"/>
      <c r="BW52" s="5"/>
      <c r="BX52" s="7"/>
    </row>
    <row r="53" spans="64:76" x14ac:dyDescent="0.2">
      <c r="BL53" s="10"/>
      <c r="BM53" s="5"/>
      <c r="BN53" s="5"/>
      <c r="BO53" s="5"/>
      <c r="BP53" s="7"/>
      <c r="BQ53" s="7"/>
      <c r="BR53" s="7"/>
      <c r="BS53" s="5"/>
      <c r="BT53" s="7"/>
      <c r="BU53" s="5"/>
      <c r="BV53" s="7"/>
      <c r="BW53" s="5"/>
      <c r="BX53" s="7"/>
    </row>
    <row r="54" spans="64:76" x14ac:dyDescent="0.2">
      <c r="BL54" s="10"/>
      <c r="BM54" s="5"/>
      <c r="BN54" s="5"/>
      <c r="BO54" s="5"/>
      <c r="BP54" s="7"/>
      <c r="BQ54" s="7"/>
      <c r="BR54" s="7"/>
      <c r="BS54" s="5"/>
      <c r="BT54" s="7"/>
      <c r="BU54" s="5"/>
      <c r="BV54" s="7"/>
      <c r="BW54" s="5"/>
      <c r="BX54" s="7"/>
    </row>
    <row r="55" spans="64:76" x14ac:dyDescent="0.2">
      <c r="BL55" s="10"/>
      <c r="BM55" s="5"/>
      <c r="BN55" s="5"/>
      <c r="BO55" s="5"/>
      <c r="BP55" s="7"/>
      <c r="BQ55" s="7"/>
      <c r="BR55" s="7"/>
      <c r="BS55" s="5"/>
      <c r="BT55" s="7"/>
      <c r="BU55" s="5"/>
      <c r="BV55" s="7"/>
      <c r="BW55" s="5"/>
      <c r="BX55" s="7"/>
    </row>
    <row r="56" spans="64:76" x14ac:dyDescent="0.2">
      <c r="BS56" s="5"/>
    </row>
    <row r="57" spans="64:76" x14ac:dyDescent="0.2">
      <c r="BS57" s="5"/>
    </row>
    <row r="58" spans="64:76" x14ac:dyDescent="0.2">
      <c r="BS58" s="5"/>
    </row>
  </sheetData>
  <mergeCells count="38">
    <mergeCell ref="BH1:BI1"/>
    <mergeCell ref="B1:C1"/>
    <mergeCell ref="D1:E1"/>
    <mergeCell ref="F1:G1"/>
    <mergeCell ref="H1:I1"/>
    <mergeCell ref="BF1:BG1"/>
    <mergeCell ref="BD1:BE1"/>
    <mergeCell ref="R1:S1"/>
    <mergeCell ref="X1:Y1"/>
    <mergeCell ref="J1:K1"/>
    <mergeCell ref="L1:M1"/>
    <mergeCell ref="N1:O1"/>
    <mergeCell ref="P1:Q1"/>
    <mergeCell ref="T1:U1"/>
    <mergeCell ref="V1:W1"/>
    <mergeCell ref="Z1:AA1"/>
    <mergeCell ref="AB1:AC1"/>
    <mergeCell ref="AD1:AE1"/>
    <mergeCell ref="BK1:BK2"/>
    <mergeCell ref="BL1:BL2"/>
    <mergeCell ref="AF1:AG1"/>
    <mergeCell ref="AH1:AI1"/>
    <mergeCell ref="AJ1:AK1"/>
    <mergeCell ref="AL1:AM1"/>
    <mergeCell ref="AN1:AO1"/>
    <mergeCell ref="AP1:AQ1"/>
    <mergeCell ref="AR1:AS1"/>
    <mergeCell ref="AT1:AU1"/>
    <mergeCell ref="AV1:AW1"/>
    <mergeCell ref="AX1:AY1"/>
    <mergeCell ref="AZ1:BA1"/>
    <mergeCell ref="BB1:BC1"/>
    <mergeCell ref="BU1:BV1"/>
    <mergeCell ref="BW1:BX1"/>
    <mergeCell ref="BM2:BO2"/>
    <mergeCell ref="BP2:BR2"/>
    <mergeCell ref="BM1:BR1"/>
    <mergeCell ref="BS1:BT1"/>
  </mergeCells>
  <phoneticPr fontId="1"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7C80"/>
  </sheetPr>
  <dimension ref="A1:AO17"/>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0.42578125" style="50" bestFit="1" customWidth="1"/>
    <col min="2" max="2" width="9.7109375" style="76" bestFit="1" customWidth="1"/>
    <col min="3" max="3" width="9.7109375" style="49" bestFit="1" customWidth="1"/>
    <col min="4" max="4" width="9.140625" style="48" customWidth="1"/>
    <col min="5" max="40" width="9.140625" style="48"/>
    <col min="41" max="41" width="9.140625" style="48" customWidth="1"/>
    <col min="42" max="16384" width="9.140625" style="48"/>
  </cols>
  <sheetData>
    <row r="1" spans="1:41" ht="76.5" x14ac:dyDescent="0.2">
      <c r="A1" s="54" t="s">
        <v>53</v>
      </c>
      <c r="B1" s="77" t="s">
        <v>54</v>
      </c>
      <c r="C1" s="55" t="s">
        <v>43</v>
      </c>
      <c r="D1" s="72" t="s">
        <v>9</v>
      </c>
      <c r="E1" s="72" t="s">
        <v>10</v>
      </c>
      <c r="F1" s="72" t="s">
        <v>11</v>
      </c>
      <c r="G1" s="73" t="s">
        <v>36</v>
      </c>
      <c r="H1" s="73" t="s">
        <v>37</v>
      </c>
      <c r="I1" s="73" t="s">
        <v>80</v>
      </c>
      <c r="J1" s="73" t="s">
        <v>39</v>
      </c>
      <c r="K1" s="73" t="s">
        <v>40</v>
      </c>
      <c r="L1" s="73" t="s">
        <v>41</v>
      </c>
      <c r="M1" s="73" t="s">
        <v>42</v>
      </c>
      <c r="N1" s="73" t="s">
        <v>55</v>
      </c>
      <c r="O1" s="73" t="s">
        <v>56</v>
      </c>
      <c r="P1" s="73" t="s">
        <v>81</v>
      </c>
      <c r="Q1" s="73" t="s">
        <v>57</v>
      </c>
      <c r="R1" s="73" t="s">
        <v>58</v>
      </c>
      <c r="S1" s="73" t="s">
        <v>59</v>
      </c>
      <c r="T1" s="73" t="s">
        <v>84</v>
      </c>
      <c r="U1" s="73" t="s">
        <v>60</v>
      </c>
      <c r="V1" s="73" t="s">
        <v>61</v>
      </c>
      <c r="W1" s="73" t="s">
        <v>83</v>
      </c>
      <c r="X1" s="73" t="s">
        <v>62</v>
      </c>
      <c r="Y1" s="73" t="s">
        <v>63</v>
      </c>
      <c r="Z1" s="73" t="s">
        <v>64</v>
      </c>
      <c r="AA1" s="73" t="s">
        <v>85</v>
      </c>
      <c r="AB1" s="73" t="s">
        <v>65</v>
      </c>
      <c r="AC1" s="73" t="s">
        <v>66</v>
      </c>
      <c r="AD1" s="73" t="s">
        <v>82</v>
      </c>
      <c r="AE1" s="73" t="s">
        <v>67</v>
      </c>
      <c r="AF1" s="73" t="s">
        <v>68</v>
      </c>
      <c r="AG1" s="73" t="s">
        <v>69</v>
      </c>
      <c r="AH1" s="73" t="s">
        <v>86</v>
      </c>
      <c r="AI1" s="73" t="s">
        <v>70</v>
      </c>
      <c r="AJ1" s="73" t="s">
        <v>71</v>
      </c>
      <c r="AK1" s="73" t="s">
        <v>87</v>
      </c>
      <c r="AL1" s="73" t="s">
        <v>72</v>
      </c>
      <c r="AM1" s="73" t="s">
        <v>73</v>
      </c>
      <c r="AN1" s="73" t="s">
        <v>74</v>
      </c>
      <c r="AO1" s="73" t="s">
        <v>88</v>
      </c>
    </row>
    <row r="2" spans="1:41" x14ac:dyDescent="0.2">
      <c r="A2" s="100" t="str">
        <f>'general info'!D2</f>
        <v>Milnesium tardigradum</v>
      </c>
      <c r="B2" s="101" t="str">
        <f>'general info'!D3</f>
        <v>HU.001</v>
      </c>
      <c r="C2" s="56" t="str">
        <f>females!B1</f>
        <v>HU.001.1</v>
      </c>
      <c r="D2" s="57">
        <f>IF(females!B3&gt;0,females!B3,"")</f>
        <v>677</v>
      </c>
      <c r="E2" s="57">
        <f>IF(females!B4&gt;0,females!B4,"")</f>
        <v>5.9</v>
      </c>
      <c r="F2" s="58">
        <f>IF(females!B5&gt;0,females!B5,"")</f>
        <v>4.2</v>
      </c>
      <c r="G2" s="58">
        <f>IF(females!B7&gt;0,females!B7,"")</f>
        <v>33.799999999999997</v>
      </c>
      <c r="H2" s="58">
        <f>IF(females!B8&gt;0,females!B8,"")</f>
        <v>21.8</v>
      </c>
      <c r="I2" s="58">
        <f>IF(females!B9&gt;0,females!B9,"")</f>
        <v>14.1</v>
      </c>
      <c r="J2" s="58">
        <f>IF(females!B10&gt;0,females!B10,"")</f>
        <v>13</v>
      </c>
      <c r="K2" s="58">
        <f>IF(females!B11&gt;0,females!B11,"")</f>
        <v>14</v>
      </c>
      <c r="L2" s="60">
        <f>IF(females!B12&gt;0,females!B12,"")</f>
        <v>0.38461538461538464</v>
      </c>
      <c r="M2" s="60">
        <f>IF(females!B13&gt;0,females!B13,"")</f>
        <v>0.99290780141843971</v>
      </c>
      <c r="N2" s="58">
        <f>IF(females!B15&gt;0,females!B15,"")</f>
        <v>15.1</v>
      </c>
      <c r="O2" s="58">
        <f>IF(females!B16&gt;0,females!B16,"")</f>
        <v>12</v>
      </c>
      <c r="P2" s="58">
        <f>IF(females!B17&gt;0,females!B17,"")</f>
        <v>0.79470198675496695</v>
      </c>
      <c r="Q2" s="58">
        <f>IF(females!B18&gt;0,females!B18,"")</f>
        <v>14.3</v>
      </c>
      <c r="R2" s="58">
        <f>IF(females!B19&gt;0,females!B19,"")</f>
        <v>11.1</v>
      </c>
      <c r="S2" s="58">
        <f>IF(females!B20&gt;0,females!B20,"")</f>
        <v>3.4</v>
      </c>
      <c r="T2" s="58">
        <f>IF(females!B21&gt;0,females!B21,"")</f>
        <v>0.77622377622377614</v>
      </c>
      <c r="U2" s="58">
        <f>IF(females!B23&gt;0,females!B23,"")</f>
        <v>16.100000000000001</v>
      </c>
      <c r="V2" s="58">
        <f>IF(females!B24&gt;0,females!B24,"")</f>
        <v>12</v>
      </c>
      <c r="W2" s="58">
        <f>IF(females!B25&gt;0,females!B25,"")</f>
        <v>0.74534161490683226</v>
      </c>
      <c r="X2" s="58">
        <f>IF(females!B26&gt;0,females!B26,"")</f>
        <v>15.2</v>
      </c>
      <c r="Y2" s="58">
        <f>IF(females!B27&gt;0,females!B27,"")</f>
        <v>11.4</v>
      </c>
      <c r="Z2" s="58">
        <f>IF(females!B28&gt;0,females!B28,"")</f>
        <v>5.5</v>
      </c>
      <c r="AA2" s="58">
        <f>IF(females!B29&gt;0,females!B29,"")</f>
        <v>0.75000000000000011</v>
      </c>
      <c r="AB2" s="58">
        <f>IF(females!B31&gt;0,females!B31,"")</f>
        <v>16.3</v>
      </c>
      <c r="AC2" s="58">
        <f>IF(females!B32&gt;0,females!B32,"")</f>
        <v>12.2</v>
      </c>
      <c r="AD2" s="58">
        <f>IF(females!B33&gt;0,females!B33,"")</f>
        <v>0.74846625766871155</v>
      </c>
      <c r="AE2" s="58">
        <f>IF(females!B34&gt;0,females!B34,"")</f>
        <v>16.3</v>
      </c>
      <c r="AF2" s="58">
        <f>IF(females!B35&gt;0,females!B35,"")</f>
        <v>11.8</v>
      </c>
      <c r="AG2" s="58">
        <f>IF(females!B36&gt;0,females!B36,"")</f>
        <v>5.5</v>
      </c>
      <c r="AH2" s="58">
        <f>IF(females!B37&gt;0,females!B37,"")</f>
        <v>0.7239263803680982</v>
      </c>
      <c r="AI2" s="58">
        <f>IF(females!B39&gt;0,females!B39,"")</f>
        <v>21.9</v>
      </c>
      <c r="AJ2" s="58">
        <f>IF(females!B40&gt;0,females!B40,"")</f>
        <v>14.6</v>
      </c>
      <c r="AK2" s="58">
        <f>IF(females!B41&gt;0,females!B41,"")</f>
        <v>0.66666666666666674</v>
      </c>
      <c r="AL2" s="58">
        <f>IF(females!B42&gt;0,females!B42,"")</f>
        <v>21</v>
      </c>
      <c r="AM2" s="58">
        <f>IF(females!B43&gt;0,females!B43,"")</f>
        <v>13.7</v>
      </c>
      <c r="AN2" s="58">
        <f>IF(females!B44&gt;0,females!B44,"")</f>
        <v>6.5</v>
      </c>
      <c r="AO2" s="121">
        <f>IF(females!B45&gt;0,females!B45,"")</f>
        <v>0.65238095238095239</v>
      </c>
    </row>
    <row r="3" spans="1:41" x14ac:dyDescent="0.2">
      <c r="A3" s="54" t="str">
        <f>A$2</f>
        <v>Milnesium tardigradum</v>
      </c>
      <c r="B3" s="75" t="str">
        <f>B$2</f>
        <v>HU.001</v>
      </c>
      <c r="C3" s="56" t="str">
        <f>females!D1</f>
        <v>HU.001.6</v>
      </c>
      <c r="D3" s="57">
        <f>IF(females!D3&gt;0,females!D3,"")</f>
        <v>451</v>
      </c>
      <c r="E3" s="57" t="str">
        <f>IF(females!D4&gt;0,females!D4,"")</f>
        <v/>
      </c>
      <c r="F3" s="59" t="str">
        <f>IF(females!D5&gt;0,females!D5,"")</f>
        <v/>
      </c>
      <c r="G3" s="58">
        <f>IF(females!D7&gt;0,females!D7,"")</f>
        <v>28.2</v>
      </c>
      <c r="H3" s="58">
        <f>IF(females!D8&gt;0,females!D8,"")</f>
        <v>17.3</v>
      </c>
      <c r="I3" s="58">
        <f>IF(females!D9&gt;0,females!D9,"")</f>
        <v>8.6</v>
      </c>
      <c r="J3" s="58">
        <f>IF(females!D10&gt;0,females!D10,"")</f>
        <v>8.3000000000000007</v>
      </c>
      <c r="K3" s="58">
        <f>IF(females!D11&gt;0,females!D11,"")</f>
        <v>8.1</v>
      </c>
      <c r="L3" s="60">
        <f>IF(females!D12&gt;0,females!D12,"")</f>
        <v>0.29432624113475181</v>
      </c>
      <c r="M3" s="60">
        <f>IF(females!D13&gt;0,females!D13,"")</f>
        <v>0.94186046511627908</v>
      </c>
      <c r="N3" s="58">
        <f>IF(females!D15&gt;0,females!D15,"")</f>
        <v>11.5</v>
      </c>
      <c r="O3" s="58">
        <f>IF(females!D16&gt;0,females!D16,"")</f>
        <v>9</v>
      </c>
      <c r="P3" s="58">
        <f>IF(females!D17&gt;0,females!D17,"")</f>
        <v>0.78260869565217395</v>
      </c>
      <c r="Q3" s="58">
        <f>IF(females!D18&gt;0,females!D18,"")</f>
        <v>10.4</v>
      </c>
      <c r="R3" s="58">
        <f>IF(females!D19&gt;0,females!D19,"")</f>
        <v>9</v>
      </c>
      <c r="S3" s="58">
        <f>IF(females!D20&gt;0,females!D20,"")</f>
        <v>3.9</v>
      </c>
      <c r="T3" s="58">
        <f>IF(females!D21&gt;0,females!D21,"")</f>
        <v>0.86538461538461531</v>
      </c>
      <c r="U3" s="58">
        <f>IF(females!D23&gt;0,females!D23,"")</f>
        <v>11.2</v>
      </c>
      <c r="V3" s="58">
        <f>IF(females!D24&gt;0,females!D24,"")</f>
        <v>9.6999999999999993</v>
      </c>
      <c r="W3" s="58">
        <f>IF(females!D25&gt;0,females!D25,"")</f>
        <v>0.8660714285714286</v>
      </c>
      <c r="X3" s="58">
        <f>IF(females!D26&gt;0,females!D26,"")</f>
        <v>11.1</v>
      </c>
      <c r="Y3" s="58" t="str">
        <f>IF(females!D27&gt;0,females!D27,"")</f>
        <v/>
      </c>
      <c r="Z3" s="58">
        <f>IF(females!D28&gt;0,females!D28,"")</f>
        <v>4.7</v>
      </c>
      <c r="AA3" s="58" t="str">
        <f>IF(females!D29&gt;0,females!D29,"")</f>
        <v/>
      </c>
      <c r="AB3" s="58">
        <f>IF(females!D31&gt;0,females!D31,"")</f>
        <v>12.7</v>
      </c>
      <c r="AC3" s="58">
        <f>IF(females!D32&gt;0,females!D32,"")</f>
        <v>9.6</v>
      </c>
      <c r="AD3" s="58">
        <f>IF(females!D33&gt;0,females!D33,"")</f>
        <v>0.75590551181102361</v>
      </c>
      <c r="AE3" s="58">
        <f>IF(females!D34&gt;0,females!D34,"")</f>
        <v>11.6</v>
      </c>
      <c r="AF3" s="58" t="str">
        <f>IF(females!D35&gt;0,females!D35,"")</f>
        <v/>
      </c>
      <c r="AG3" s="58" t="str">
        <f>IF(females!D36&gt;0,females!D36,"")</f>
        <v/>
      </c>
      <c r="AH3" s="58" t="str">
        <f>IF(females!D37&gt;0,females!D37,"")</f>
        <v/>
      </c>
      <c r="AI3" s="58">
        <f>IF(females!D39&gt;0,females!D39,"")</f>
        <v>14.6</v>
      </c>
      <c r="AJ3" s="58">
        <f>IF(females!D40&gt;0,females!D40,"")</f>
        <v>10.8</v>
      </c>
      <c r="AK3" s="58">
        <f>IF(females!D41&gt;0,females!D41,"")</f>
        <v>0.73972602739726034</v>
      </c>
      <c r="AL3" s="58">
        <f>IF(females!D42&gt;0,females!D42,"")</f>
        <v>13.3</v>
      </c>
      <c r="AM3" s="58" t="str">
        <f>IF(females!D43&gt;0,females!D43,"")</f>
        <v/>
      </c>
      <c r="AN3" s="58">
        <f>IF(females!D44&gt;0,females!D44,"")</f>
        <v>5.0999999999999996</v>
      </c>
      <c r="AO3" s="121" t="str">
        <f>IF(females!D45&gt;0,females!D45,"")</f>
        <v/>
      </c>
    </row>
    <row r="4" spans="1:41" x14ac:dyDescent="0.2">
      <c r="A4" s="54" t="str">
        <f t="shared" ref="A4:B17" si="0">A$2</f>
        <v>Milnesium tardigradum</v>
      </c>
      <c r="B4" s="75" t="str">
        <f t="shared" si="0"/>
        <v>HU.001</v>
      </c>
      <c r="C4" s="56" t="str">
        <f>females!F1</f>
        <v>HU.001.8</v>
      </c>
      <c r="D4" s="57">
        <f>IF(females!F3&gt;0,females!F3,"")</f>
        <v>591</v>
      </c>
      <c r="E4" s="57">
        <f>IF(females!F4&gt;0,females!F4,"")</f>
        <v>6.9</v>
      </c>
      <c r="F4" s="58">
        <f>IF(females!F5&gt;0,females!F5,"")</f>
        <v>4.8</v>
      </c>
      <c r="G4" s="58">
        <f>IF(females!F7&gt;0,females!F7,"")</f>
        <v>32.5</v>
      </c>
      <c r="H4" s="58">
        <f>IF(females!F8&gt;0,females!F8,"")</f>
        <v>21.4</v>
      </c>
      <c r="I4" s="58" t="str">
        <f>IF(females!F9&gt;0,females!F9,"")</f>
        <v/>
      </c>
      <c r="J4" s="58">
        <f>IF(females!F10&gt;0,females!F10,"")</f>
        <v>10.5</v>
      </c>
      <c r="K4" s="58">
        <f>IF(females!F11&gt;0,females!F11,"")</f>
        <v>10.4</v>
      </c>
      <c r="L4" s="60">
        <f>IF(females!F12&gt;0,females!F12,"")</f>
        <v>0.32307692307692309</v>
      </c>
      <c r="M4" s="60" t="str">
        <f>IF(females!F13&gt;0,females!F13,"")</f>
        <v/>
      </c>
      <c r="N4" s="58">
        <f>IF(females!F15&gt;0,females!F15,"")</f>
        <v>14.1</v>
      </c>
      <c r="O4" s="58">
        <f>IF(females!F16&gt;0,females!F16,"")</f>
        <v>11.6</v>
      </c>
      <c r="P4" s="58">
        <f>IF(females!F17&gt;0,females!F17,"")</f>
        <v>0.82269503546099287</v>
      </c>
      <c r="Q4" s="58">
        <f>IF(females!F18&gt;0,females!F18,"")</f>
        <v>14</v>
      </c>
      <c r="R4" s="58">
        <f>IF(females!F19&gt;0,females!F19,"")</f>
        <v>11.8</v>
      </c>
      <c r="S4" s="58">
        <f>IF(females!F20&gt;0,females!F20,"")</f>
        <v>4.9000000000000004</v>
      </c>
      <c r="T4" s="58">
        <f>IF(females!F21&gt;0,females!F21,"")</f>
        <v>0.84285714285714286</v>
      </c>
      <c r="U4" s="58">
        <f>IF(females!F23&gt;0,females!F23,"")</f>
        <v>15.6</v>
      </c>
      <c r="V4" s="58">
        <f>IF(females!F24&gt;0,females!F24,"")</f>
        <v>12.4</v>
      </c>
      <c r="W4" s="58">
        <f>IF(females!F25&gt;0,females!F25,"")</f>
        <v>0.79487179487179493</v>
      </c>
      <c r="X4" s="58">
        <f>IF(females!F26&gt;0,females!F26,"")</f>
        <v>15.4</v>
      </c>
      <c r="Y4" s="58">
        <f>IF(females!F27&gt;0,females!F27,"")</f>
        <v>11.5</v>
      </c>
      <c r="Z4" s="58">
        <f>IF(females!F28&gt;0,females!F28,"")</f>
        <v>6.4</v>
      </c>
      <c r="AA4" s="58">
        <f>IF(females!F29&gt;0,females!F29,"")</f>
        <v>0.74675324675324672</v>
      </c>
      <c r="AB4" s="58">
        <f>IF(females!F31&gt;0,females!F31,"")</f>
        <v>16.600000000000001</v>
      </c>
      <c r="AC4" s="58">
        <f>IF(females!F32&gt;0,females!F32,"")</f>
        <v>12.6</v>
      </c>
      <c r="AD4" s="58">
        <f>IF(females!F33&gt;0,females!F33,"")</f>
        <v>0.75903614457831314</v>
      </c>
      <c r="AE4" s="58">
        <f>IF(females!F34&gt;0,females!F34,"")</f>
        <v>15.7</v>
      </c>
      <c r="AF4" s="58">
        <f>IF(females!F35&gt;0,females!F35,"")</f>
        <v>12.3</v>
      </c>
      <c r="AG4" s="58">
        <f>IF(females!F36&gt;0,females!F36,"")</f>
        <v>5.0999999999999996</v>
      </c>
      <c r="AH4" s="58">
        <f>IF(females!F37&gt;0,females!F37,"")</f>
        <v>0.78343949044585992</v>
      </c>
      <c r="AI4" s="58">
        <f>IF(females!F39&gt;0,females!F39,"")</f>
        <v>20.2</v>
      </c>
      <c r="AJ4" s="58">
        <f>IF(females!F40&gt;0,females!F40,"")</f>
        <v>13</v>
      </c>
      <c r="AK4" s="58">
        <f>IF(females!F41&gt;0,females!F41,"")</f>
        <v>0.64356435643564358</v>
      </c>
      <c r="AL4" s="58">
        <f>IF(females!F42&gt;0,females!F42,"")</f>
        <v>20.100000000000001</v>
      </c>
      <c r="AM4" s="58">
        <f>IF(females!F43&gt;0,females!F43,"")</f>
        <v>14.1</v>
      </c>
      <c r="AN4" s="58">
        <f>IF(females!F44&gt;0,females!F44,"")</f>
        <v>4.5</v>
      </c>
      <c r="AO4" s="121">
        <f>IF(females!F45&gt;0,females!F45,"")</f>
        <v>0.70149253731343275</v>
      </c>
    </row>
    <row r="5" spans="1:41" x14ac:dyDescent="0.2">
      <c r="A5" s="54" t="str">
        <f t="shared" si="0"/>
        <v>Milnesium tardigradum</v>
      </c>
      <c r="B5" s="75" t="str">
        <f t="shared" si="0"/>
        <v>HU.001</v>
      </c>
      <c r="C5" s="56" t="str">
        <f>females!H1</f>
        <v>HU.001.9</v>
      </c>
      <c r="D5" s="57">
        <f>IF(females!H3&gt;0,females!H3,"")</f>
        <v>579</v>
      </c>
      <c r="E5" s="57" t="str">
        <f>IF(females!H4&gt;0,females!H4,"")</f>
        <v/>
      </c>
      <c r="F5" s="58">
        <f>IF(females!H5&gt;0,females!H5,"")</f>
        <v>4.5</v>
      </c>
      <c r="G5" s="58">
        <f>IF(females!H7&gt;0,females!H7,"")</f>
        <v>33.299999999999997</v>
      </c>
      <c r="H5" s="58">
        <f>IF(females!H8&gt;0,females!H8,"")</f>
        <v>21.2</v>
      </c>
      <c r="I5" s="58">
        <f>IF(females!H9&gt;0,females!H9,"")</f>
        <v>10.199999999999999</v>
      </c>
      <c r="J5" s="58">
        <f>IF(females!H10&gt;0,females!H10,"")</f>
        <v>9.6</v>
      </c>
      <c r="K5" s="58">
        <f>IF(females!H11&gt;0,females!H11,"")</f>
        <v>8.8000000000000007</v>
      </c>
      <c r="L5" s="60">
        <f>IF(females!H12&gt;0,females!H12,"")</f>
        <v>0.28828828828828829</v>
      </c>
      <c r="M5" s="60">
        <f>IF(females!H13&gt;0,females!H13,"")</f>
        <v>0.86274509803921584</v>
      </c>
      <c r="N5" s="58">
        <f>IF(females!H15&gt;0,females!H15,"")</f>
        <v>13.9</v>
      </c>
      <c r="O5" s="58">
        <f>IF(females!H16&gt;0,females!H16,"")</f>
        <v>11.6</v>
      </c>
      <c r="P5" s="58">
        <f>IF(females!H17&gt;0,females!H17,"")</f>
        <v>0.83453237410071934</v>
      </c>
      <c r="Q5" s="58">
        <f>IF(females!H18&gt;0,females!H18,"")</f>
        <v>14.3</v>
      </c>
      <c r="R5" s="58">
        <f>IF(females!H19&gt;0,females!H19,"")</f>
        <v>11.7</v>
      </c>
      <c r="S5" s="58">
        <f>IF(females!H20&gt;0,females!H20,"")</f>
        <v>5.2</v>
      </c>
      <c r="T5" s="58">
        <f>IF(females!H21&gt;0,females!H21,"")</f>
        <v>0.81818181818181812</v>
      </c>
      <c r="U5" s="58">
        <f>IF(females!H23&gt;0,females!H23,"")</f>
        <v>15.1</v>
      </c>
      <c r="V5" s="58">
        <f>IF(females!H24&gt;0,females!H24,"")</f>
        <v>11.9</v>
      </c>
      <c r="W5" s="58">
        <f>IF(females!H25&gt;0,females!H25,"")</f>
        <v>0.78807947019867552</v>
      </c>
      <c r="X5" s="58">
        <f>IF(females!H26&gt;0,females!H26,"")</f>
        <v>15.1</v>
      </c>
      <c r="Y5" s="58">
        <f>IF(females!H27&gt;0,females!H27,"")</f>
        <v>12</v>
      </c>
      <c r="Z5" s="58">
        <f>IF(females!H28&gt;0,females!H28,"")</f>
        <v>5.6</v>
      </c>
      <c r="AA5" s="58">
        <f>IF(females!H29&gt;0,females!H29,"")</f>
        <v>0.79470198675496695</v>
      </c>
      <c r="AB5" s="58">
        <f>IF(females!H31&gt;0,females!H31,"")</f>
        <v>17.100000000000001</v>
      </c>
      <c r="AC5" s="58">
        <f>IF(females!H32&gt;0,females!H32,"")</f>
        <v>12.8</v>
      </c>
      <c r="AD5" s="58">
        <f>IF(females!H33&gt;0,females!H33,"")</f>
        <v>0.74853801169590639</v>
      </c>
      <c r="AE5" s="58" t="str">
        <f>IF(females!H34&gt;0,females!H34,"")</f>
        <v/>
      </c>
      <c r="AF5" s="58">
        <f>IF(females!H35&gt;0,females!H35,"")</f>
        <v>12.4</v>
      </c>
      <c r="AG5" s="58">
        <f>IF(females!H36&gt;0,females!H36,"")</f>
        <v>5.4</v>
      </c>
      <c r="AH5" s="58" t="str">
        <f>IF(females!H37&gt;0,females!H37,"")</f>
        <v/>
      </c>
      <c r="AI5" s="58">
        <f>IF(females!H39&gt;0,females!H39,"")</f>
        <v>21.2</v>
      </c>
      <c r="AJ5" s="58">
        <f>IF(females!H40&gt;0,females!H40,"")</f>
        <v>14</v>
      </c>
      <c r="AK5" s="58">
        <f>IF(females!H41&gt;0,females!H41,"")</f>
        <v>0.66037735849056611</v>
      </c>
      <c r="AL5" s="58">
        <f>IF(females!H42&gt;0,females!H42,"")</f>
        <v>21.4</v>
      </c>
      <c r="AM5" s="58">
        <f>IF(females!H43&gt;0,females!H43,"")</f>
        <v>13.9</v>
      </c>
      <c r="AN5" s="58" t="str">
        <f>IF(females!H44&gt;0,females!H44,"")</f>
        <v/>
      </c>
      <c r="AO5" s="121">
        <f>IF(females!H45&gt;0,females!H45,"")</f>
        <v>0.64953271028037385</v>
      </c>
    </row>
    <row r="6" spans="1:41" x14ac:dyDescent="0.2">
      <c r="A6" s="54" t="str">
        <f t="shared" si="0"/>
        <v>Milnesium tardigradum</v>
      </c>
      <c r="B6" s="75" t="str">
        <f t="shared" si="0"/>
        <v>HU.001</v>
      </c>
      <c r="C6" s="56" t="str">
        <f>females!J1</f>
        <v>HU.001.9</v>
      </c>
      <c r="D6" s="57">
        <f>IF(females!J3&gt;0,females!J3,"")</f>
        <v>663</v>
      </c>
      <c r="E6" s="57">
        <f>IF(females!J4&gt;0,females!J4,"")</f>
        <v>7.1</v>
      </c>
      <c r="F6" s="58">
        <f>IF(females!J5&gt;0,females!J5,"")</f>
        <v>4.8</v>
      </c>
      <c r="G6" s="58">
        <f>IF(females!J7&gt;0,females!J7,"")</f>
        <v>32.5</v>
      </c>
      <c r="H6" s="58">
        <f>IF(females!J8&gt;0,females!J8,"")</f>
        <v>20.9</v>
      </c>
      <c r="I6" s="58">
        <f>IF(females!J9&gt;0,females!J9,"")</f>
        <v>12.8</v>
      </c>
      <c r="J6" s="58">
        <f>IF(females!J10&gt;0,females!J10,"")</f>
        <v>11.8</v>
      </c>
      <c r="K6" s="58">
        <f>IF(females!J11&gt;0,females!J11,"")</f>
        <v>11</v>
      </c>
      <c r="L6" s="60">
        <f>IF(females!J12&gt;0,females!J12,"")</f>
        <v>0.36307692307692307</v>
      </c>
      <c r="M6" s="60">
        <f>IF(females!J13&gt;0,females!J13,"")</f>
        <v>0.859375</v>
      </c>
      <c r="N6" s="58">
        <f>IF(females!J15&gt;0,females!J15,"")</f>
        <v>15.2</v>
      </c>
      <c r="O6" s="58">
        <f>IF(females!J16&gt;0,females!J16,"")</f>
        <v>13.5</v>
      </c>
      <c r="P6" s="58">
        <f>IF(females!J17&gt;0,females!J17,"")</f>
        <v>0.88815789473684215</v>
      </c>
      <c r="Q6" s="58">
        <f>IF(females!J18&gt;0,females!J18,"")</f>
        <v>14.8</v>
      </c>
      <c r="R6" s="58">
        <f>IF(females!J19&gt;0,females!J19,"")</f>
        <v>13.4</v>
      </c>
      <c r="S6" s="58">
        <f>IF(females!J20&gt;0,females!J20,"")</f>
        <v>5.9</v>
      </c>
      <c r="T6" s="58">
        <f>IF(females!J21&gt;0,females!J21,"")</f>
        <v>0.90540540540540537</v>
      </c>
      <c r="U6" s="58">
        <f>IF(females!J23&gt;0,females!J23,"")</f>
        <v>17.2</v>
      </c>
      <c r="V6" s="58">
        <f>IF(females!J24&gt;0,females!J24,"")</f>
        <v>13.9</v>
      </c>
      <c r="W6" s="58">
        <f>IF(females!J25&gt;0,females!J25,"")</f>
        <v>0.80813953488372103</v>
      </c>
      <c r="X6" s="58">
        <f>IF(females!J26&gt;0,females!J26,"")</f>
        <v>15.9</v>
      </c>
      <c r="Y6" s="58">
        <f>IF(females!J27&gt;0,females!J27,"")</f>
        <v>13.3</v>
      </c>
      <c r="Z6" s="58">
        <f>IF(females!J28&gt;0,females!J28,"")</f>
        <v>6.9</v>
      </c>
      <c r="AA6" s="58">
        <f>IF(females!J29&gt;0,females!J29,"")</f>
        <v>0.83647798742138368</v>
      </c>
      <c r="AB6" s="58">
        <f>IF(females!J31&gt;0,females!J31,"")</f>
        <v>17.399999999999999</v>
      </c>
      <c r="AC6" s="58">
        <f>IF(females!J32&gt;0,females!J32,"")</f>
        <v>13.6</v>
      </c>
      <c r="AD6" s="58">
        <f>IF(females!J33&gt;0,females!J33,"")</f>
        <v>0.7816091954022989</v>
      </c>
      <c r="AE6" s="58">
        <f>IF(females!J34&gt;0,females!J34,"")</f>
        <v>16.2</v>
      </c>
      <c r="AF6" s="58">
        <f>IF(females!J35&gt;0,females!J35,"")</f>
        <v>12.9</v>
      </c>
      <c r="AG6" s="58">
        <f>IF(females!J36&gt;0,females!J36,"")</f>
        <v>5.7</v>
      </c>
      <c r="AH6" s="58">
        <f>IF(females!J37&gt;0,females!J37,"")</f>
        <v>0.79629629629629639</v>
      </c>
      <c r="AI6" s="58">
        <f>IF(females!J39&gt;0,females!J39,"")</f>
        <v>21.2</v>
      </c>
      <c r="AJ6" s="58">
        <f>IF(females!J40&gt;0,females!J40,"")</f>
        <v>14.6</v>
      </c>
      <c r="AK6" s="58">
        <f>IF(females!J41&gt;0,females!J41,"")</f>
        <v>0.68867924528301883</v>
      </c>
      <c r="AL6" s="58">
        <f>IF(females!J42&gt;0,females!J42,"")</f>
        <v>21</v>
      </c>
      <c r="AM6" s="58">
        <f>IF(females!J43&gt;0,females!J43,"")</f>
        <v>14.5</v>
      </c>
      <c r="AN6" s="58">
        <f>IF(females!J44&gt;0,females!J44,"")</f>
        <v>5.7</v>
      </c>
      <c r="AO6" s="121">
        <f>IF(females!J45&gt;0,females!J45,"")</f>
        <v>0.69047619047619047</v>
      </c>
    </row>
    <row r="7" spans="1:41" x14ac:dyDescent="0.2">
      <c r="A7" s="54" t="str">
        <f t="shared" si="0"/>
        <v>Milnesium tardigradum</v>
      </c>
      <c r="B7" s="75" t="str">
        <f t="shared" si="0"/>
        <v>HU.001</v>
      </c>
      <c r="C7" s="56" t="str">
        <f>females!L1</f>
        <v>HU.001.10</v>
      </c>
      <c r="D7" s="57">
        <f>IF(females!L3&gt;0,females!L3,"")</f>
        <v>733</v>
      </c>
      <c r="E7" s="57">
        <f>IF(females!L4&gt;0,females!L4,"")</f>
        <v>7.9</v>
      </c>
      <c r="F7" s="58">
        <f>IF(females!L5&gt;0,females!L5,"")</f>
        <v>5.7</v>
      </c>
      <c r="G7" s="58">
        <f>IF(females!L7&gt;0,females!L7,"")</f>
        <v>38.5</v>
      </c>
      <c r="H7" s="58">
        <f>IF(females!L8&gt;0,females!L8,"")</f>
        <v>23.9</v>
      </c>
      <c r="I7" s="58">
        <f>IF(females!L9&gt;0,females!L9,"")</f>
        <v>13.2</v>
      </c>
      <c r="J7" s="58">
        <f>IF(females!L10&gt;0,females!L10,"")</f>
        <v>12.7</v>
      </c>
      <c r="K7" s="58">
        <f>IF(females!L11&gt;0,females!L11,"")</f>
        <v>11.5</v>
      </c>
      <c r="L7" s="60">
        <f>IF(females!L12&gt;0,females!L12,"")</f>
        <v>0.32987012987012987</v>
      </c>
      <c r="M7" s="60">
        <f>IF(females!L13&gt;0,females!L13,"")</f>
        <v>0.87121212121212122</v>
      </c>
      <c r="N7" s="58">
        <f>IF(females!L15&gt;0,females!L15,"")</f>
        <v>17</v>
      </c>
      <c r="O7" s="58">
        <f>IF(females!L16&gt;0,females!L16,"")</f>
        <v>14.3</v>
      </c>
      <c r="P7" s="58">
        <f>IF(females!L17&gt;0,females!L17,"")</f>
        <v>0.8411764705882353</v>
      </c>
      <c r="Q7" s="58">
        <f>IF(females!L18&gt;0,females!L18,"")</f>
        <v>16.7</v>
      </c>
      <c r="R7" s="58">
        <f>IF(females!L19&gt;0,females!L19,"")</f>
        <v>13.6</v>
      </c>
      <c r="S7" s="58">
        <f>IF(females!L20&gt;0,females!L20,"")</f>
        <v>6.7</v>
      </c>
      <c r="T7" s="58">
        <f>IF(females!L21&gt;0,females!L21,"")</f>
        <v>0.81437125748502992</v>
      </c>
      <c r="U7" s="58">
        <f>IF(females!L23&gt;0,females!L23,"")</f>
        <v>17.600000000000001</v>
      </c>
      <c r="V7" s="58">
        <f>IF(females!L24&gt;0,females!L24,"")</f>
        <v>13.9</v>
      </c>
      <c r="W7" s="58">
        <f>IF(females!L25&gt;0,females!L25,"")</f>
        <v>0.78977272727272718</v>
      </c>
      <c r="X7" s="58">
        <f>IF(females!L26&gt;0,females!L26,"")</f>
        <v>16.7</v>
      </c>
      <c r="Y7" s="58">
        <f>IF(females!L27&gt;0,females!L27,"")</f>
        <v>14</v>
      </c>
      <c r="Z7" s="58">
        <f>IF(females!L28&gt;0,females!L28,"")</f>
        <v>7.8</v>
      </c>
      <c r="AA7" s="58">
        <f>IF(females!L29&gt;0,females!L29,"")</f>
        <v>0.83832335329341323</v>
      </c>
      <c r="AB7" s="58">
        <f>IF(females!L31&gt;0,females!L31,"")</f>
        <v>17.399999999999999</v>
      </c>
      <c r="AC7" s="58">
        <f>IF(females!L32&gt;0,females!L32,"")</f>
        <v>14.7</v>
      </c>
      <c r="AD7" s="58">
        <f>IF(females!L33&gt;0,females!L33,"")</f>
        <v>0.84482758620689657</v>
      </c>
      <c r="AE7" s="58">
        <f>IF(females!L34&gt;0,females!L34,"")</f>
        <v>16.600000000000001</v>
      </c>
      <c r="AF7" s="58" t="str">
        <f>IF(females!L35&gt;0,females!L35,"")</f>
        <v/>
      </c>
      <c r="AG7" s="58" t="str">
        <f>IF(females!L36&gt;0,females!L36,"")</f>
        <v/>
      </c>
      <c r="AH7" s="58" t="str">
        <f>IF(females!L37&gt;0,females!L37,"")</f>
        <v/>
      </c>
      <c r="AI7" s="58" t="str">
        <f>IF(females!L39&gt;0,females!L39,"")</f>
        <v/>
      </c>
      <c r="AJ7" s="58">
        <f>IF(females!L40&gt;0,females!L40,"")</f>
        <v>16.3</v>
      </c>
      <c r="AK7" s="58" t="str">
        <f>IF(females!L41&gt;0,females!L41,"")</f>
        <v/>
      </c>
      <c r="AL7" s="58">
        <f>IF(females!L42&gt;0,females!L42,"")</f>
        <v>24.6</v>
      </c>
      <c r="AM7" s="58">
        <f>IF(females!L43&gt;0,females!L43,"")</f>
        <v>16.2</v>
      </c>
      <c r="AN7" s="58">
        <f>IF(females!L44&gt;0,females!L44,"")</f>
        <v>6.3</v>
      </c>
      <c r="AO7" s="121">
        <f>IF(females!L45&gt;0,females!L45,"")</f>
        <v>0.65853658536585358</v>
      </c>
    </row>
    <row r="8" spans="1:41" x14ac:dyDescent="0.2">
      <c r="A8" s="54" t="str">
        <f t="shared" si="0"/>
        <v>Milnesium tardigradum</v>
      </c>
      <c r="B8" s="75" t="str">
        <f t="shared" si="0"/>
        <v>HU.001</v>
      </c>
      <c r="C8" s="56" t="str">
        <f>females!N1</f>
        <v>HU.001.11</v>
      </c>
      <c r="D8" s="57">
        <f>IF(females!N3&gt;0,females!N3,"")</f>
        <v>607</v>
      </c>
      <c r="E8" s="57" t="str">
        <f>IF(females!N4&gt;0,females!N4,"")</f>
        <v/>
      </c>
      <c r="F8" s="58">
        <f>IF(females!N5&gt;0,females!N5,"")</f>
        <v>5</v>
      </c>
      <c r="G8" s="58">
        <f>IF(females!N7&gt;0,females!N7,"")</f>
        <v>35.799999999999997</v>
      </c>
      <c r="H8" s="58">
        <f>IF(females!N8&gt;0,females!N8,"")</f>
        <v>21.5</v>
      </c>
      <c r="I8" s="58">
        <f>IF(females!N9&gt;0,females!N9,"")</f>
        <v>10.8</v>
      </c>
      <c r="J8" s="58">
        <f>IF(females!N10&gt;0,females!N10,"")</f>
        <v>9.4</v>
      </c>
      <c r="K8" s="58">
        <f>IF(females!N11&gt;0,females!N11,"")</f>
        <v>9.9</v>
      </c>
      <c r="L8" s="60">
        <f>IF(females!N12&gt;0,females!N12,"")</f>
        <v>0.26256983240223469</v>
      </c>
      <c r="M8" s="60">
        <f>IF(females!N13&gt;0,females!N13,"")</f>
        <v>0.91666666666666663</v>
      </c>
      <c r="N8" s="58">
        <f>IF(females!N15&gt;0,females!N15,"")</f>
        <v>15.2</v>
      </c>
      <c r="O8" s="58">
        <f>IF(females!N16&gt;0,females!N16,"")</f>
        <v>12.1</v>
      </c>
      <c r="P8" s="58">
        <f>IF(females!N17&gt;0,females!N17,"")</f>
        <v>0.79605263157894735</v>
      </c>
      <c r="Q8" s="58">
        <f>IF(females!N18&gt;0,females!N18,"")</f>
        <v>13.1</v>
      </c>
      <c r="R8" s="58">
        <f>IF(females!N19&gt;0,females!N19,"")</f>
        <v>11.2</v>
      </c>
      <c r="S8" s="58">
        <f>IF(females!N20&gt;0,females!N20,"")</f>
        <v>5</v>
      </c>
      <c r="T8" s="58">
        <f>IF(females!N21&gt;0,females!N21,"")</f>
        <v>0.85496183206106868</v>
      </c>
      <c r="U8" s="58">
        <f>IF(females!N23&gt;0,females!N23,"")</f>
        <v>15.3</v>
      </c>
      <c r="V8" s="58">
        <f>IF(females!N24&gt;0,females!N24,"")</f>
        <v>12.6</v>
      </c>
      <c r="W8" s="58">
        <f>IF(females!N25&gt;0,females!N25,"")</f>
        <v>0.82352941176470584</v>
      </c>
      <c r="X8" s="58">
        <f>IF(females!N26&gt;0,females!N26,"")</f>
        <v>15</v>
      </c>
      <c r="Y8" s="58">
        <f>IF(females!N27&gt;0,females!N27,"")</f>
        <v>11.8</v>
      </c>
      <c r="Z8" s="58">
        <f>IF(females!N28&gt;0,females!N28,"")</f>
        <v>6.8</v>
      </c>
      <c r="AA8" s="58">
        <f>IF(females!N29&gt;0,females!N29,"")</f>
        <v>0.78666666666666674</v>
      </c>
      <c r="AB8" s="58">
        <f>IF(females!N31&gt;0,females!N31,"")</f>
        <v>15.96</v>
      </c>
      <c r="AC8" s="58">
        <f>IF(females!N32&gt;0,females!N32,"")</f>
        <v>11.8</v>
      </c>
      <c r="AD8" s="58">
        <f>IF(females!N33&gt;0,females!N33,"")</f>
        <v>0.73934837092731831</v>
      </c>
      <c r="AE8" s="58">
        <f>IF(females!N34&gt;0,females!N34,"")</f>
        <v>15.1</v>
      </c>
      <c r="AF8" s="58">
        <f>IF(females!N35&gt;0,females!N35,"")</f>
        <v>11.9</v>
      </c>
      <c r="AG8" s="58">
        <f>IF(females!N36&gt;0,females!N36,"")</f>
        <v>6.4</v>
      </c>
      <c r="AH8" s="58">
        <f>IF(females!N37&gt;0,females!N37,"")</f>
        <v>0.78807947019867552</v>
      </c>
      <c r="AI8" s="58">
        <f>IF(females!N39&gt;0,females!N39,"")</f>
        <v>21</v>
      </c>
      <c r="AJ8" s="58">
        <f>IF(females!N40&gt;0,females!N40,"")</f>
        <v>14.2</v>
      </c>
      <c r="AK8" s="58">
        <f>IF(females!N41&gt;0,females!N41,"")</f>
        <v>0.67619047619047612</v>
      </c>
      <c r="AL8" s="58">
        <f>IF(females!N42&gt;0,females!N42,"")</f>
        <v>18.7</v>
      </c>
      <c r="AM8" s="58">
        <f>IF(females!N43&gt;0,females!N43,"")</f>
        <v>13.5</v>
      </c>
      <c r="AN8" s="58">
        <f>IF(females!N44&gt;0,females!N44,"")</f>
        <v>5.3</v>
      </c>
      <c r="AO8" s="121">
        <f>IF(females!N45&gt;0,females!N45,"")</f>
        <v>0.72192513368983957</v>
      </c>
    </row>
    <row r="9" spans="1:41" x14ac:dyDescent="0.2">
      <c r="A9" s="54" t="str">
        <f t="shared" si="0"/>
        <v>Milnesium tardigradum</v>
      </c>
      <c r="B9" s="75" t="str">
        <f t="shared" si="0"/>
        <v>HU.001</v>
      </c>
      <c r="C9" s="56" t="str">
        <f>females!P1</f>
        <v>HU.001.11</v>
      </c>
      <c r="D9" s="57">
        <f>IF(females!P3&gt;0,females!P3,"")</f>
        <v>621</v>
      </c>
      <c r="E9" s="57">
        <f>IF(females!P4&gt;0,females!P4,"")</f>
        <v>6.4</v>
      </c>
      <c r="F9" s="58">
        <f>IF(females!P5&gt;0,females!P5,"")</f>
        <v>6.2</v>
      </c>
      <c r="G9" s="58">
        <f>IF(females!P7&gt;0,females!P7,"")</f>
        <v>33.700000000000003</v>
      </c>
      <c r="H9" s="58">
        <f>IF(females!P8&gt;0,females!P8,"")</f>
        <v>21.7</v>
      </c>
      <c r="I9" s="58">
        <f>IF(females!P9&gt;0,females!P9,"")</f>
        <v>13.6</v>
      </c>
      <c r="J9" s="58">
        <f>IF(females!P10&gt;0,females!P10,"")</f>
        <v>12.7</v>
      </c>
      <c r="K9" s="58">
        <f>IF(females!P11&gt;0,females!P11,"")</f>
        <v>12</v>
      </c>
      <c r="L9" s="60">
        <f>IF(females!P12&gt;0,females!P12,"")</f>
        <v>0.37685459940652816</v>
      </c>
      <c r="M9" s="60">
        <f>IF(females!P13&gt;0,females!P13,"")</f>
        <v>0.88235294117647056</v>
      </c>
      <c r="N9" s="58">
        <f>IF(females!P15&gt;0,females!P15,"")</f>
        <v>15.5</v>
      </c>
      <c r="O9" s="58">
        <f>IF(females!P16&gt;0,females!P16,"")</f>
        <v>12.7</v>
      </c>
      <c r="P9" s="58">
        <f>IF(females!P17&gt;0,females!P17,"")</f>
        <v>0.8193548387096774</v>
      </c>
      <c r="Q9" s="58">
        <f>IF(females!P18&gt;0,females!P18,"")</f>
        <v>13.5</v>
      </c>
      <c r="R9" s="58">
        <f>IF(females!P19&gt;0,females!P19,"")</f>
        <v>12.5</v>
      </c>
      <c r="S9" s="58">
        <f>IF(females!P20&gt;0,females!P20,"")</f>
        <v>4.8</v>
      </c>
      <c r="T9" s="58">
        <f>IF(females!P21&gt;0,females!P21,"")</f>
        <v>0.92592592592592593</v>
      </c>
      <c r="U9" s="58">
        <f>IF(females!P23&gt;0,females!P23,"")</f>
        <v>17.100000000000001</v>
      </c>
      <c r="V9" s="58">
        <f>IF(females!P24&gt;0,females!P24,"")</f>
        <v>12.8</v>
      </c>
      <c r="W9" s="58">
        <f>IF(females!P25&gt;0,females!P25,"")</f>
        <v>0.74853801169590639</v>
      </c>
      <c r="X9" s="58">
        <f>IF(females!P26&gt;0,females!P26,"")</f>
        <v>15.5</v>
      </c>
      <c r="Y9" s="58">
        <f>IF(females!P27&gt;0,females!P27,"")</f>
        <v>12.3</v>
      </c>
      <c r="Z9" s="58">
        <f>IF(females!P28&gt;0,females!P28,"")</f>
        <v>5.9</v>
      </c>
      <c r="AA9" s="58">
        <f>IF(females!P29&gt;0,females!P29,"")</f>
        <v>0.79354838709677422</v>
      </c>
      <c r="AB9" s="58">
        <f>IF(females!P31&gt;0,females!P31,"")</f>
        <v>17.399999999999999</v>
      </c>
      <c r="AC9" s="58">
        <f>IF(females!P32&gt;0,females!P32,"")</f>
        <v>13.4</v>
      </c>
      <c r="AD9" s="58">
        <f>IF(females!P33&gt;0,females!P33,"")</f>
        <v>0.77011494252873569</v>
      </c>
      <c r="AE9" s="58">
        <f>IF(females!P34&gt;0,females!P34,"")</f>
        <v>15.1</v>
      </c>
      <c r="AF9" s="58">
        <f>IF(females!P35&gt;0,females!P35,"")</f>
        <v>12.3</v>
      </c>
      <c r="AG9" s="58">
        <f>IF(females!P36&gt;0,females!P36,"")</f>
        <v>6.2</v>
      </c>
      <c r="AH9" s="58">
        <f>IF(females!P37&gt;0,females!P37,"")</f>
        <v>0.81456953642384111</v>
      </c>
      <c r="AI9" s="58" t="str">
        <f>IF(females!P39&gt;0,females!P39,"")</f>
        <v/>
      </c>
      <c r="AJ9" s="58">
        <f>IF(females!P40&gt;0,females!P40,"")</f>
        <v>15.8</v>
      </c>
      <c r="AK9" s="58" t="str">
        <f>IF(females!P41&gt;0,females!P41,"")</f>
        <v/>
      </c>
      <c r="AL9" s="58">
        <f>IF(females!P42&gt;0,females!P42,"")</f>
        <v>20.100000000000001</v>
      </c>
      <c r="AM9" s="58">
        <f>IF(females!P43&gt;0,females!P43,"")</f>
        <v>15.1</v>
      </c>
      <c r="AN9" s="58">
        <f>IF(females!P44&gt;0,females!P44,"")</f>
        <v>6.2</v>
      </c>
      <c r="AO9" s="121">
        <f>IF(females!P45&gt;0,females!P45,"")</f>
        <v>0.75124378109452727</v>
      </c>
    </row>
    <row r="10" spans="1:41" x14ac:dyDescent="0.2">
      <c r="A10" s="54" t="str">
        <f t="shared" si="0"/>
        <v>Milnesium tardigradum</v>
      </c>
      <c r="B10" s="75" t="str">
        <f t="shared" si="0"/>
        <v>HU.001</v>
      </c>
      <c r="C10" s="56" t="str">
        <f>females!R1</f>
        <v>HU.001.12</v>
      </c>
      <c r="D10" s="57">
        <f>IF(females!R3&gt;0,females!R3,"")</f>
        <v>578</v>
      </c>
      <c r="E10" s="57">
        <f>IF(females!R4&gt;0,females!R4,"")</f>
        <v>6.3</v>
      </c>
      <c r="F10" s="58">
        <f>IF(females!R5&gt;0,females!R5,"")</f>
        <v>5.74</v>
      </c>
      <c r="G10" s="58">
        <f>IF(females!R7&gt;0,females!R7,"")</f>
        <v>33.200000000000003</v>
      </c>
      <c r="H10" s="58">
        <f>IF(females!R8&gt;0,females!R8,"")</f>
        <v>21.4</v>
      </c>
      <c r="I10" s="58">
        <f>IF(females!R9&gt;0,females!R9,"")</f>
        <v>11.8</v>
      </c>
      <c r="J10" s="58">
        <f>IF(females!R10&gt;0,females!R10,"")</f>
        <v>11.1</v>
      </c>
      <c r="K10" s="58">
        <f>IF(females!R11&gt;0,females!R11,"")</f>
        <v>11.2</v>
      </c>
      <c r="L10" s="60">
        <f>IF(females!R12&gt;0,females!R12,"")</f>
        <v>0.3343373493975903</v>
      </c>
      <c r="M10" s="60">
        <f>IF(females!R13&gt;0,females!R13,"")</f>
        <v>0.94915254237288127</v>
      </c>
      <c r="N10" s="58" t="str">
        <f>IF(females!R15&gt;0,females!R15,"")</f>
        <v/>
      </c>
      <c r="O10" s="58">
        <f>IF(females!R16&gt;0,females!R16,"")</f>
        <v>12.1</v>
      </c>
      <c r="P10" s="58" t="str">
        <f>IF(females!R17&gt;0,females!R17,"")</f>
        <v/>
      </c>
      <c r="Q10" s="58" t="str">
        <f>IF(females!R18&gt;0,females!R18,"")</f>
        <v/>
      </c>
      <c r="R10" s="58">
        <f>IF(females!R19&gt;0,females!R19,"")</f>
        <v>11.7</v>
      </c>
      <c r="S10" s="58">
        <f>IF(females!R20&gt;0,females!R20,"")</f>
        <v>5.7</v>
      </c>
      <c r="T10" s="58" t="str">
        <f>IF(females!R21&gt;0,females!R21,"")</f>
        <v/>
      </c>
      <c r="U10" s="58">
        <f>IF(females!R23&gt;0,females!R23,"")</f>
        <v>17.8</v>
      </c>
      <c r="V10" s="58">
        <f>IF(females!R24&gt;0,females!R24,"")</f>
        <v>13</v>
      </c>
      <c r="W10" s="58">
        <f>IF(females!R25&gt;0,females!R25,"")</f>
        <v>0.7303370786516854</v>
      </c>
      <c r="X10" s="58">
        <f>IF(females!R26&gt;0,females!R26,"")</f>
        <v>16.2</v>
      </c>
      <c r="Y10" s="58" t="str">
        <f>IF(females!R27&gt;0,females!R27,"")</f>
        <v/>
      </c>
      <c r="Z10" s="58" t="str">
        <f>IF(females!R28&gt;0,females!R28,"")</f>
        <v/>
      </c>
      <c r="AA10" s="58" t="str">
        <f>IF(females!R29&gt;0,females!R29,"")</f>
        <v/>
      </c>
      <c r="AB10" s="58">
        <f>IF(females!R31&gt;0,females!R31,"")</f>
        <v>17.399999999999999</v>
      </c>
      <c r="AC10" s="58">
        <f>IF(females!R32&gt;0,females!R32,"")</f>
        <v>12.1</v>
      </c>
      <c r="AD10" s="58">
        <f>IF(females!R33&gt;0,females!R33,"")</f>
        <v>0.6954022988505747</v>
      </c>
      <c r="AE10" s="58">
        <f>IF(females!R34&gt;0,females!R34,"")</f>
        <v>15.6</v>
      </c>
      <c r="AF10" s="58">
        <f>IF(females!R35&gt;0,females!R35,"")</f>
        <v>12</v>
      </c>
      <c r="AG10" s="58">
        <f>IF(females!R36&gt;0,females!R36,"")</f>
        <v>5.8</v>
      </c>
      <c r="AH10" s="58">
        <f>IF(females!R37&gt;0,females!R37,"")</f>
        <v>0.76923076923076927</v>
      </c>
      <c r="AI10" s="58" t="str">
        <f>IF(females!R39&gt;0,females!R39,"")</f>
        <v/>
      </c>
      <c r="AJ10" s="58">
        <f>IF(females!R40&gt;0,females!R40,"")</f>
        <v>15</v>
      </c>
      <c r="AK10" s="58" t="str">
        <f>IF(females!R41&gt;0,females!R41,"")</f>
        <v/>
      </c>
      <c r="AL10" s="58" t="str">
        <f>IF(females!R42&gt;0,females!R42,"")</f>
        <v/>
      </c>
      <c r="AM10" s="58">
        <f>IF(females!R43&gt;0,females!R43,"")</f>
        <v>14</v>
      </c>
      <c r="AN10" s="58">
        <f>IF(females!R44&gt;0,females!R44,"")</f>
        <v>6.3</v>
      </c>
      <c r="AO10" s="121" t="str">
        <f>IF(females!R45&gt;0,females!R45,"")</f>
        <v/>
      </c>
    </row>
    <row r="11" spans="1:41" x14ac:dyDescent="0.2">
      <c r="A11" s="54" t="str">
        <f t="shared" si="0"/>
        <v>Milnesium tardigradum</v>
      </c>
      <c r="B11" s="75" t="str">
        <f t="shared" si="0"/>
        <v>HU.001</v>
      </c>
      <c r="C11" s="56" t="str">
        <f>females!T1</f>
        <v>HU.001.12</v>
      </c>
      <c r="D11" s="57">
        <f>IF(females!T3&gt;0,females!T3,"")</f>
        <v>679</v>
      </c>
      <c r="E11" s="57">
        <f>IF(females!T4&gt;0,females!T4,"")</f>
        <v>7.1</v>
      </c>
      <c r="F11" s="58">
        <f>IF(females!T5&gt;0,females!T5,"")</f>
        <v>6.3</v>
      </c>
      <c r="G11" s="58">
        <f>IF(females!T7&gt;0,females!T7,"")</f>
        <v>35.6</v>
      </c>
      <c r="H11" s="58">
        <f>IF(females!T8&gt;0,females!T8,"")</f>
        <v>22.2</v>
      </c>
      <c r="I11" s="58">
        <f>IF(females!T9&gt;0,females!T9,"")</f>
        <v>13.5</v>
      </c>
      <c r="J11" s="58">
        <f>IF(females!T10&gt;0,females!T10,"")</f>
        <v>12.4</v>
      </c>
      <c r="K11" s="58">
        <f>IF(females!T11&gt;0,females!T11,"")</f>
        <v>11.8</v>
      </c>
      <c r="L11" s="60">
        <f>IF(females!T12&gt;0,females!T12,"")</f>
        <v>0.34831460674157305</v>
      </c>
      <c r="M11" s="60">
        <f>IF(females!T13&gt;0,females!T13,"")</f>
        <v>0.87407407407407411</v>
      </c>
      <c r="N11" s="58">
        <f>IF(females!T15&gt;0,females!T15,"")</f>
        <v>15.3</v>
      </c>
      <c r="O11" s="58">
        <f>IF(females!T16&gt;0,females!T16,"")</f>
        <v>13.3</v>
      </c>
      <c r="P11" s="58">
        <f>IF(females!T17&gt;0,females!T17,"")</f>
        <v>0.86928104575163401</v>
      </c>
      <c r="Q11" s="58">
        <f>IF(females!T18&gt;0,females!T18,"")</f>
        <v>15.5</v>
      </c>
      <c r="R11" s="58">
        <f>IF(females!T19&gt;0,females!T19,"")</f>
        <v>13.1</v>
      </c>
      <c r="S11" s="58">
        <f>IF(females!T20&gt;0,females!T20,"")</f>
        <v>5.0999999999999996</v>
      </c>
      <c r="T11" s="58">
        <f>IF(females!T21&gt;0,females!T21,"")</f>
        <v>0.84516129032258058</v>
      </c>
      <c r="U11" s="58">
        <f>IF(females!T23&gt;0,females!T23,"")</f>
        <v>18.2</v>
      </c>
      <c r="V11" s="58">
        <f>IF(females!T24&gt;0,females!T24,"")</f>
        <v>13.7</v>
      </c>
      <c r="W11" s="58">
        <f>IF(females!T25&gt;0,females!T25,"")</f>
        <v>0.75274725274725274</v>
      </c>
      <c r="X11" s="58">
        <f>IF(females!T26&gt;0,females!T26,"")</f>
        <v>16.399999999999999</v>
      </c>
      <c r="Y11" s="58">
        <f>IF(females!T27&gt;0,females!T27,"")</f>
        <v>13.6</v>
      </c>
      <c r="Z11" s="58">
        <f>IF(females!T28&gt;0,females!T28,"")</f>
        <v>6.5</v>
      </c>
      <c r="AA11" s="58">
        <f>IF(females!T29&gt;0,females!T29,"")</f>
        <v>0.8292682926829269</v>
      </c>
      <c r="AB11" s="58">
        <f>IF(females!T31&gt;0,females!T31,"")</f>
        <v>19</v>
      </c>
      <c r="AC11" s="58">
        <f>IF(females!T32&gt;0,females!T32,"")</f>
        <v>14.6</v>
      </c>
      <c r="AD11" s="58">
        <f>IF(females!T33&gt;0,females!T33,"")</f>
        <v>0.76842105263157889</v>
      </c>
      <c r="AE11" s="58" t="str">
        <f>IF(females!T34&gt;0,females!T34,"")</f>
        <v/>
      </c>
      <c r="AF11" s="58" t="str">
        <f>IF(females!T35&gt;0,females!T35,"")</f>
        <v/>
      </c>
      <c r="AG11" s="58" t="str">
        <f>IF(females!T36&gt;0,females!T36,"")</f>
        <v/>
      </c>
      <c r="AH11" s="58" t="str">
        <f>IF(females!T37&gt;0,females!T37,"")</f>
        <v/>
      </c>
      <c r="AI11" s="58">
        <f>IF(females!T39&gt;0,females!T39,"")</f>
        <v>23.4</v>
      </c>
      <c r="AJ11" s="58">
        <f>IF(females!T40&gt;0,females!T40,"")</f>
        <v>15.8</v>
      </c>
      <c r="AK11" s="58">
        <f>IF(females!T41&gt;0,females!T41,"")</f>
        <v>0.67521367521367526</v>
      </c>
      <c r="AL11" s="58">
        <f>IF(females!T42&gt;0,females!T42,"")</f>
        <v>23.4</v>
      </c>
      <c r="AM11" s="58">
        <f>IF(females!T43&gt;0,females!T43,"")</f>
        <v>15</v>
      </c>
      <c r="AN11" s="58">
        <f>IF(females!T44&gt;0,females!T44,"")</f>
        <v>5.2</v>
      </c>
      <c r="AO11" s="121">
        <f>IF(females!T45&gt;0,females!T45,"")</f>
        <v>0.64102564102564108</v>
      </c>
    </row>
    <row r="12" spans="1:41" x14ac:dyDescent="0.2">
      <c r="A12" s="54" t="str">
        <f t="shared" si="0"/>
        <v>Milnesium tardigradum</v>
      </c>
      <c r="B12" s="75" t="str">
        <f t="shared" si="0"/>
        <v>HU.001</v>
      </c>
      <c r="C12" s="56" t="str">
        <f>females!V1</f>
        <v>HU.001.19</v>
      </c>
      <c r="D12" s="57">
        <f>IF(females!V3&gt;0,females!V3,"")</f>
        <v>680</v>
      </c>
      <c r="E12" s="57">
        <f>IF(females!V4&gt;0,females!V4,"")</f>
        <v>7.7</v>
      </c>
      <c r="F12" s="58">
        <f>IF(females!V5&gt;0,females!V5,"")</f>
        <v>5.3</v>
      </c>
      <c r="G12" s="58">
        <f>IF(females!V7&gt;0,females!V7,"")</f>
        <v>39.799999999999997</v>
      </c>
      <c r="H12" s="58">
        <f>IF(females!V8&gt;0,females!V8,"")</f>
        <v>25.6</v>
      </c>
      <c r="I12" s="58">
        <f>IF(females!V9&gt;0,females!V9,"")</f>
        <v>13.9</v>
      </c>
      <c r="J12" s="58">
        <f>IF(females!V10&gt;0,females!V10,"")</f>
        <v>13.2</v>
      </c>
      <c r="K12" s="58">
        <f>IF(females!V11&gt;0,females!V11,"")</f>
        <v>11.8</v>
      </c>
      <c r="L12" s="60">
        <f>IF(females!V12&gt;0,females!V12,"")</f>
        <v>0.33165829145728642</v>
      </c>
      <c r="M12" s="60">
        <f>IF(females!V13&gt;0,females!V13,"")</f>
        <v>0.84892086330935257</v>
      </c>
      <c r="N12" s="58">
        <f>IF(females!V15&gt;0,females!V15,"")</f>
        <v>16</v>
      </c>
      <c r="O12" s="58">
        <f>IF(females!V16&gt;0,females!V16,"")</f>
        <v>12.9</v>
      </c>
      <c r="P12" s="58">
        <f>IF(females!V17&gt;0,females!V17,"")</f>
        <v>0.80625000000000002</v>
      </c>
      <c r="Q12" s="58">
        <f>IF(females!V18&gt;0,females!V18,"")</f>
        <v>15.6</v>
      </c>
      <c r="R12" s="58">
        <f>IF(females!V19&gt;0,females!V19,"")</f>
        <v>12</v>
      </c>
      <c r="S12" s="58">
        <f>IF(females!V20&gt;0,females!V20,"")</f>
        <v>6.7</v>
      </c>
      <c r="T12" s="58">
        <f>IF(females!V21&gt;0,females!V21,"")</f>
        <v>0.76923076923076927</v>
      </c>
      <c r="U12" s="58">
        <f>IF(females!V23&gt;0,females!V23,"")</f>
        <v>16.8</v>
      </c>
      <c r="V12" s="58">
        <f>IF(females!V24&gt;0,females!V24,"")</f>
        <v>13</v>
      </c>
      <c r="W12" s="58">
        <f>IF(females!V25&gt;0,females!V25,"")</f>
        <v>0.77380952380952372</v>
      </c>
      <c r="X12" s="58">
        <f>IF(females!V26&gt;0,females!V26,"")</f>
        <v>15.9</v>
      </c>
      <c r="Y12" s="58">
        <f>IF(females!V27&gt;0,females!V27,"")</f>
        <v>12.6</v>
      </c>
      <c r="Z12" s="58">
        <f>IF(females!V28&gt;0,females!V28,"")</f>
        <v>7.5</v>
      </c>
      <c r="AA12" s="58">
        <f>IF(females!V29&gt;0,females!V29,"")</f>
        <v>0.79245283018867918</v>
      </c>
      <c r="AB12" s="58">
        <f>IF(females!V31&gt;0,females!V31,"")</f>
        <v>16.600000000000001</v>
      </c>
      <c r="AC12" s="58">
        <f>IF(females!V32&gt;0,females!V32,"")</f>
        <v>13.7</v>
      </c>
      <c r="AD12" s="58">
        <f>IF(females!V33&gt;0,females!V33,"")</f>
        <v>0.82530120481927705</v>
      </c>
      <c r="AE12" s="58">
        <f>IF(females!V34&gt;0,females!V34,"")</f>
        <v>15.7</v>
      </c>
      <c r="AF12" s="58">
        <f>IF(females!V35&gt;0,females!V35,"")</f>
        <v>12.4</v>
      </c>
      <c r="AG12" s="58">
        <f>IF(females!V36&gt;0,females!V36,"")</f>
        <v>6.1</v>
      </c>
      <c r="AH12" s="58">
        <f>IF(females!V37&gt;0,females!V37,"")</f>
        <v>0.78980891719745228</v>
      </c>
      <c r="AI12" s="58">
        <f>IF(females!V39&gt;0,females!V39,"")</f>
        <v>20.7</v>
      </c>
      <c r="AJ12" s="58">
        <f>IF(females!V40&gt;0,females!V40,"")</f>
        <v>15.4</v>
      </c>
      <c r="AK12" s="58">
        <f>IF(females!V41&gt;0,females!V41,"")</f>
        <v>0.74396135265700492</v>
      </c>
      <c r="AL12" s="58">
        <f>IF(females!V42&gt;0,females!V42,"")</f>
        <v>19.8</v>
      </c>
      <c r="AM12" s="58">
        <f>IF(females!V43&gt;0,females!V43,"")</f>
        <v>15</v>
      </c>
      <c r="AN12" s="58">
        <f>IF(females!V44&gt;0,females!V44,"")</f>
        <v>7.5</v>
      </c>
      <c r="AO12" s="121">
        <f>IF(females!V45&gt;0,females!V45,"")</f>
        <v>0.75757575757575757</v>
      </c>
    </row>
    <row r="13" spans="1:41" x14ac:dyDescent="0.2">
      <c r="A13" s="54" t="str">
        <f t="shared" si="0"/>
        <v>Milnesium tardigradum</v>
      </c>
      <c r="B13" s="75" t="str">
        <f t="shared" si="0"/>
        <v>HU.001</v>
      </c>
      <c r="C13" s="56" t="str">
        <f>females!X1</f>
        <v>HU.001.24</v>
      </c>
      <c r="D13" s="57">
        <f>IF(females!X3&gt;0,females!X3,"")</f>
        <v>789</v>
      </c>
      <c r="E13" s="57">
        <f>IF(females!X4&gt;0,females!X4,"")</f>
        <v>8.3000000000000007</v>
      </c>
      <c r="F13" s="58">
        <f>IF(females!X5&gt;0,females!X5,"")</f>
        <v>5.7</v>
      </c>
      <c r="G13" s="58">
        <f>IF(females!X7&gt;0,females!X7,"")</f>
        <v>38.799999999999997</v>
      </c>
      <c r="H13" s="58">
        <f>IF(females!X8&gt;0,females!X8,"")</f>
        <v>25.2</v>
      </c>
      <c r="I13" s="58">
        <f>IF(females!X9&gt;0,females!X9,"")</f>
        <v>12.3</v>
      </c>
      <c r="J13" s="58">
        <f>IF(females!X10&gt;0,females!X10,"")</f>
        <v>12.1</v>
      </c>
      <c r="K13" s="58">
        <f>IF(females!X11&gt;0,females!X11,"")</f>
        <v>10.7</v>
      </c>
      <c r="L13" s="60">
        <f>IF(females!X12&gt;0,females!X12,"")</f>
        <v>0.31185567010309279</v>
      </c>
      <c r="M13" s="60">
        <f>IF(females!X13&gt;0,females!X13,"")</f>
        <v>0.86991869918699172</v>
      </c>
      <c r="N13" s="58">
        <f>IF(females!X15&gt;0,females!X15,"")</f>
        <v>15.9</v>
      </c>
      <c r="O13" s="58">
        <f>IF(females!X16&gt;0,females!X16,"")</f>
        <v>13.9</v>
      </c>
      <c r="P13" s="58">
        <f>IF(females!X17&gt;0,females!X17,"")</f>
        <v>0.87421383647798745</v>
      </c>
      <c r="Q13" s="58">
        <f>IF(females!X18&gt;0,females!X18,"")</f>
        <v>15.5</v>
      </c>
      <c r="R13" s="58">
        <f>IF(females!X19&gt;0,females!X19,"")</f>
        <v>13.2</v>
      </c>
      <c r="S13" s="58">
        <f>IF(females!X20&gt;0,females!X20,"")</f>
        <v>6.3</v>
      </c>
      <c r="T13" s="58">
        <f>IF(females!X21&gt;0,females!X21,"")</f>
        <v>0.85161290322580641</v>
      </c>
      <c r="U13" s="58">
        <f>IF(females!X23&gt;0,females!X23,"")</f>
        <v>17</v>
      </c>
      <c r="V13" s="58">
        <f>IF(females!X24&gt;0,females!X24,"")</f>
        <v>14.6</v>
      </c>
      <c r="W13" s="58">
        <f>IF(females!X25&gt;0,females!X25,"")</f>
        <v>0.85882352941176465</v>
      </c>
      <c r="X13" s="58">
        <f>IF(females!X26&gt;0,females!X26,"")</f>
        <v>16.3</v>
      </c>
      <c r="Y13" s="58" t="str">
        <f>IF(females!X27&gt;0,females!X27,"")</f>
        <v/>
      </c>
      <c r="Z13" s="58">
        <f>IF(females!X28&gt;0,females!X28,"")</f>
        <v>8.1</v>
      </c>
      <c r="AA13" s="58" t="str">
        <f>IF(females!X29&gt;0,females!X29,"")</f>
        <v/>
      </c>
      <c r="AB13" s="58">
        <f>IF(females!X31&gt;0,females!X31,"")</f>
        <v>17.7</v>
      </c>
      <c r="AC13" s="58">
        <f>IF(females!X32&gt;0,females!X32,"")</f>
        <v>13.4</v>
      </c>
      <c r="AD13" s="58">
        <f>IF(females!X33&gt;0,females!X33,"")</f>
        <v>0.75706214689265539</v>
      </c>
      <c r="AE13" s="58">
        <f>IF(females!X34&gt;0,females!X34,"")</f>
        <v>16.8</v>
      </c>
      <c r="AF13" s="58">
        <f>IF(females!X35&gt;0,females!X35,"")</f>
        <v>12.9</v>
      </c>
      <c r="AG13" s="58">
        <f>IF(females!X36&gt;0,females!X36,"")</f>
        <v>6.7</v>
      </c>
      <c r="AH13" s="58">
        <f>IF(females!X37&gt;0,females!X37,"")</f>
        <v>0.76785714285714279</v>
      </c>
      <c r="AI13" s="58">
        <f>IF(females!X39&gt;0,females!X39,"")</f>
        <v>22.1</v>
      </c>
      <c r="AJ13" s="58">
        <f>IF(females!X40&gt;0,females!X40,"")</f>
        <v>16.2</v>
      </c>
      <c r="AK13" s="58">
        <f>IF(females!X41&gt;0,females!X41,"")</f>
        <v>0.73303167420814475</v>
      </c>
      <c r="AL13" s="58">
        <f>IF(females!X42&gt;0,females!X42,"")</f>
        <v>21.2</v>
      </c>
      <c r="AM13" s="58">
        <f>IF(females!X43&gt;0,females!X43,"")</f>
        <v>16.899999999999999</v>
      </c>
      <c r="AN13" s="58">
        <f>IF(females!X44&gt;0,females!X44,"")</f>
        <v>6.9</v>
      </c>
      <c r="AO13" s="121">
        <f>IF(females!X45&gt;0,females!X45,"")</f>
        <v>0.79716981132075471</v>
      </c>
    </row>
    <row r="14" spans="1:41" x14ac:dyDescent="0.2">
      <c r="A14" s="54" t="str">
        <f t="shared" si="0"/>
        <v>Milnesium tardigradum</v>
      </c>
      <c r="B14" s="75" t="str">
        <f t="shared" si="0"/>
        <v>HU.001</v>
      </c>
      <c r="C14" s="56" t="str">
        <f>females!Z1</f>
        <v>HU.001.25</v>
      </c>
      <c r="D14" s="57">
        <f>IF(females!Z3&gt;0,females!Z3,"")</f>
        <v>749</v>
      </c>
      <c r="E14" s="57">
        <f>IF(females!Z4&gt;0,females!Z4,"")</f>
        <v>5.9</v>
      </c>
      <c r="F14" s="58">
        <f>IF(females!Z5&gt;0,females!Z5,"")</f>
        <v>8.8000000000000007</v>
      </c>
      <c r="G14" s="58">
        <f>IF(females!Z7&gt;0,females!Z7,"")</f>
        <v>38.299999999999997</v>
      </c>
      <c r="H14" s="58">
        <f>IF(females!Z8&gt;0,females!Z8,"")</f>
        <v>25.2</v>
      </c>
      <c r="I14" s="58">
        <f>IF(females!Z9&gt;0,females!Z9,"")</f>
        <v>18.2</v>
      </c>
      <c r="J14" s="58">
        <f>IF(females!Z10&gt;0,females!Z10,"")</f>
        <v>17.3</v>
      </c>
      <c r="K14" s="58">
        <f>IF(females!Z11&gt;0,females!Z11,"")</f>
        <v>17</v>
      </c>
      <c r="L14" s="60">
        <f>IF(females!Z12&gt;0,females!Z12,"")</f>
        <v>0.45169712793733685</v>
      </c>
      <c r="M14" s="60">
        <f>IF(females!Z13&gt;0,females!Z13,"")</f>
        <v>0.93406593406593408</v>
      </c>
      <c r="N14" s="58">
        <f>IF(females!Z15&gt;0,females!Z15,"")</f>
        <v>16.2</v>
      </c>
      <c r="O14" s="58">
        <f>IF(females!Z16&gt;0,females!Z16,"")</f>
        <v>13.4</v>
      </c>
      <c r="P14" s="58">
        <f>IF(females!Z17&gt;0,females!Z17,"")</f>
        <v>0.8271604938271605</v>
      </c>
      <c r="Q14" s="58">
        <f>IF(females!Z18&gt;0,females!Z18,"")</f>
        <v>15.9</v>
      </c>
      <c r="R14" s="58">
        <f>IF(females!Z19&gt;0,females!Z19,"")</f>
        <v>13.3</v>
      </c>
      <c r="S14" s="58">
        <f>IF(females!Z20&gt;0,females!Z20,"")</f>
        <v>6.7</v>
      </c>
      <c r="T14" s="58">
        <f>IF(females!Z21&gt;0,females!Z21,"")</f>
        <v>0.83647798742138368</v>
      </c>
      <c r="U14" s="58">
        <f>IF(females!Z23&gt;0,females!Z23,"")</f>
        <v>17.8</v>
      </c>
      <c r="V14" s="58">
        <f>IF(females!Z24&gt;0,females!Z24,"")</f>
        <v>13</v>
      </c>
      <c r="W14" s="58">
        <f>IF(females!Z25&gt;0,females!Z25,"")</f>
        <v>0.7303370786516854</v>
      </c>
      <c r="X14" s="58">
        <f>IF(females!Z26&gt;0,females!Z26,"")</f>
        <v>17.600000000000001</v>
      </c>
      <c r="Y14" s="58">
        <f>IF(females!Z27&gt;0,females!Z27,"")</f>
        <v>14.2</v>
      </c>
      <c r="Z14" s="58">
        <f>IF(females!Z28&gt;0,females!Z28,"")</f>
        <v>8.6</v>
      </c>
      <c r="AA14" s="58">
        <f>IF(females!Z29&gt;0,females!Z29,"")</f>
        <v>0.80681818181818177</v>
      </c>
      <c r="AB14" s="58">
        <f>IF(females!Z31&gt;0,females!Z31,"")</f>
        <v>17.7</v>
      </c>
      <c r="AC14" s="58">
        <f>IF(females!Z32&gt;0,females!Z32,"")</f>
        <v>15.2</v>
      </c>
      <c r="AD14" s="58">
        <f>IF(females!Z33&gt;0,females!Z33,"")</f>
        <v>0.85875706214689262</v>
      </c>
      <c r="AE14" s="58">
        <f>IF(females!Z34&gt;0,females!Z34,"")</f>
        <v>16.399999999999999</v>
      </c>
      <c r="AF14" s="58">
        <f>IF(females!Z35&gt;0,females!Z35,"")</f>
        <v>14.1</v>
      </c>
      <c r="AG14" s="58">
        <f>IF(females!Z36&gt;0,females!Z36,"")</f>
        <v>8.4</v>
      </c>
      <c r="AH14" s="58">
        <f>IF(females!Z37&gt;0,females!Z37,"")</f>
        <v>0.85975609756097571</v>
      </c>
      <c r="AI14" s="58" t="str">
        <f>IF(females!Z39&gt;0,females!Z39,"")</f>
        <v/>
      </c>
      <c r="AJ14" s="58">
        <f>IF(females!Z40&gt;0,females!Z40,"")</f>
        <v>16.5</v>
      </c>
      <c r="AK14" s="58" t="str">
        <f>IF(females!Z41&gt;0,females!Z41,"")</f>
        <v/>
      </c>
      <c r="AL14" s="58">
        <f>IF(females!Z42&gt;0,females!Z42,"")</f>
        <v>21.5</v>
      </c>
      <c r="AM14" s="58">
        <f>IF(females!Z43&gt;0,females!Z43,"")</f>
        <v>16.8</v>
      </c>
      <c r="AN14" s="58">
        <f>IF(females!Z44&gt;0,females!Z44,"")</f>
        <v>7.4</v>
      </c>
      <c r="AO14" s="121">
        <f>IF(females!Z45&gt;0,females!Z45,"")</f>
        <v>0.78139534883720929</v>
      </c>
    </row>
    <row r="15" spans="1:41" x14ac:dyDescent="0.2">
      <c r="A15" s="54" t="str">
        <f t="shared" si="0"/>
        <v>Milnesium tardigradum</v>
      </c>
      <c r="B15" s="75" t="str">
        <f t="shared" si="0"/>
        <v>HU.001</v>
      </c>
      <c r="C15" s="56" t="str">
        <f>females!AB1</f>
        <v>HU.001.26</v>
      </c>
      <c r="D15" s="57">
        <f>IF(females!AB3&gt;0,females!AB3,"")</f>
        <v>722</v>
      </c>
      <c r="E15" s="57">
        <f>IF(females!AB4&gt;0,females!AB4,"")</f>
        <v>9.1</v>
      </c>
      <c r="F15" s="58">
        <f>IF(females!AB5&gt;0,females!AB5,"")</f>
        <v>5.3</v>
      </c>
      <c r="G15" s="58">
        <f>IF(females!AB7&gt;0,females!AB7,"")</f>
        <v>40.700000000000003</v>
      </c>
      <c r="H15" s="58">
        <f>IF(females!AB8&gt;0,females!AB8,"")</f>
        <v>25.6</v>
      </c>
      <c r="I15" s="58">
        <f>IF(females!AB9&gt;0,females!AB9,"")</f>
        <v>15</v>
      </c>
      <c r="J15" s="58">
        <f>IF(females!AB10&gt;0,females!AB10,"")</f>
        <v>12.5</v>
      </c>
      <c r="K15" s="58">
        <f>IF(females!AB11&gt;0,females!AB11,"")</f>
        <v>12.3</v>
      </c>
      <c r="L15" s="60">
        <f>IF(females!AB12&gt;0,females!AB12,"")</f>
        <v>0.30712530712530711</v>
      </c>
      <c r="M15" s="60">
        <f>IF(females!AB13&gt;0,females!AB13,"")</f>
        <v>0.82000000000000006</v>
      </c>
      <c r="N15" s="58">
        <f>IF(females!AB15&gt;0,females!AB15,"")</f>
        <v>15.9</v>
      </c>
      <c r="O15" s="58">
        <f>IF(females!AB16&gt;0,females!AB16,"")</f>
        <v>13.3</v>
      </c>
      <c r="P15" s="58">
        <f>IF(females!AB17&gt;0,females!AB17,"")</f>
        <v>0.83647798742138368</v>
      </c>
      <c r="Q15" s="58">
        <f>IF(females!AB18&gt;0,females!AB18,"")</f>
        <v>14.5</v>
      </c>
      <c r="R15" s="58" t="str">
        <f>IF(females!AB19&gt;0,females!AB19,"")</f>
        <v/>
      </c>
      <c r="S15" s="58">
        <f>IF(females!AB20&gt;0,females!AB20,"")</f>
        <v>7.7</v>
      </c>
      <c r="T15" s="58" t="str">
        <f>IF(females!AB21&gt;0,females!AB21,"")</f>
        <v/>
      </c>
      <c r="U15" s="58">
        <f>IF(females!AB23&gt;0,females!AB23,"")</f>
        <v>18</v>
      </c>
      <c r="V15" s="58">
        <f>IF(females!AB24&gt;0,females!AB24,"")</f>
        <v>13.4</v>
      </c>
      <c r="W15" s="58">
        <f>IF(females!AB25&gt;0,females!AB25,"")</f>
        <v>0.74444444444444446</v>
      </c>
      <c r="X15" s="58">
        <f>IF(females!AB26&gt;0,females!AB26,"")</f>
        <v>17.2</v>
      </c>
      <c r="Y15" s="58">
        <f>IF(females!AB27&gt;0,females!AB27,"")</f>
        <v>12.6</v>
      </c>
      <c r="Z15" s="58">
        <f>IF(females!AB28&gt;0,females!AB28,"")</f>
        <v>7.7</v>
      </c>
      <c r="AA15" s="58">
        <f>IF(females!AB29&gt;0,females!AB29,"")</f>
        <v>0.73255813953488369</v>
      </c>
      <c r="AB15" s="58" t="str">
        <f>IF(females!AB31&gt;0,females!AB31,"")</f>
        <v/>
      </c>
      <c r="AC15" s="58">
        <f>IF(females!AB32&gt;0,females!AB32,"")</f>
        <v>13.5</v>
      </c>
      <c r="AD15" s="58" t="str">
        <f>IF(females!AB33&gt;0,females!AB33,"")</f>
        <v/>
      </c>
      <c r="AE15" s="58" t="str">
        <f>IF(females!AB34&gt;0,females!AB34,"")</f>
        <v/>
      </c>
      <c r="AF15" s="58">
        <f>IF(females!AB35&gt;0,females!AB35,"")</f>
        <v>13.6</v>
      </c>
      <c r="AG15" s="58">
        <f>IF(females!AB36&gt;0,females!AB36,"")</f>
        <v>8</v>
      </c>
      <c r="AH15" s="58" t="str">
        <f>IF(females!AB37&gt;0,females!AB37,"")</f>
        <v/>
      </c>
      <c r="AI15" s="58" t="str">
        <f>IF(females!AB39&gt;0,females!AB39,"")</f>
        <v/>
      </c>
      <c r="AJ15" s="58">
        <f>IF(females!AB40&gt;0,females!AB40,"")</f>
        <v>16.7</v>
      </c>
      <c r="AK15" s="58" t="str">
        <f>IF(females!AB41&gt;0,females!AB41,"")</f>
        <v/>
      </c>
      <c r="AL15" s="58">
        <f>IF(females!AB42&gt;0,females!AB42,"")</f>
        <v>21.8</v>
      </c>
      <c r="AM15" s="58">
        <f>IF(females!AB43&gt;0,females!AB43,"")</f>
        <v>15.7</v>
      </c>
      <c r="AN15" s="58">
        <f>IF(females!AB44&gt;0,females!AB44,"")</f>
        <v>7.4</v>
      </c>
      <c r="AO15" s="121">
        <f>IF(females!AB45&gt;0,females!AB45,"")</f>
        <v>0.72018348623853201</v>
      </c>
    </row>
    <row r="16" spans="1:41" x14ac:dyDescent="0.2">
      <c r="A16" s="54" t="str">
        <f t="shared" si="0"/>
        <v>Milnesium tardigradum</v>
      </c>
      <c r="B16" s="75" t="str">
        <f t="shared" si="0"/>
        <v>HU.001</v>
      </c>
      <c r="C16" s="56" t="str">
        <f>females!AD1</f>
        <v>HU.001.28</v>
      </c>
      <c r="D16" s="57">
        <f>IF(females!AD3&gt;0,females!AD3,"")</f>
        <v>661</v>
      </c>
      <c r="E16" s="57">
        <f>IF(females!AD4&gt;0,females!AD4,"")</f>
        <v>7.7</v>
      </c>
      <c r="F16" s="58">
        <f>IF(females!AD5&gt;0,females!AD5,"")</f>
        <v>4.5999999999999996</v>
      </c>
      <c r="G16" s="58">
        <f>IF(females!AD7&gt;0,females!AD7,"")</f>
        <v>37.200000000000003</v>
      </c>
      <c r="H16" s="58">
        <f>IF(females!AD8&gt;0,females!AD8,"")</f>
        <v>23.8</v>
      </c>
      <c r="I16" s="58">
        <f>IF(females!AD9&gt;0,females!AD9,"")</f>
        <v>15.9</v>
      </c>
      <c r="J16" s="58">
        <f>IF(females!AD10&gt;0,females!AD10,"")</f>
        <v>15.8</v>
      </c>
      <c r="K16" s="58">
        <f>IF(females!AD11&gt;0,females!AD11,"")</f>
        <v>15.7</v>
      </c>
      <c r="L16" s="60">
        <f>IF(females!AD12&gt;0,females!AD12,"")</f>
        <v>0.42473118279569894</v>
      </c>
      <c r="M16" s="60">
        <f>IF(females!AD13&gt;0,females!AD13,"")</f>
        <v>0.98742138364779863</v>
      </c>
      <c r="N16" s="58">
        <f>IF(females!AD15&gt;0,females!AD15,"")</f>
        <v>16.2</v>
      </c>
      <c r="O16" s="58">
        <f>IF(females!AD16&gt;0,females!AD16,"")</f>
        <v>12.4</v>
      </c>
      <c r="P16" s="58">
        <f>IF(females!AD17&gt;0,females!AD17,"")</f>
        <v>0.76543209876543217</v>
      </c>
      <c r="Q16" s="58">
        <f>IF(females!AD18&gt;0,females!AD18,"")</f>
        <v>14.6</v>
      </c>
      <c r="R16" s="58">
        <f>IF(females!AD19&gt;0,females!AD19,"")</f>
        <v>13</v>
      </c>
      <c r="S16" s="58">
        <f>IF(females!AD20&gt;0,females!AD20,"")</f>
        <v>6.3</v>
      </c>
      <c r="T16" s="58">
        <f>IF(females!AD21&gt;0,females!AD21,"")</f>
        <v>0.8904109589041096</v>
      </c>
      <c r="U16" s="58">
        <f>IF(females!AD23&gt;0,females!AD23,"")</f>
        <v>16.399999999999999</v>
      </c>
      <c r="V16" s="58">
        <f>IF(females!AD24&gt;0,females!AD24,"")</f>
        <v>13</v>
      </c>
      <c r="W16" s="58">
        <f>IF(females!AD25&gt;0,females!AD25,"")</f>
        <v>0.79268292682926833</v>
      </c>
      <c r="X16" s="58">
        <f>IF(females!AD26&gt;0,females!AD26,"")</f>
        <v>14.9</v>
      </c>
      <c r="Y16" s="58" t="str">
        <f>IF(females!AD27&gt;0,females!AD27,"")</f>
        <v/>
      </c>
      <c r="Z16" s="58">
        <f>IF(females!AD28&gt;0,females!AD28,"")</f>
        <v>6.2</v>
      </c>
      <c r="AA16" s="58" t="str">
        <f>IF(females!AD29&gt;0,females!AD29,"")</f>
        <v/>
      </c>
      <c r="AB16" s="58" t="str">
        <f>IF(females!AD31&gt;0,females!AD31,"")</f>
        <v/>
      </c>
      <c r="AC16" s="58" t="str">
        <f>IF(females!AD32&gt;0,females!AD32,"")</f>
        <v/>
      </c>
      <c r="AD16" s="58" t="str">
        <f>IF(females!AD33&gt;0,females!AD33,"")</f>
        <v/>
      </c>
      <c r="AE16" s="58">
        <f>IF(females!AD34&gt;0,females!AD34,"")</f>
        <v>16</v>
      </c>
      <c r="AF16" s="58" t="str">
        <f>IF(females!AD35&gt;0,females!AD35,"")</f>
        <v/>
      </c>
      <c r="AG16" s="58">
        <f>IF(females!AD36&gt;0,females!AD36,"")</f>
        <v>6.9</v>
      </c>
      <c r="AH16" s="58" t="str">
        <f>IF(females!AD37&gt;0,females!AD37,"")</f>
        <v/>
      </c>
      <c r="AI16" s="58">
        <f>IF(females!AD39&gt;0,females!AD39,"")</f>
        <v>21.6</v>
      </c>
      <c r="AJ16" s="58">
        <f>IF(females!AD40&gt;0,females!AD40,"")</f>
        <v>16</v>
      </c>
      <c r="AK16" s="58">
        <f>IF(females!AD41&gt;0,females!AD41,"")</f>
        <v>0.7407407407407407</v>
      </c>
      <c r="AL16" s="58">
        <f>IF(females!AD42&gt;0,females!AD42,"")</f>
        <v>21.3</v>
      </c>
      <c r="AM16" s="58">
        <f>IF(females!AD43&gt;0,females!AD43,"")</f>
        <v>15.5</v>
      </c>
      <c r="AN16" s="58">
        <f>IF(females!AD44&gt;0,females!AD44,"")</f>
        <v>7.1</v>
      </c>
      <c r="AO16" s="121">
        <f>IF(females!AD45&gt;0,females!AD45,"")</f>
        <v>0.72769953051643188</v>
      </c>
    </row>
    <row r="17" spans="1:41" x14ac:dyDescent="0.2">
      <c r="A17" s="54" t="str">
        <f t="shared" si="0"/>
        <v>Milnesium tardigradum</v>
      </c>
      <c r="B17" s="75" t="str">
        <f t="shared" si="0"/>
        <v>HU.001</v>
      </c>
      <c r="C17" s="56" t="str">
        <f>females!AF1</f>
        <v>HU.001.30</v>
      </c>
      <c r="D17" s="57">
        <f>IF(females!AF3&gt;0,females!AF3,"")</f>
        <v>718</v>
      </c>
      <c r="E17" s="57" t="str">
        <f>IF(females!AF4&gt;0,females!AF4,"")</f>
        <v/>
      </c>
      <c r="F17" s="58">
        <f>IF(females!AF5&gt;0,females!AF5,"")</f>
        <v>6.3</v>
      </c>
      <c r="G17" s="58">
        <f>IF(females!AF7&gt;0,females!AF7,"")</f>
        <v>39.200000000000003</v>
      </c>
      <c r="H17" s="58">
        <f>IF(females!AF8&gt;0,females!AF8,"")</f>
        <v>24.9</v>
      </c>
      <c r="I17" s="58">
        <f>IF(females!AF9&gt;0,females!AF9,"")</f>
        <v>18.5</v>
      </c>
      <c r="J17" s="58">
        <f>IF(females!AF10&gt;0,females!AF10,"")</f>
        <v>18.3</v>
      </c>
      <c r="K17" s="58">
        <f>IF(females!AF11&gt;0,females!AF11,"")</f>
        <v>19</v>
      </c>
      <c r="L17" s="60">
        <f>IF(females!AF12&gt;0,females!AF12,"")</f>
        <v>0.46683673469387754</v>
      </c>
      <c r="M17" s="60">
        <f>IF(females!AF13&gt;0,females!AF13,"")</f>
        <v>1.027027027027027</v>
      </c>
      <c r="N17" s="58">
        <f>IF(females!AF15&gt;0,females!AF15,"")</f>
        <v>16.8</v>
      </c>
      <c r="O17" s="58">
        <f>IF(females!AF16&gt;0,females!AF16,"")</f>
        <v>13.7</v>
      </c>
      <c r="P17" s="58">
        <f>IF(females!AF17&gt;0,females!AF17,"")</f>
        <v>0.81547619047619035</v>
      </c>
      <c r="Q17" s="58">
        <f>IF(females!AF18&gt;0,females!AF18,"")</f>
        <v>16.3</v>
      </c>
      <c r="R17" s="58">
        <f>IF(females!AF19&gt;0,females!AF19,"")</f>
        <v>13.8</v>
      </c>
      <c r="S17" s="58" t="str">
        <f>IF(females!AF20&gt;0,females!AF20,"")</f>
        <v/>
      </c>
      <c r="T17" s="58">
        <f>IF(females!AF21&gt;0,females!AF21,"")</f>
        <v>0.84662576687116564</v>
      </c>
      <c r="U17" s="58">
        <f>IF(females!AF23&gt;0,females!AF23,"")</f>
        <v>16.7</v>
      </c>
      <c r="V17" s="58">
        <f>IF(females!AF24&gt;0,females!AF24,"")</f>
        <v>14</v>
      </c>
      <c r="W17" s="58">
        <f>IF(females!AF25&gt;0,females!AF25,"")</f>
        <v>0.83832335329341323</v>
      </c>
      <c r="X17" s="58">
        <f>IF(females!AF26&gt;0,females!AF26,"")</f>
        <v>17.2</v>
      </c>
      <c r="Y17" s="58">
        <f>IF(females!AF27&gt;0,females!AF27,"")</f>
        <v>13.9</v>
      </c>
      <c r="Z17" s="58" t="str">
        <f>IF(females!AF28&gt;0,females!AF28,"")</f>
        <v/>
      </c>
      <c r="AA17" s="58">
        <f>IF(females!AF29&gt;0,females!AF29,"")</f>
        <v>0.80813953488372103</v>
      </c>
      <c r="AB17" s="58">
        <f>IF(females!AF31&gt;0,females!AF31,"")</f>
        <v>16.899999999999999</v>
      </c>
      <c r="AC17" s="58">
        <f>IF(females!AF32&gt;0,females!AF32,"")</f>
        <v>14.2</v>
      </c>
      <c r="AD17" s="58">
        <f>IF(females!AF33&gt;0,females!AF33,"")</f>
        <v>0.84023668639053262</v>
      </c>
      <c r="AE17" s="58">
        <f>IF(females!AF34&gt;0,females!AF34,"")</f>
        <v>16.899999999999999</v>
      </c>
      <c r="AF17" s="58">
        <f>IF(females!AF35&gt;0,females!AF35,"")</f>
        <v>13.9</v>
      </c>
      <c r="AG17" s="58">
        <f>IF(females!AF36&gt;0,females!AF36,"")</f>
        <v>6.4</v>
      </c>
      <c r="AH17" s="58">
        <f>IF(females!AF37&gt;0,females!AF37,"")</f>
        <v>0.82248520710059181</v>
      </c>
      <c r="AI17" s="58">
        <f>IF(females!AF39&gt;0,females!AF39,"")</f>
        <v>22.2</v>
      </c>
      <c r="AJ17" s="58">
        <f>IF(females!AF40&gt;0,females!AF40,"")</f>
        <v>15.9</v>
      </c>
      <c r="AK17" s="58">
        <f>IF(females!AF41&gt;0,females!AF41,"")</f>
        <v>0.71621621621621623</v>
      </c>
      <c r="AL17" s="58">
        <f>IF(females!AF42&gt;0,females!AF42,"")</f>
        <v>20.7</v>
      </c>
      <c r="AM17" s="58">
        <f>IF(females!AF43&gt;0,females!AF43,"")</f>
        <v>15.7</v>
      </c>
      <c r="AN17" s="58">
        <f>IF(females!AF44&gt;0,females!AF44,"")</f>
        <v>6.6</v>
      </c>
      <c r="AO17" s="121">
        <f>IF(females!AF45&gt;0,females!AF45,"")</f>
        <v>0.75845410628019327</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7C80"/>
  </sheetPr>
  <dimension ref="A1:AD19"/>
  <sheetViews>
    <sheetView zoomScaleNormal="100" workbookViewId="0">
      <pane xSplit="3" ySplit="1" topLeftCell="H11" activePane="bottomRight" state="frozen"/>
      <selection pane="topRight" activeCell="C1" sqref="C1"/>
      <selection pane="bottomLeft" activeCell="A2" sqref="A2"/>
      <selection pane="bottomRight"/>
    </sheetView>
  </sheetViews>
  <sheetFormatPr defaultColWidth="9.140625" defaultRowHeight="12.75" x14ac:dyDescent="0.2"/>
  <cols>
    <col min="1" max="1" width="20.42578125" style="50" bestFit="1" customWidth="1"/>
    <col min="2" max="2" width="9.7109375" style="76" bestFit="1" customWidth="1"/>
    <col min="3" max="3" width="9.7109375" style="49" bestFit="1" customWidth="1"/>
    <col min="4" max="4" width="9.140625" style="48" customWidth="1"/>
    <col min="5" max="30" width="9.140625" style="48"/>
    <col min="31" max="31" width="2.85546875" style="48" customWidth="1"/>
    <col min="32" max="16384" width="9.140625" style="48"/>
  </cols>
  <sheetData>
    <row r="1" spans="1:30" ht="63.75" x14ac:dyDescent="0.2">
      <c r="A1" s="54" t="s">
        <v>53</v>
      </c>
      <c r="B1" s="77" t="s">
        <v>54</v>
      </c>
      <c r="C1" s="55" t="s">
        <v>43</v>
      </c>
      <c r="D1" s="72" t="s">
        <v>9</v>
      </c>
      <c r="E1" s="72" t="s">
        <v>10</v>
      </c>
      <c r="F1" s="72" t="s">
        <v>11</v>
      </c>
      <c r="G1" s="73" t="s">
        <v>37</v>
      </c>
      <c r="H1" s="73" t="s">
        <v>38</v>
      </c>
      <c r="I1" s="73" t="s">
        <v>39</v>
      </c>
      <c r="J1" s="73" t="s">
        <v>40</v>
      </c>
      <c r="K1" s="73" t="s">
        <v>55</v>
      </c>
      <c r="L1" s="73" t="s">
        <v>56</v>
      </c>
      <c r="M1" s="73" t="s">
        <v>57</v>
      </c>
      <c r="N1" s="73" t="s">
        <v>58</v>
      </c>
      <c r="O1" s="73" t="s">
        <v>59</v>
      </c>
      <c r="P1" s="73" t="s">
        <v>60</v>
      </c>
      <c r="Q1" s="73" t="s">
        <v>61</v>
      </c>
      <c r="R1" s="73" t="s">
        <v>62</v>
      </c>
      <c r="S1" s="73" t="s">
        <v>63</v>
      </c>
      <c r="T1" s="73" t="s">
        <v>64</v>
      </c>
      <c r="U1" s="73" t="s">
        <v>65</v>
      </c>
      <c r="V1" s="73" t="s">
        <v>66</v>
      </c>
      <c r="W1" s="73" t="s">
        <v>67</v>
      </c>
      <c r="X1" s="73" t="s">
        <v>68</v>
      </c>
      <c r="Y1" s="73" t="s">
        <v>69</v>
      </c>
      <c r="Z1" s="73" t="s">
        <v>70</v>
      </c>
      <c r="AA1" s="73" t="s">
        <v>71</v>
      </c>
      <c r="AB1" s="73" t="s">
        <v>72</v>
      </c>
      <c r="AC1" s="73" t="s">
        <v>73</v>
      </c>
      <c r="AD1" s="73" t="s">
        <v>74</v>
      </c>
    </row>
    <row r="2" spans="1:30" x14ac:dyDescent="0.2">
      <c r="A2" s="54" t="str">
        <f>'female stats (μm)'!A$2</f>
        <v>Milnesium tardigradum</v>
      </c>
      <c r="B2" s="75" t="str">
        <f>'female stats (μm)'!B$2</f>
        <v>HU.001</v>
      </c>
      <c r="C2" s="56" t="str">
        <f>females!B1</f>
        <v>HU.001.1</v>
      </c>
      <c r="D2" s="63">
        <f>IF(females!C3&gt;0,females!C3,"")</f>
        <v>2002.958579881657</v>
      </c>
      <c r="E2" s="64">
        <f>IF(females!C4&gt;0,females!C4,"")</f>
        <v>17.45562130177515</v>
      </c>
      <c r="F2" s="64">
        <f>IF(females!C5&gt;0,females!C5,"")</f>
        <v>12.42603550295858</v>
      </c>
      <c r="G2" s="64">
        <f>IF(females!C8&gt;0,females!C8,"")</f>
        <v>64.49704142011835</v>
      </c>
      <c r="H2" s="64">
        <f>IF(females!C9&gt;0,females!C9,"")</f>
        <v>41.715976331360949</v>
      </c>
      <c r="I2" s="64">
        <f>IF(females!C10&gt;0,females!C10,"")</f>
        <v>38.461538461538467</v>
      </c>
      <c r="J2" s="64">
        <f>IF(females!C11&gt;0,females!C11,"")</f>
        <v>41.42011834319527</v>
      </c>
      <c r="K2" s="64">
        <f>IF(females!C15&gt;0,females!C15,"")</f>
        <v>44.674556213017752</v>
      </c>
      <c r="L2" s="64">
        <f>IF(females!C16&gt;0,females!C16,"")</f>
        <v>35.502958579881664</v>
      </c>
      <c r="M2" s="64">
        <f>IF(females!C18&gt;0,females!C18,"")</f>
        <v>42.307692307692314</v>
      </c>
      <c r="N2" s="64">
        <f>IF(females!C19&gt;0,females!C19,"")</f>
        <v>32.840236686390533</v>
      </c>
      <c r="O2" s="64">
        <f>IF(females!C20&gt;0,females!C20,"")</f>
        <v>10.059171597633137</v>
      </c>
      <c r="P2" s="64">
        <f>IF(females!C23&gt;0,females!C23,"")</f>
        <v>47.633136094674569</v>
      </c>
      <c r="Q2" s="64">
        <f>IF(females!C24&gt;0,females!C24,"")</f>
        <v>35.502958579881664</v>
      </c>
      <c r="R2" s="64">
        <f>IF(females!C26&gt;0,females!C26,"")</f>
        <v>44.970414201183431</v>
      </c>
      <c r="S2" s="64">
        <f>IF(females!C27&gt;0,females!C27,"")</f>
        <v>33.727810650887577</v>
      </c>
      <c r="T2" s="64">
        <f>IF(females!C28&gt;0,females!C28,"")</f>
        <v>16.272189349112427</v>
      </c>
      <c r="U2" s="64">
        <f>IF(females!C31&gt;0,females!C31,"")</f>
        <v>48.224852071005927</v>
      </c>
      <c r="V2" s="64">
        <f>IF(females!C32&gt;0,females!C32,"")</f>
        <v>36.094674556213022</v>
      </c>
      <c r="W2" s="64">
        <f>IF(females!C34&gt;0,females!C34,"")</f>
        <v>48.224852071005927</v>
      </c>
      <c r="X2" s="64">
        <f>IF(females!C35&gt;0,females!C35,"")</f>
        <v>34.911242603550299</v>
      </c>
      <c r="Y2" s="64">
        <f>IF(females!C36&gt;0,females!C36,"")</f>
        <v>16.272189349112427</v>
      </c>
      <c r="Z2" s="64">
        <f>IF(females!C39&gt;0,females!C39,"")</f>
        <v>64.792899408284015</v>
      </c>
      <c r="AA2" s="64">
        <f>IF(females!C40&gt;0,females!C40,"")</f>
        <v>43.19526627218935</v>
      </c>
      <c r="AB2" s="64">
        <f>IF(females!C42&gt;0,females!C42,"")</f>
        <v>62.130177514792905</v>
      </c>
      <c r="AC2" s="64">
        <f>IF(females!C43&gt;0,females!C43,"")</f>
        <v>40.532544378698226</v>
      </c>
      <c r="AD2" s="64">
        <f>IF(females!C44&gt;0,females!C44,"")</f>
        <v>19.230769230769234</v>
      </c>
    </row>
    <row r="3" spans="1:30" x14ac:dyDescent="0.2">
      <c r="A3" s="54" t="str">
        <f>'female stats (μm)'!A$2</f>
        <v>Milnesium tardigradum</v>
      </c>
      <c r="B3" s="75" t="str">
        <f>'female stats (μm)'!B$2</f>
        <v>HU.001</v>
      </c>
      <c r="C3" s="56" t="str">
        <f>females!D1</f>
        <v>HU.001.6</v>
      </c>
      <c r="D3" s="63">
        <f>IF(females!E3&gt;0,females!E3,"")</f>
        <v>1599.2907801418439</v>
      </c>
      <c r="E3" s="64" t="str">
        <f>IF(females!E4&gt;0,females!E4,"")</f>
        <v/>
      </c>
      <c r="F3" s="65" t="str">
        <f>IF(females!E5&gt;0,females!E5,"")</f>
        <v/>
      </c>
      <c r="G3" s="64">
        <f>IF(females!E8&gt;0,females!E8,"")</f>
        <v>61.347517730496456</v>
      </c>
      <c r="H3" s="64">
        <f>IF(females!E9&gt;0,females!E9,"")</f>
        <v>30.49645390070922</v>
      </c>
      <c r="I3" s="64">
        <f>IF(females!E10&gt;0,females!E10,"")</f>
        <v>29.432624113475182</v>
      </c>
      <c r="J3" s="64">
        <f>IF(females!E11&gt;0,females!E11,"")</f>
        <v>28.723404255319146</v>
      </c>
      <c r="K3" s="64">
        <f>IF(females!E15&gt;0,females!E15,"")</f>
        <v>40.780141843971634</v>
      </c>
      <c r="L3" s="64">
        <f>IF(females!E16&gt;0,females!E16,"")</f>
        <v>31.914893617021278</v>
      </c>
      <c r="M3" s="64">
        <f>IF(females!E18&gt;0,females!E18,"")</f>
        <v>36.879432624113477</v>
      </c>
      <c r="N3" s="64">
        <f>IF(females!E19&gt;0,females!E19,"")</f>
        <v>31.914893617021278</v>
      </c>
      <c r="O3" s="64">
        <f>IF(females!E20&gt;0,females!E20,"")</f>
        <v>13.829787234042554</v>
      </c>
      <c r="P3" s="64">
        <f>IF(females!E23&gt;0,females!E23,"")</f>
        <v>39.716312056737586</v>
      </c>
      <c r="Q3" s="64">
        <f>IF(females!E24&gt;0,females!E24,"")</f>
        <v>34.397163120567377</v>
      </c>
      <c r="R3" s="64">
        <f>IF(females!E26&gt;0,females!E26,"")</f>
        <v>39.361702127659576</v>
      </c>
      <c r="S3" s="64" t="str">
        <f>IF(females!E27&gt;0,females!E27,"")</f>
        <v/>
      </c>
      <c r="T3" s="64">
        <f>IF(females!E28&gt;0,females!E28,"")</f>
        <v>16.666666666666668</v>
      </c>
      <c r="U3" s="64">
        <f>IF(females!E31&gt;0,females!E31,"")</f>
        <v>45.035460992907801</v>
      </c>
      <c r="V3" s="64">
        <f>IF(females!E32&gt;0,females!E32,"")</f>
        <v>34.042553191489361</v>
      </c>
      <c r="W3" s="64">
        <f>IF(females!E34&gt;0,females!E34,"")</f>
        <v>41.134751773049643</v>
      </c>
      <c r="X3" s="64" t="str">
        <f>IF(females!E35&gt;0,females!E35,"")</f>
        <v/>
      </c>
      <c r="Y3" s="64" t="str">
        <f>IF(females!E36&gt;0,females!E36,"")</f>
        <v/>
      </c>
      <c r="Z3" s="64">
        <f>IF(females!E39&gt;0,females!E39,"")</f>
        <v>51.773049645390067</v>
      </c>
      <c r="AA3" s="64">
        <f>IF(females!E40&gt;0,females!E40,"")</f>
        <v>38.297872340425535</v>
      </c>
      <c r="AB3" s="64">
        <f>IF(females!E42&gt;0,females!E42,"")</f>
        <v>47.163120567375891</v>
      </c>
      <c r="AC3" s="64" t="str">
        <f>IF(females!E43&gt;0,females!E43,"")</f>
        <v/>
      </c>
      <c r="AD3" s="64">
        <f>IF(females!E44&gt;0,females!E44,"")</f>
        <v>18.085106382978722</v>
      </c>
    </row>
    <row r="4" spans="1:30" x14ac:dyDescent="0.2">
      <c r="A4" s="54" t="str">
        <f>'female stats (μm)'!A$2</f>
        <v>Milnesium tardigradum</v>
      </c>
      <c r="B4" s="75" t="str">
        <f>'female stats (μm)'!B$2</f>
        <v>HU.001</v>
      </c>
      <c r="C4" s="56" t="str">
        <f>females!F1</f>
        <v>HU.001.8</v>
      </c>
      <c r="D4" s="63">
        <f>IF(females!G3&gt;0,females!G3,"")</f>
        <v>1818.4615384615383</v>
      </c>
      <c r="E4" s="64">
        <f>IF(females!G4&gt;0,females!G4,"")</f>
        <v>21.23076923076923</v>
      </c>
      <c r="F4" s="64">
        <f>IF(females!G5&gt;0,females!G5,"")</f>
        <v>14.769230769230768</v>
      </c>
      <c r="G4" s="64">
        <f>IF(females!G8&gt;0,females!G8,"")</f>
        <v>65.84615384615384</v>
      </c>
      <c r="H4" s="64" t="str">
        <f>IF(females!G9&gt;0,females!G9,"")</f>
        <v/>
      </c>
      <c r="I4" s="64">
        <f>IF(females!G10&gt;0,females!G10,"")</f>
        <v>32.307692307692307</v>
      </c>
      <c r="J4" s="64">
        <f>IF(females!G11&gt;0,females!G11,"")</f>
        <v>32</v>
      </c>
      <c r="K4" s="64">
        <f>IF(females!G15&gt;0,females!G15,"")</f>
        <v>43.38461538461538</v>
      </c>
      <c r="L4" s="64">
        <f>IF(females!G16&gt;0,females!G16,"")</f>
        <v>35.692307692307693</v>
      </c>
      <c r="M4" s="64">
        <f>IF(females!G18&gt;0,females!G18,"")</f>
        <v>43.07692307692308</v>
      </c>
      <c r="N4" s="64">
        <f>IF(females!G19&gt;0,females!G19,"")</f>
        <v>36.307692307692307</v>
      </c>
      <c r="O4" s="64">
        <f>IF(females!G20&gt;0,females!G20,"")</f>
        <v>15.076923076923077</v>
      </c>
      <c r="P4" s="64">
        <f>IF(females!G23&gt;0,females!G23,"")</f>
        <v>48</v>
      </c>
      <c r="Q4" s="64">
        <f>IF(females!G24&gt;0,females!G24,"")</f>
        <v>38.153846153846153</v>
      </c>
      <c r="R4" s="64">
        <f>IF(females!G26&gt;0,females!G26,"")</f>
        <v>47.384615384615387</v>
      </c>
      <c r="S4" s="64">
        <f>IF(females!G27&gt;0,females!G27,"")</f>
        <v>35.384615384615387</v>
      </c>
      <c r="T4" s="64">
        <f>IF(females!G28&gt;0,females!G28,"")</f>
        <v>19.692307692307693</v>
      </c>
      <c r="U4" s="64">
        <f>IF(females!G31&gt;0,females!G31,"")</f>
        <v>51.076923076923087</v>
      </c>
      <c r="V4" s="64">
        <f>IF(females!G32&gt;0,females!G32,"")</f>
        <v>38.769230769230766</v>
      </c>
      <c r="W4" s="64">
        <f>IF(females!G34&gt;0,females!G34,"")</f>
        <v>48.307692307692307</v>
      </c>
      <c r="X4" s="64">
        <f>IF(females!G35&gt;0,females!G35,"")</f>
        <v>37.846153846153847</v>
      </c>
      <c r="Y4" s="64">
        <f>IF(females!G36&gt;0,females!G36,"")</f>
        <v>15.692307692307692</v>
      </c>
      <c r="Z4" s="64">
        <f>IF(females!G39&gt;0,females!G39,"")</f>
        <v>62.153846153846146</v>
      </c>
      <c r="AA4" s="64">
        <f>IF(females!G40&gt;0,females!G40,"")</f>
        <v>40</v>
      </c>
      <c r="AB4" s="64">
        <f>IF(females!G42&gt;0,females!G42,"")</f>
        <v>61.846153846153854</v>
      </c>
      <c r="AC4" s="64">
        <f>IF(females!G43&gt;0,females!G43,"")</f>
        <v>43.38461538461538</v>
      </c>
      <c r="AD4" s="64">
        <f>IF(females!G44&gt;0,females!G44,"")</f>
        <v>13.846153846153847</v>
      </c>
    </row>
    <row r="5" spans="1:30" x14ac:dyDescent="0.2">
      <c r="A5" s="54" t="str">
        <f>'female stats (μm)'!A$2</f>
        <v>Milnesium tardigradum</v>
      </c>
      <c r="B5" s="75" t="str">
        <f>'female stats (μm)'!B$2</f>
        <v>HU.001</v>
      </c>
      <c r="C5" s="56" t="str">
        <f>females!H1</f>
        <v>HU.001.9</v>
      </c>
      <c r="D5" s="63">
        <f>IF(females!I3&gt;0,females!I3,"")</f>
        <v>1738.7387387387389</v>
      </c>
      <c r="E5" s="64" t="str">
        <f>IF(females!I4&gt;0,females!I4,"")</f>
        <v/>
      </c>
      <c r="F5" s="64">
        <f>IF(females!I5&gt;0,females!I5,"")</f>
        <v>13.513513513513514</v>
      </c>
      <c r="G5" s="64">
        <f>IF(females!I8&gt;0,females!I8,"")</f>
        <v>63.663663663663669</v>
      </c>
      <c r="H5" s="64">
        <f>IF(females!I9&gt;0,females!I9,"")</f>
        <v>30.630630630630627</v>
      </c>
      <c r="I5" s="64">
        <f>IF(females!I10&gt;0,females!I10,"")</f>
        <v>28.828828828828829</v>
      </c>
      <c r="J5" s="64">
        <f>IF(females!I11&gt;0,females!I11,"")</f>
        <v>26.426426426426431</v>
      </c>
      <c r="K5" s="64">
        <f>IF(females!I15&gt;0,females!I15,"")</f>
        <v>41.741741741741748</v>
      </c>
      <c r="L5" s="64">
        <f>IF(females!I16&gt;0,females!I16,"")</f>
        <v>34.834834834834837</v>
      </c>
      <c r="M5" s="64">
        <f>IF(females!I18&gt;0,females!I18,"")</f>
        <v>42.942942942942949</v>
      </c>
      <c r="N5" s="64">
        <f>IF(females!I19&gt;0,females!I19,"")</f>
        <v>35.135135135135137</v>
      </c>
      <c r="O5" s="64">
        <f>IF(females!I20&gt;0,females!I20,"")</f>
        <v>15.615615615615615</v>
      </c>
      <c r="P5" s="64">
        <f>IF(females!I23&gt;0,females!I23,"")</f>
        <v>45.345345345345351</v>
      </c>
      <c r="Q5" s="64">
        <f>IF(females!I24&gt;0,females!I24,"")</f>
        <v>35.735735735735744</v>
      </c>
      <c r="R5" s="64">
        <f>IF(females!I26&gt;0,females!I26,"")</f>
        <v>45.345345345345351</v>
      </c>
      <c r="S5" s="64">
        <f>IF(females!I27&gt;0,females!I27,"")</f>
        <v>36.036036036036037</v>
      </c>
      <c r="T5" s="64">
        <f>IF(females!I28&gt;0,females!I28,"")</f>
        <v>16.816816816816818</v>
      </c>
      <c r="U5" s="64">
        <f>IF(females!I31&gt;0,females!I31,"")</f>
        <v>51.351351351351362</v>
      </c>
      <c r="V5" s="64">
        <f>IF(females!I32&gt;0,females!I32,"")</f>
        <v>38.438438438438446</v>
      </c>
      <c r="W5" s="64" t="str">
        <f>IF(females!I34&gt;0,females!I34,"")</f>
        <v/>
      </c>
      <c r="X5" s="64">
        <f>IF(females!I35&gt;0,females!I35,"")</f>
        <v>37.237237237237238</v>
      </c>
      <c r="Y5" s="64">
        <f>IF(females!I36&gt;0,females!I36,"")</f>
        <v>16.216216216216221</v>
      </c>
      <c r="Z5" s="64">
        <f>IF(females!I39&gt;0,females!I39,"")</f>
        <v>63.663663663663669</v>
      </c>
      <c r="AA5" s="64">
        <f>IF(females!I40&gt;0,females!I40,"")</f>
        <v>42.042042042042041</v>
      </c>
      <c r="AB5" s="64">
        <f>IF(females!I42&gt;0,females!I42,"")</f>
        <v>64.26426426426427</v>
      </c>
      <c r="AC5" s="64">
        <f>IF(females!I43&gt;0,females!I43,"")</f>
        <v>41.741741741741748</v>
      </c>
      <c r="AD5" s="64" t="str">
        <f>IF(females!I44&gt;0,females!I44,"")</f>
        <v/>
      </c>
    </row>
    <row r="6" spans="1:30" x14ac:dyDescent="0.2">
      <c r="A6" s="54" t="str">
        <f>'female stats (μm)'!A$2</f>
        <v>Milnesium tardigradum</v>
      </c>
      <c r="B6" s="75" t="str">
        <f>'female stats (μm)'!B$2</f>
        <v>HU.001</v>
      </c>
      <c r="C6" s="56" t="str">
        <f>females!J1</f>
        <v>HU.001.9</v>
      </c>
      <c r="D6" s="63">
        <f>IF(females!K3&gt;0,females!K3,"")</f>
        <v>2039.9999999999998</v>
      </c>
      <c r="E6" s="64">
        <f>IF(females!K4&gt;0,females!K4,"")</f>
        <v>21.846153846153847</v>
      </c>
      <c r="F6" s="64">
        <f>IF(females!K5&gt;0,females!K5,"")</f>
        <v>14.769230769230768</v>
      </c>
      <c r="G6" s="64">
        <f>IF(females!K8&gt;0,females!K8,"")</f>
        <v>64.307692307692292</v>
      </c>
      <c r="H6" s="64">
        <f>IF(females!K9&gt;0,females!K9,"")</f>
        <v>39.384615384615387</v>
      </c>
      <c r="I6" s="64">
        <f>IF(females!K10&gt;0,females!K10,"")</f>
        <v>36.307692307692307</v>
      </c>
      <c r="J6" s="64">
        <f>IF(females!K11&gt;0,females!K11,"")</f>
        <v>33.846153846153847</v>
      </c>
      <c r="K6" s="64">
        <f>IF(females!K15&gt;0,females!K15,"")</f>
        <v>46.769230769230766</v>
      </c>
      <c r="L6" s="64">
        <f>IF(females!K16&gt;0,females!K16,"")</f>
        <v>41.53846153846154</v>
      </c>
      <c r="M6" s="64">
        <f>IF(females!K18&gt;0,females!K18,"")</f>
        <v>45.53846153846154</v>
      </c>
      <c r="N6" s="64">
        <f>IF(females!K19&gt;0,females!K19,"")</f>
        <v>41.230769230769234</v>
      </c>
      <c r="O6" s="64">
        <f>IF(females!K20&gt;0,females!K20,"")</f>
        <v>18.153846153846153</v>
      </c>
      <c r="P6" s="64">
        <f>IF(females!K23&gt;0,females!K23,"")</f>
        <v>52.92307692307692</v>
      </c>
      <c r="Q6" s="64">
        <f>IF(females!K24&gt;0,females!K24,"")</f>
        <v>42.769230769230774</v>
      </c>
      <c r="R6" s="64">
        <f>IF(females!K26&gt;0,females!K26,"")</f>
        <v>48.923076923076927</v>
      </c>
      <c r="S6" s="64">
        <f>IF(females!K27&gt;0,females!K27,"")</f>
        <v>40.92307692307692</v>
      </c>
      <c r="T6" s="64">
        <f>IF(females!K28&gt;0,females!K28,"")</f>
        <v>21.23076923076923</v>
      </c>
      <c r="U6" s="64">
        <f>IF(females!K31&gt;0,females!K31,"")</f>
        <v>53.538461538461533</v>
      </c>
      <c r="V6" s="64">
        <f>IF(females!K32&gt;0,females!K32,"")</f>
        <v>41.846153846153847</v>
      </c>
      <c r="W6" s="64">
        <f>IF(females!K34&gt;0,females!K34,"")</f>
        <v>49.846153846153847</v>
      </c>
      <c r="X6" s="64">
        <f>IF(females!K35&gt;0,females!K35,"")</f>
        <v>39.692307692307693</v>
      </c>
      <c r="Y6" s="64">
        <f>IF(females!K36&gt;0,females!K36,"")</f>
        <v>17.53846153846154</v>
      </c>
      <c r="Z6" s="64">
        <f>IF(females!K39&gt;0,females!K39,"")</f>
        <v>65.230769230769226</v>
      </c>
      <c r="AA6" s="64">
        <f>IF(females!K40&gt;0,females!K40,"")</f>
        <v>44.92307692307692</v>
      </c>
      <c r="AB6" s="64">
        <f>IF(females!K42&gt;0,females!K42,"")</f>
        <v>64.615384615384613</v>
      </c>
      <c r="AC6" s="64">
        <f>IF(females!K43&gt;0,females!K43,"")</f>
        <v>44.61538461538462</v>
      </c>
      <c r="AD6" s="64">
        <f>IF(females!K44&gt;0,females!K44,"")</f>
        <v>17.53846153846154</v>
      </c>
    </row>
    <row r="7" spans="1:30" x14ac:dyDescent="0.2">
      <c r="A7" s="54" t="str">
        <f>'female stats (μm)'!A$2</f>
        <v>Milnesium tardigradum</v>
      </c>
      <c r="B7" s="75" t="str">
        <f>'female stats (μm)'!B$2</f>
        <v>HU.001</v>
      </c>
      <c r="C7" s="56" t="str">
        <f>females!L1</f>
        <v>HU.001.10</v>
      </c>
      <c r="D7" s="63">
        <f>IF(females!M3&gt;0,females!M3,"")</f>
        <v>1903.8961038961038</v>
      </c>
      <c r="E7" s="64">
        <f>IF(females!M4&gt;0,females!M4,"")</f>
        <v>20.519480519480521</v>
      </c>
      <c r="F7" s="64">
        <f>IF(females!M5&gt;0,females!M5,"")</f>
        <v>14.805194805194805</v>
      </c>
      <c r="G7" s="64">
        <f>IF(females!M8&gt;0,females!M8,"")</f>
        <v>62.077922077922075</v>
      </c>
      <c r="H7" s="64">
        <f>IF(females!M9&gt;0,females!M9,"")</f>
        <v>34.285714285714285</v>
      </c>
      <c r="I7" s="64">
        <f>IF(females!M10&gt;0,females!M10,"")</f>
        <v>32.987012987012989</v>
      </c>
      <c r="J7" s="64">
        <f>IF(females!M11&gt;0,females!M11,"")</f>
        <v>29.870129870129869</v>
      </c>
      <c r="K7" s="64">
        <f>IF(females!M15&gt;0,females!M15,"")</f>
        <v>44.155844155844157</v>
      </c>
      <c r="L7" s="64">
        <f>IF(females!M16&gt;0,females!M16,"")</f>
        <v>37.142857142857146</v>
      </c>
      <c r="M7" s="64">
        <f>IF(females!M18&gt;0,females!M18,"")</f>
        <v>43.376623376623371</v>
      </c>
      <c r="N7" s="64">
        <f>IF(females!M19&gt;0,females!M19,"")</f>
        <v>35.324675324675326</v>
      </c>
      <c r="O7" s="64">
        <f>IF(females!M20&gt;0,females!M20,"")</f>
        <v>17.402597402597404</v>
      </c>
      <c r="P7" s="64">
        <f>IF(females!M23&gt;0,females!M23,"")</f>
        <v>45.714285714285715</v>
      </c>
      <c r="Q7" s="64">
        <f>IF(females!M24&gt;0,females!M24,"")</f>
        <v>36.103896103896105</v>
      </c>
      <c r="R7" s="64">
        <f>IF(females!M26&gt;0,females!M26,"")</f>
        <v>43.376623376623371</v>
      </c>
      <c r="S7" s="64">
        <f>IF(females!M27&gt;0,females!M27,"")</f>
        <v>36.363636363636367</v>
      </c>
      <c r="T7" s="64">
        <f>IF(females!M28&gt;0,females!M28,"")</f>
        <v>20.259740259740258</v>
      </c>
      <c r="U7" s="64">
        <f>IF(females!M31&gt;0,females!M31,"")</f>
        <v>45.194805194805191</v>
      </c>
      <c r="V7" s="64">
        <f>IF(females!M32&gt;0,females!M32,"")</f>
        <v>38.18181818181818</v>
      </c>
      <c r="W7" s="64">
        <f>IF(females!M34&gt;0,females!M34,"")</f>
        <v>43.116883116883123</v>
      </c>
      <c r="X7" s="64" t="str">
        <f>IF(females!M35&gt;0,females!M35,"")</f>
        <v/>
      </c>
      <c r="Y7" s="64" t="str">
        <f>IF(females!M36&gt;0,females!M36,"")</f>
        <v/>
      </c>
      <c r="Z7" s="64" t="str">
        <f>IF(females!M39&gt;0,females!M39,"")</f>
        <v/>
      </c>
      <c r="AA7" s="64">
        <f>IF(females!M40&gt;0,females!M40,"")</f>
        <v>42.337662337662337</v>
      </c>
      <c r="AB7" s="64">
        <f>IF(females!M42&gt;0,females!M42,"")</f>
        <v>63.896103896103895</v>
      </c>
      <c r="AC7" s="64">
        <f>IF(females!M43&gt;0,females!M43,"")</f>
        <v>42.077922077922075</v>
      </c>
      <c r="AD7" s="64">
        <f>IF(females!M44&gt;0,females!M44,"")</f>
        <v>16.363636363636363</v>
      </c>
    </row>
    <row r="8" spans="1:30" x14ac:dyDescent="0.2">
      <c r="A8" s="54" t="str">
        <f>'female stats (μm)'!A$2</f>
        <v>Milnesium tardigradum</v>
      </c>
      <c r="B8" s="75" t="str">
        <f>'female stats (μm)'!B$2</f>
        <v>HU.001</v>
      </c>
      <c r="C8" s="56" t="str">
        <f>females!N1</f>
        <v>HU.001.11</v>
      </c>
      <c r="D8" s="63">
        <f>IF(females!O3&gt;0,females!O3,"")</f>
        <v>1695.5307262569831</v>
      </c>
      <c r="E8" s="64" t="str">
        <f>IF(females!O4&gt;0,females!O4,"")</f>
        <v/>
      </c>
      <c r="F8" s="64">
        <f>IF(females!O5&gt;0,females!O5,"")</f>
        <v>13.966480446927376</v>
      </c>
      <c r="G8" s="64">
        <f>IF(females!O8&gt;0,females!O8,"")</f>
        <v>60.055865921787714</v>
      </c>
      <c r="H8" s="64">
        <f>IF(females!O9&gt;0,females!O9,"")</f>
        <v>30.167597765363137</v>
      </c>
      <c r="I8" s="64">
        <f>IF(females!O10&gt;0,females!O10,"")</f>
        <v>26.25698324022347</v>
      </c>
      <c r="J8" s="64">
        <f>IF(females!O11&gt;0,females!O11,"")</f>
        <v>27.653631284916202</v>
      </c>
      <c r="K8" s="64">
        <f>IF(females!O15&gt;0,females!O15,"")</f>
        <v>42.458100558659218</v>
      </c>
      <c r="L8" s="64">
        <f>IF(females!O16&gt;0,females!O16,"")</f>
        <v>33.798882681564244</v>
      </c>
      <c r="M8" s="64">
        <f>IF(females!O18&gt;0,females!O18,"")</f>
        <v>36.592178770949722</v>
      </c>
      <c r="N8" s="64">
        <f>IF(females!O19&gt;0,females!O19,"")</f>
        <v>31.284916201117319</v>
      </c>
      <c r="O8" s="64">
        <f>IF(females!O20&gt;0,females!O20,"")</f>
        <v>13.966480446927376</v>
      </c>
      <c r="P8" s="64">
        <f>IF(females!O23&gt;0,females!O23,"")</f>
        <v>42.737430167597772</v>
      </c>
      <c r="Q8" s="64">
        <f>IF(females!O24&gt;0,females!O24,"")</f>
        <v>35.195530726256983</v>
      </c>
      <c r="R8" s="64">
        <f>IF(females!O26&gt;0,females!O26,"")</f>
        <v>41.899441340782126</v>
      </c>
      <c r="S8" s="64">
        <f>IF(females!O27&gt;0,females!O27,"")</f>
        <v>32.960893854748605</v>
      </c>
      <c r="T8" s="64">
        <f>IF(females!O28&gt;0,females!O28,"")</f>
        <v>18.994413407821231</v>
      </c>
      <c r="U8" s="64">
        <f>IF(females!O31&gt;0,females!O31,"")</f>
        <v>44.581005586592184</v>
      </c>
      <c r="V8" s="64">
        <f>IF(females!O32&gt;0,females!O32,"")</f>
        <v>32.960893854748605</v>
      </c>
      <c r="W8" s="64">
        <f>IF(females!O34&gt;0,females!O34,"")</f>
        <v>42.178770949720672</v>
      </c>
      <c r="X8" s="64">
        <f>IF(females!O35&gt;0,females!O35,"")</f>
        <v>33.240223463687151</v>
      </c>
      <c r="Y8" s="64">
        <f>IF(females!O36&gt;0,females!O36,"")</f>
        <v>17.877094972067042</v>
      </c>
      <c r="Z8" s="64">
        <f>IF(females!O39&gt;0,females!O39,"")</f>
        <v>58.659217877094974</v>
      </c>
      <c r="AA8" s="64">
        <f>IF(females!O40&gt;0,females!O40,"")</f>
        <v>39.664804469273747</v>
      </c>
      <c r="AB8" s="64">
        <f>IF(females!O42&gt;0,females!O42,"")</f>
        <v>52.234636871508378</v>
      </c>
      <c r="AC8" s="64">
        <f>IF(females!O43&gt;0,females!O43,"")</f>
        <v>37.709497206703915</v>
      </c>
      <c r="AD8" s="64">
        <f>IF(females!O44&gt;0,females!O44,"")</f>
        <v>14.804469273743019</v>
      </c>
    </row>
    <row r="9" spans="1:30" x14ac:dyDescent="0.2">
      <c r="A9" s="54" t="str">
        <f>'female stats (μm)'!A$2</f>
        <v>Milnesium tardigradum</v>
      </c>
      <c r="B9" s="75" t="str">
        <f>'female stats (μm)'!B$2</f>
        <v>HU.001</v>
      </c>
      <c r="C9" s="56" t="str">
        <f>females!P1</f>
        <v>HU.001.11</v>
      </c>
      <c r="D9" s="63">
        <f>IF(females!Q3&gt;0,females!Q3,"")</f>
        <v>1842.7299703264093</v>
      </c>
      <c r="E9" s="64">
        <f>IF(females!Q4&gt;0,females!Q4,"")</f>
        <v>18.991097922848667</v>
      </c>
      <c r="F9" s="64">
        <f>IF(females!Q5&gt;0,females!Q5,"")</f>
        <v>18.397626112759642</v>
      </c>
      <c r="G9" s="64">
        <f>IF(females!Q8&gt;0,females!Q8,"")</f>
        <v>64.39169139465875</v>
      </c>
      <c r="H9" s="64">
        <f>IF(females!Q9&gt;0,females!Q9,"")</f>
        <v>40.35608308605341</v>
      </c>
      <c r="I9" s="64">
        <f>IF(females!Q10&gt;0,females!Q10,"")</f>
        <v>37.685459940652812</v>
      </c>
      <c r="J9" s="64">
        <f>IF(females!Q11&gt;0,females!Q11,"")</f>
        <v>35.608308605341243</v>
      </c>
      <c r="K9" s="64">
        <f>IF(females!Q15&gt;0,females!Q15,"")</f>
        <v>45.994065281899104</v>
      </c>
      <c r="L9" s="64">
        <f>IF(females!Q16&gt;0,females!Q16,"")</f>
        <v>37.685459940652812</v>
      </c>
      <c r="M9" s="64">
        <f>IF(females!Q18&gt;0,females!Q18,"")</f>
        <v>40.059347181008896</v>
      </c>
      <c r="N9" s="64">
        <f>IF(females!Q19&gt;0,females!Q19,"")</f>
        <v>37.091988130563799</v>
      </c>
      <c r="O9" s="64">
        <f>IF(females!Q20&gt;0,females!Q20,"")</f>
        <v>14.243323442136496</v>
      </c>
      <c r="P9" s="64">
        <f>IF(females!Q23&gt;0,females!Q23,"")</f>
        <v>50.741839762611271</v>
      </c>
      <c r="Q9" s="64">
        <f>IF(females!Q24&gt;0,females!Q24,"")</f>
        <v>37.982195845697333</v>
      </c>
      <c r="R9" s="64">
        <f>IF(females!Q26&gt;0,females!Q26,"")</f>
        <v>45.994065281899104</v>
      </c>
      <c r="S9" s="64">
        <f>IF(females!Q27&gt;0,females!Q27,"")</f>
        <v>36.498516320474778</v>
      </c>
      <c r="T9" s="64">
        <f>IF(females!Q28&gt;0,females!Q28,"")</f>
        <v>17.507418397626111</v>
      </c>
      <c r="U9" s="64">
        <f>IF(females!Q31&gt;0,females!Q31,"")</f>
        <v>51.632047477744806</v>
      </c>
      <c r="V9" s="64">
        <f>IF(females!Q32&gt;0,females!Q32,"")</f>
        <v>39.762611275964389</v>
      </c>
      <c r="W9" s="64">
        <f>IF(females!Q34&gt;0,females!Q34,"")</f>
        <v>44.807121661721062</v>
      </c>
      <c r="X9" s="64">
        <f>IF(females!Q35&gt;0,females!Q35,"")</f>
        <v>36.498516320474778</v>
      </c>
      <c r="Y9" s="64">
        <f>IF(females!Q36&gt;0,females!Q36,"")</f>
        <v>18.397626112759642</v>
      </c>
      <c r="Z9" s="64" t="str">
        <f>IF(females!Q39&gt;0,females!Q39,"")</f>
        <v/>
      </c>
      <c r="AA9" s="64">
        <f>IF(females!Q40&gt;0,females!Q40,"")</f>
        <v>46.884272997032639</v>
      </c>
      <c r="AB9" s="64">
        <f>IF(females!Q42&gt;0,females!Q42,"")</f>
        <v>59.643916913946583</v>
      </c>
      <c r="AC9" s="64">
        <f>IF(females!Q43&gt;0,females!Q43,"")</f>
        <v>44.807121661721062</v>
      </c>
      <c r="AD9" s="64">
        <f>IF(females!Q44&gt;0,females!Q44,"")</f>
        <v>18.397626112759642</v>
      </c>
    </row>
    <row r="10" spans="1:30" x14ac:dyDescent="0.2">
      <c r="A10" s="54" t="str">
        <f>'female stats (μm)'!A$2</f>
        <v>Milnesium tardigradum</v>
      </c>
      <c r="B10" s="75" t="str">
        <f>'female stats (μm)'!B$2</f>
        <v>HU.001</v>
      </c>
      <c r="C10" s="56" t="str">
        <f>females!R1</f>
        <v>HU.001.12</v>
      </c>
      <c r="D10" s="63">
        <f>IF(females!S3&gt;0,females!S3,"")</f>
        <v>1740.9638554216865</v>
      </c>
      <c r="E10" s="64">
        <f>IF(females!S4&gt;0,females!S4,"")</f>
        <v>18.975903614457827</v>
      </c>
      <c r="F10" s="64">
        <f>IF(females!S5&gt;0,females!S5,"")</f>
        <v>17.289156626506021</v>
      </c>
      <c r="G10" s="64">
        <f>IF(females!S8&gt;0,females!S8,"")</f>
        <v>64.4578313253012</v>
      </c>
      <c r="H10" s="64">
        <f>IF(females!S9&gt;0,females!S9,"")</f>
        <v>35.542168674698793</v>
      </c>
      <c r="I10" s="64">
        <f>IF(females!S10&gt;0,females!S10,"")</f>
        <v>33.433734939759027</v>
      </c>
      <c r="J10" s="64">
        <f>IF(females!S11&gt;0,females!S11,"")</f>
        <v>33.734939759036145</v>
      </c>
      <c r="K10" s="64" t="str">
        <f>IF(females!S15&gt;0,females!S15,"")</f>
        <v/>
      </c>
      <c r="L10" s="64">
        <f>IF(females!S16&gt;0,females!S16,"")</f>
        <v>36.445783132530117</v>
      </c>
      <c r="M10" s="64" t="str">
        <f>IF(females!S18&gt;0,females!S18,"")</f>
        <v/>
      </c>
      <c r="N10" s="64">
        <f>IF(females!S19&gt;0,females!S19,"")</f>
        <v>35.240963855421683</v>
      </c>
      <c r="O10" s="64">
        <f>IF(females!S20&gt;0,females!S20,"")</f>
        <v>17.168674698795179</v>
      </c>
      <c r="P10" s="64">
        <f>IF(females!S23&gt;0,females!S23,"")</f>
        <v>53.614457831325304</v>
      </c>
      <c r="Q10" s="64">
        <f>IF(females!S24&gt;0,females!S24,"")</f>
        <v>39.156626506024097</v>
      </c>
      <c r="R10" s="64">
        <f>IF(females!S26&gt;0,females!S26,"")</f>
        <v>48.795180722891565</v>
      </c>
      <c r="S10" s="64" t="str">
        <f>IF(females!S27&gt;0,females!S27,"")</f>
        <v/>
      </c>
      <c r="T10" s="64" t="str">
        <f>IF(females!S28&gt;0,females!S28,"")</f>
        <v/>
      </c>
      <c r="U10" s="64">
        <f>IF(females!S31&gt;0,females!S31,"")</f>
        <v>52.409638554216862</v>
      </c>
      <c r="V10" s="64">
        <f>IF(females!S32&gt;0,females!S32,"")</f>
        <v>36.445783132530117</v>
      </c>
      <c r="W10" s="64">
        <f>IF(females!S34&gt;0,females!S34,"")</f>
        <v>46.98795180722891</v>
      </c>
      <c r="X10" s="64">
        <f>IF(females!S35&gt;0,females!S35,"")</f>
        <v>36.144578313253007</v>
      </c>
      <c r="Y10" s="64">
        <f>IF(females!S36&gt;0,females!S36,"")</f>
        <v>17.469879518072286</v>
      </c>
      <c r="Z10" s="64" t="str">
        <f>IF(females!S39&gt;0,females!S39,"")</f>
        <v/>
      </c>
      <c r="AA10" s="64">
        <f>IF(females!S40&gt;0,females!S40,"")</f>
        <v>45.180722891566262</v>
      </c>
      <c r="AB10" s="64" t="str">
        <f>IF(females!S42&gt;0,females!S42,"")</f>
        <v/>
      </c>
      <c r="AC10" s="64">
        <f>IF(females!S43&gt;0,females!S43,"")</f>
        <v>42.168674698795179</v>
      </c>
      <c r="AD10" s="64">
        <f>IF(females!S44&gt;0,females!S44,"")</f>
        <v>18.975903614457827</v>
      </c>
    </row>
    <row r="11" spans="1:30" x14ac:dyDescent="0.2">
      <c r="A11" s="54" t="str">
        <f>'female stats (μm)'!A$2</f>
        <v>Milnesium tardigradum</v>
      </c>
      <c r="B11" s="75" t="str">
        <f>'female stats (μm)'!B$2</f>
        <v>HU.001</v>
      </c>
      <c r="C11" s="56" t="str">
        <f>females!T1</f>
        <v>HU.001.12</v>
      </c>
      <c r="D11" s="63">
        <f>IF(females!U3&gt;0,females!U3,"")</f>
        <v>1907.3033707865168</v>
      </c>
      <c r="E11" s="64">
        <f>IF(females!U4&gt;0,females!U4,"")</f>
        <v>19.943820224719101</v>
      </c>
      <c r="F11" s="64">
        <f>IF(females!U5&gt;0,females!U5,"")</f>
        <v>17.696629213483146</v>
      </c>
      <c r="G11" s="64">
        <f>IF(females!U8&gt;0,females!U8,"")</f>
        <v>62.359550561797747</v>
      </c>
      <c r="H11" s="64">
        <f>IF(females!U9&gt;0,females!U9,"")</f>
        <v>37.921348314606739</v>
      </c>
      <c r="I11" s="64">
        <f>IF(females!U10&gt;0,females!U10,"")</f>
        <v>34.831460674157306</v>
      </c>
      <c r="J11" s="64">
        <f>IF(females!U11&gt;0,females!U11,"")</f>
        <v>33.146067415730343</v>
      </c>
      <c r="K11" s="64">
        <f>IF(females!U15&gt;0,females!U15,"")</f>
        <v>42.977528089887642</v>
      </c>
      <c r="L11" s="64">
        <f>IF(females!U16&gt;0,females!U16,"")</f>
        <v>37.359550561797754</v>
      </c>
      <c r="M11" s="64">
        <f>IF(females!U18&gt;0,females!U18,"")</f>
        <v>43.539325842696627</v>
      </c>
      <c r="N11" s="64">
        <f>IF(females!U19&gt;0,females!U19,"")</f>
        <v>36.797752808988761</v>
      </c>
      <c r="O11" s="64">
        <f>IF(females!U20&gt;0,females!U20,"")</f>
        <v>14.325842696629213</v>
      </c>
      <c r="P11" s="64">
        <f>IF(females!U23&gt;0,females!U23,"")</f>
        <v>51.123595505617971</v>
      </c>
      <c r="Q11" s="64">
        <f>IF(females!U24&gt;0,females!U24,"")</f>
        <v>38.483146067415724</v>
      </c>
      <c r="R11" s="64">
        <f>IF(females!U26&gt;0,females!U26,"")</f>
        <v>46.067415730337075</v>
      </c>
      <c r="S11" s="64">
        <f>IF(females!U27&gt;0,females!U27,"")</f>
        <v>38.202247191011232</v>
      </c>
      <c r="T11" s="64">
        <f>IF(females!U28&gt;0,females!U28,"")</f>
        <v>18.258426966292134</v>
      </c>
      <c r="U11" s="64">
        <f>IF(females!U31&gt;0,females!U31,"")</f>
        <v>53.370786516853933</v>
      </c>
      <c r="V11" s="64">
        <f>IF(females!U32&gt;0,females!U32,"")</f>
        <v>41.011235955056172</v>
      </c>
      <c r="W11" s="64" t="str">
        <f>IF(females!U34&gt;0,females!U34,"")</f>
        <v/>
      </c>
      <c r="X11" s="64" t="str">
        <f>IF(females!U35&gt;0,females!U35,"")</f>
        <v/>
      </c>
      <c r="Y11" s="64" t="str">
        <f>IF(females!U36&gt;0,females!U36,"")</f>
        <v/>
      </c>
      <c r="Z11" s="64">
        <f>IF(females!U39&gt;0,females!U39,"")</f>
        <v>65.730337078651672</v>
      </c>
      <c r="AA11" s="64">
        <f>IF(females!U40&gt;0,females!U40,"")</f>
        <v>44.382022471910112</v>
      </c>
      <c r="AB11" s="64">
        <f>IF(females!U42&gt;0,females!U42,"")</f>
        <v>65.730337078651672</v>
      </c>
      <c r="AC11" s="64">
        <f>IF(females!U43&gt;0,females!U43,"")</f>
        <v>42.134831460674157</v>
      </c>
      <c r="AD11" s="64">
        <f>IF(females!U44&gt;0,females!U44,"")</f>
        <v>14.606741573033707</v>
      </c>
    </row>
    <row r="12" spans="1:30" x14ac:dyDescent="0.2">
      <c r="A12" s="54" t="str">
        <f>'female stats (μm)'!A$2</f>
        <v>Milnesium tardigradum</v>
      </c>
      <c r="B12" s="75" t="str">
        <f>'female stats (μm)'!B$2</f>
        <v>HU.001</v>
      </c>
      <c r="C12" s="56" t="str">
        <f>females!V1</f>
        <v>HU.001.19</v>
      </c>
      <c r="D12" s="63">
        <f>IF(females!W3&gt;0,females!W3,"")</f>
        <v>1708.5427135678394</v>
      </c>
      <c r="E12" s="64">
        <f>IF(females!W4&gt;0,females!W4,"")</f>
        <v>19.346733668341709</v>
      </c>
      <c r="F12" s="64">
        <f>IF(females!W5&gt;0,females!W5,"")</f>
        <v>13.316582914572864</v>
      </c>
      <c r="G12" s="64">
        <f>IF(females!W8&gt;0,females!W8,"")</f>
        <v>64.321608040201014</v>
      </c>
      <c r="H12" s="64">
        <f>IF(females!W9&gt;0,females!W9,"")</f>
        <v>34.924623115577887</v>
      </c>
      <c r="I12" s="64">
        <f>IF(females!W10&gt;0,females!W10,"")</f>
        <v>33.165829145728644</v>
      </c>
      <c r="J12" s="64">
        <f>IF(females!W11&gt;0,females!W11,"")</f>
        <v>29.648241206030157</v>
      </c>
      <c r="K12" s="64">
        <f>IF(females!W15&gt;0,females!W15,"")</f>
        <v>40.201005025125632</v>
      </c>
      <c r="L12" s="64">
        <f>IF(females!W16&gt;0,females!W16,"")</f>
        <v>32.412060301507537</v>
      </c>
      <c r="M12" s="64">
        <f>IF(females!W18&gt;0,females!W18,"")</f>
        <v>39.195979899497488</v>
      </c>
      <c r="N12" s="64">
        <f>IF(females!W19&gt;0,females!W19,"")</f>
        <v>30.150753768844226</v>
      </c>
      <c r="O12" s="64">
        <f>IF(females!W20&gt;0,females!W20,"")</f>
        <v>16.834170854271356</v>
      </c>
      <c r="P12" s="64">
        <f>IF(females!W23&gt;0,females!W23,"")</f>
        <v>42.211055276381913</v>
      </c>
      <c r="Q12" s="64">
        <f>IF(females!W24&gt;0,females!W24,"")</f>
        <v>32.663316582914575</v>
      </c>
      <c r="R12" s="64">
        <f>IF(females!W26&gt;0,females!W26,"")</f>
        <v>39.949748743718601</v>
      </c>
      <c r="S12" s="64">
        <f>IF(females!W27&gt;0,females!W27,"")</f>
        <v>31.658291457286435</v>
      </c>
      <c r="T12" s="64">
        <f>IF(females!W28&gt;0,females!W28,"")</f>
        <v>18.844221105527641</v>
      </c>
      <c r="U12" s="64">
        <f>IF(females!W31&gt;0,females!W31,"")</f>
        <v>41.708542713567844</v>
      </c>
      <c r="V12" s="64">
        <f>IF(females!W32&gt;0,females!W32,"")</f>
        <v>34.422110552763819</v>
      </c>
      <c r="W12" s="64">
        <f>IF(females!W34&gt;0,females!W34,"")</f>
        <v>39.447236180904518</v>
      </c>
      <c r="X12" s="64">
        <f>IF(females!W35&gt;0,females!W35,"")</f>
        <v>31.155778894472363</v>
      </c>
      <c r="Y12" s="64">
        <f>IF(females!W36&gt;0,females!W36,"")</f>
        <v>15.326633165829145</v>
      </c>
      <c r="Z12" s="64">
        <f>IF(females!W39&gt;0,females!W39,"")</f>
        <v>52.010050251256281</v>
      </c>
      <c r="AA12" s="64">
        <f>IF(females!W40&gt;0,females!W40,"")</f>
        <v>38.693467336683419</v>
      </c>
      <c r="AB12" s="64">
        <f>IF(females!W42&gt;0,females!W42,"")</f>
        <v>49.748743718592969</v>
      </c>
      <c r="AC12" s="64">
        <f>IF(females!W43&gt;0,females!W43,"")</f>
        <v>37.688442211055282</v>
      </c>
      <c r="AD12" s="64">
        <f>IF(females!W44&gt;0,females!W44,"")</f>
        <v>18.844221105527641</v>
      </c>
    </row>
    <row r="13" spans="1:30" x14ac:dyDescent="0.2">
      <c r="A13" s="54" t="str">
        <f>'female stats (μm)'!A$2</f>
        <v>Milnesium tardigradum</v>
      </c>
      <c r="B13" s="75" t="str">
        <f>'female stats (μm)'!B$2</f>
        <v>HU.001</v>
      </c>
      <c r="C13" s="56" t="str">
        <f>females!X1</f>
        <v>HU.001.24</v>
      </c>
      <c r="D13" s="63">
        <f>IF(females!Y3&gt;0,females!Y3,"")</f>
        <v>2033.5051546391753</v>
      </c>
      <c r="E13" s="64">
        <f>IF(females!Y4&gt;0,females!Y4,"")</f>
        <v>21.391752577319593</v>
      </c>
      <c r="F13" s="64">
        <f>IF(females!Y5&gt;0,females!Y5,"")</f>
        <v>14.690721649484537</v>
      </c>
      <c r="G13" s="64">
        <f>IF(females!Y8&gt;0,females!Y8,"")</f>
        <v>64.948453608247419</v>
      </c>
      <c r="H13" s="64">
        <f>IF(females!Y9&gt;0,females!Y9,"")</f>
        <v>31.701030927835056</v>
      </c>
      <c r="I13" s="64">
        <f>IF(females!Y10&gt;0,females!Y10,"")</f>
        <v>31.185567010309278</v>
      </c>
      <c r="J13" s="64">
        <f>IF(females!Y11&gt;0,females!Y11,"")</f>
        <v>27.577319587628867</v>
      </c>
      <c r="K13" s="64">
        <f>IF(females!Y15&gt;0,females!Y15,"")</f>
        <v>40.979381443298976</v>
      </c>
      <c r="L13" s="64">
        <f>IF(females!Y16&gt;0,females!Y16,"")</f>
        <v>35.824742268041241</v>
      </c>
      <c r="M13" s="64">
        <f>IF(females!Y18&gt;0,females!Y18,"")</f>
        <v>39.948453608247426</v>
      </c>
      <c r="N13" s="64">
        <f>IF(females!Y19&gt;0,females!Y19,"")</f>
        <v>34.020618556701031</v>
      </c>
      <c r="O13" s="64">
        <f>IF(females!Y20&gt;0,females!Y20,"")</f>
        <v>16.237113402061855</v>
      </c>
      <c r="P13" s="64">
        <f>IF(females!Y23&gt;0,females!Y23,"")</f>
        <v>43.814432989690729</v>
      </c>
      <c r="Q13" s="64">
        <f>IF(females!Y24&gt;0,females!Y24,"")</f>
        <v>37.628865979381445</v>
      </c>
      <c r="R13" s="64">
        <f>IF(females!Y26&gt;0,females!Y26,"")</f>
        <v>42.010309278350519</v>
      </c>
      <c r="S13" s="64" t="str">
        <f>IF(females!Y27&gt;0,females!Y27,"")</f>
        <v/>
      </c>
      <c r="T13" s="64">
        <f>IF(females!Y28&gt;0,females!Y28,"")</f>
        <v>20.876288659793815</v>
      </c>
      <c r="U13" s="64">
        <f>IF(females!Y31&gt;0,females!Y31,"")</f>
        <v>45.618556701030926</v>
      </c>
      <c r="V13" s="64">
        <f>IF(females!Y32&gt;0,females!Y32,"")</f>
        <v>34.536082474226809</v>
      </c>
      <c r="W13" s="64">
        <f>IF(females!Y34&gt;0,females!Y34,"")</f>
        <v>43.298969072164958</v>
      </c>
      <c r="X13" s="64">
        <f>IF(females!Y35&gt;0,females!Y35,"")</f>
        <v>33.247422680412377</v>
      </c>
      <c r="Y13" s="64">
        <f>IF(females!Y36&gt;0,females!Y36,"")</f>
        <v>17.268041237113405</v>
      </c>
      <c r="Z13" s="64">
        <f>IF(females!Y39&gt;0,females!Y39,"")</f>
        <v>56.958762886597945</v>
      </c>
      <c r="AA13" s="64">
        <f>IF(females!Y40&gt;0,females!Y40,"")</f>
        <v>41.75257731958763</v>
      </c>
      <c r="AB13" s="64">
        <f>IF(females!Y42&gt;0,females!Y42,"")</f>
        <v>54.639175257731964</v>
      </c>
      <c r="AC13" s="64">
        <f>IF(females!Y43&gt;0,females!Y43,"")</f>
        <v>43.556701030927833</v>
      </c>
      <c r="AD13" s="64">
        <f>IF(females!Y44&gt;0,females!Y44,"")</f>
        <v>17.78350515463918</v>
      </c>
    </row>
    <row r="14" spans="1:30" x14ac:dyDescent="0.2">
      <c r="A14" s="54" t="str">
        <f>'female stats (μm)'!A$2</f>
        <v>Milnesium tardigradum</v>
      </c>
      <c r="B14" s="75" t="str">
        <f>'female stats (μm)'!B$2</f>
        <v>HU.001</v>
      </c>
      <c r="C14" s="56" t="str">
        <f>females!Z1</f>
        <v>HU.001.25</v>
      </c>
      <c r="D14" s="63">
        <f>IF(females!AA3&gt;0,females!AA3,"")</f>
        <v>1955.6135770234987</v>
      </c>
      <c r="E14" s="64">
        <f>IF(females!AA4&gt;0,females!AA4,"")</f>
        <v>15.404699738903396</v>
      </c>
      <c r="F14" s="64">
        <f>IF(females!AA5&gt;0,females!AA5,"")</f>
        <v>22.976501305483033</v>
      </c>
      <c r="G14" s="64">
        <f>IF(females!AA8&gt;0,females!AA8,"")</f>
        <v>65.796344647519589</v>
      </c>
      <c r="H14" s="64">
        <f>IF(females!AA9&gt;0,females!AA9,"")</f>
        <v>47.519582245430811</v>
      </c>
      <c r="I14" s="64">
        <f>IF(females!AA10&gt;0,females!AA10,"")</f>
        <v>45.169712793733687</v>
      </c>
      <c r="J14" s="64">
        <f>IF(females!AA11&gt;0,females!AA11,"")</f>
        <v>44.386422976501308</v>
      </c>
      <c r="K14" s="64">
        <f>IF(females!AA15&gt;0,females!AA15,"")</f>
        <v>42.297650130548305</v>
      </c>
      <c r="L14" s="64">
        <f>IF(females!AA16&gt;0,females!AA16,"")</f>
        <v>34.986945169712797</v>
      </c>
      <c r="M14" s="64">
        <f>IF(females!AA18&gt;0,females!AA18,"")</f>
        <v>41.514360313315926</v>
      </c>
      <c r="N14" s="64">
        <f>IF(females!AA19&gt;0,females!AA19,"")</f>
        <v>34.725848563968675</v>
      </c>
      <c r="O14" s="64">
        <f>IF(females!AA20&gt;0,females!AA20,"")</f>
        <v>17.493472584856399</v>
      </c>
      <c r="P14" s="64">
        <f>IF(females!AA23&gt;0,females!AA23,"")</f>
        <v>46.47519582245431</v>
      </c>
      <c r="Q14" s="64">
        <f>IF(females!AA24&gt;0,females!AA24,"")</f>
        <v>33.942558746736296</v>
      </c>
      <c r="R14" s="64">
        <f>IF(females!AA26&gt;0,females!AA26,"")</f>
        <v>45.953002610966067</v>
      </c>
      <c r="S14" s="64">
        <f>IF(females!AA27&gt;0,females!AA27,"")</f>
        <v>37.075718015665799</v>
      </c>
      <c r="T14" s="64">
        <f>IF(females!AA28&gt;0,females!AA28,"")</f>
        <v>22.454308093994779</v>
      </c>
      <c r="U14" s="64">
        <f>IF(females!AA31&gt;0,females!AA31,"")</f>
        <v>46.214099216710189</v>
      </c>
      <c r="V14" s="64">
        <f>IF(females!AA32&gt;0,females!AA32,"")</f>
        <v>39.686684073107045</v>
      </c>
      <c r="W14" s="64">
        <f>IF(females!AA34&gt;0,females!AA34,"")</f>
        <v>42.819843342036549</v>
      </c>
      <c r="X14" s="64">
        <f>IF(females!AA35&gt;0,females!AA35,"")</f>
        <v>36.814621409921671</v>
      </c>
      <c r="Y14" s="64">
        <f>IF(females!AA36&gt;0,females!AA36,"")</f>
        <v>21.932114882506529</v>
      </c>
      <c r="Z14" s="64" t="str">
        <f>IF(females!AA39&gt;0,females!AA39,"")</f>
        <v/>
      </c>
      <c r="AA14" s="64">
        <f>IF(females!AA40&gt;0,females!AA40,"")</f>
        <v>43.080939947780685</v>
      </c>
      <c r="AB14" s="64">
        <f>IF(females!AA42&gt;0,females!AA42,"")</f>
        <v>56.13577023498695</v>
      </c>
      <c r="AC14" s="64">
        <f>IF(females!AA43&gt;0,females!AA43,"")</f>
        <v>43.864229765013057</v>
      </c>
      <c r="AD14" s="64">
        <f>IF(females!AA44&gt;0,females!AA44,"")</f>
        <v>19.321148825065276</v>
      </c>
    </row>
    <row r="15" spans="1:30" x14ac:dyDescent="0.2">
      <c r="A15" s="54" t="str">
        <f>'female stats (μm)'!A$2</f>
        <v>Milnesium tardigradum</v>
      </c>
      <c r="B15" s="75" t="str">
        <f>'female stats (μm)'!B$2</f>
        <v>HU.001</v>
      </c>
      <c r="C15" s="56" t="str">
        <f>females!AB1</f>
        <v>HU.001.26</v>
      </c>
      <c r="D15" s="63">
        <f>IF(females!AC3&gt;0,females!AC3,"")</f>
        <v>1773.955773955774</v>
      </c>
      <c r="E15" s="64">
        <f>IF(females!AC4&gt;0,females!AC4,"")</f>
        <v>22.358722358722353</v>
      </c>
      <c r="F15" s="64">
        <f>IF(females!AC5&gt;0,females!AC5,"")</f>
        <v>13.022113022113022</v>
      </c>
      <c r="G15" s="64">
        <f>IF(females!AC8&gt;0,females!AC8,"")</f>
        <v>62.899262899262901</v>
      </c>
      <c r="H15" s="64">
        <f>IF(females!AC9&gt;0,females!AC9,"")</f>
        <v>36.855036855036857</v>
      </c>
      <c r="I15" s="64">
        <f>IF(females!AC10&gt;0,females!AC10,"")</f>
        <v>30.712530712530711</v>
      </c>
      <c r="J15" s="64">
        <f>IF(females!AC11&gt;0,females!AC11,"")</f>
        <v>30.22113022113022</v>
      </c>
      <c r="K15" s="64">
        <f>IF(females!AC15&gt;0,females!AC15,"")</f>
        <v>39.066339066339062</v>
      </c>
      <c r="L15" s="64">
        <f>IF(females!AC16&gt;0,females!AC16,"")</f>
        <v>32.678132678132677</v>
      </c>
      <c r="M15" s="64">
        <f>IF(females!AC18&gt;0,females!AC18,"")</f>
        <v>35.62653562653562</v>
      </c>
      <c r="N15" s="64" t="str">
        <f>IF(females!AC19&gt;0,females!AC19,"")</f>
        <v/>
      </c>
      <c r="O15" s="64">
        <f>IF(females!AC20&gt;0,females!AC20,"")</f>
        <v>18.918918918918916</v>
      </c>
      <c r="P15" s="64">
        <f>IF(females!AC23&gt;0,females!AC23,"")</f>
        <v>44.226044226044223</v>
      </c>
      <c r="Q15" s="64">
        <f>IF(females!AC24&gt;0,females!AC24,"")</f>
        <v>32.923832923832926</v>
      </c>
      <c r="R15" s="64">
        <f>IF(females!AC26&gt;0,females!AC26,"")</f>
        <v>42.260442260442254</v>
      </c>
      <c r="S15" s="64">
        <f>IF(females!AC27&gt;0,females!AC27,"")</f>
        <v>30.958230958230953</v>
      </c>
      <c r="T15" s="64">
        <f>IF(females!AC28&gt;0,females!AC28,"")</f>
        <v>18.918918918918916</v>
      </c>
      <c r="U15" s="64" t="str">
        <f>IF(females!AC31&gt;0,females!AC31,"")</f>
        <v/>
      </c>
      <c r="V15" s="64">
        <f>IF(females!AC32&gt;0,females!AC32,"")</f>
        <v>33.169533169533167</v>
      </c>
      <c r="W15" s="64" t="str">
        <f>IF(females!AC34&gt;0,females!AC34,"")</f>
        <v/>
      </c>
      <c r="X15" s="64">
        <f>IF(females!AC35&gt;0,females!AC35,"")</f>
        <v>33.415233415233416</v>
      </c>
      <c r="Y15" s="64">
        <f>IF(females!AC36&gt;0,females!AC36,"")</f>
        <v>19.656019656019655</v>
      </c>
      <c r="Z15" s="64" t="str">
        <f>IF(females!AC39&gt;0,females!AC39,"")</f>
        <v/>
      </c>
      <c r="AA15" s="64">
        <f>IF(females!AC40&gt;0,females!AC40,"")</f>
        <v>41.031941031941024</v>
      </c>
      <c r="AB15" s="64">
        <f>IF(females!AC42&gt;0,females!AC42,"")</f>
        <v>53.562653562653558</v>
      </c>
      <c r="AC15" s="64">
        <f>IF(females!AC43&gt;0,females!AC43,"")</f>
        <v>38.574938574938571</v>
      </c>
      <c r="AD15" s="64">
        <f>IF(females!AC44&gt;0,females!AC44,"")</f>
        <v>18.181818181818183</v>
      </c>
    </row>
    <row r="16" spans="1:30" x14ac:dyDescent="0.2">
      <c r="A16" s="54" t="str">
        <f>'female stats (μm)'!A$2</f>
        <v>Milnesium tardigradum</v>
      </c>
      <c r="B16" s="75" t="str">
        <f>'female stats (μm)'!B$2</f>
        <v>HU.001</v>
      </c>
      <c r="C16" s="56" t="str">
        <f>females!AD1</f>
        <v>HU.001.28</v>
      </c>
      <c r="D16" s="63">
        <f>IF(females!AE3&gt;0,females!AE3,"")</f>
        <v>1776.8817204301072</v>
      </c>
      <c r="E16" s="64">
        <f>IF(females!AE4&gt;0,females!AE4,"")</f>
        <v>20.698924731182792</v>
      </c>
      <c r="F16" s="64">
        <f>IF(females!AE5&gt;0,females!AE5,"")</f>
        <v>12.36559139784946</v>
      </c>
      <c r="G16" s="64">
        <f>IF(females!AE8&gt;0,females!AE8,"")</f>
        <v>63.978494623655912</v>
      </c>
      <c r="H16" s="64">
        <f>IF(females!AE9&gt;0,females!AE9,"")</f>
        <v>42.741935483870961</v>
      </c>
      <c r="I16" s="64">
        <f>IF(females!AE10&gt;0,females!AE10,"")</f>
        <v>42.473118279569896</v>
      </c>
      <c r="J16" s="64">
        <f>IF(females!AE11&gt;0,females!AE11,"")</f>
        <v>42.204301075268816</v>
      </c>
      <c r="K16" s="64">
        <f>IF(females!AE15&gt;0,females!AE15,"")</f>
        <v>43.548387096774185</v>
      </c>
      <c r="L16" s="64">
        <f>IF(females!AE16&gt;0,females!AE16,"")</f>
        <v>33.333333333333329</v>
      </c>
      <c r="M16" s="64">
        <f>IF(females!AE18&gt;0,females!AE18,"")</f>
        <v>39.247311827956985</v>
      </c>
      <c r="N16" s="64">
        <f>IF(females!AE19&gt;0,females!AE19,"")</f>
        <v>34.946236559139784</v>
      </c>
      <c r="O16" s="64">
        <f>IF(females!AE20&gt;0,females!AE20,"")</f>
        <v>16.93548387096774</v>
      </c>
      <c r="P16" s="64">
        <f>IF(females!AE23&gt;0,females!AE23,"")</f>
        <v>44.086021505376337</v>
      </c>
      <c r="Q16" s="64">
        <f>IF(females!AE24&gt;0,females!AE24,"")</f>
        <v>34.946236559139784</v>
      </c>
      <c r="R16" s="64">
        <f>IF(females!AE26&gt;0,females!AE26,"")</f>
        <v>40.053763440860216</v>
      </c>
      <c r="S16" s="64" t="str">
        <f>IF(females!AE27&gt;0,females!AE27,"")</f>
        <v/>
      </c>
      <c r="T16" s="64">
        <f>IF(females!AE28&gt;0,females!AE28,"")</f>
        <v>16.666666666666664</v>
      </c>
      <c r="U16" s="64" t="str">
        <f>IF(females!AE31&gt;0,females!AE31,"")</f>
        <v/>
      </c>
      <c r="V16" s="64" t="str">
        <f>IF(females!AE32&gt;0,females!AE32,"")</f>
        <v/>
      </c>
      <c r="W16" s="64">
        <f>IF(females!AE34&gt;0,females!AE34,"")</f>
        <v>43.01075268817204</v>
      </c>
      <c r="X16" s="64" t="str">
        <f>IF(females!AE35&gt;0,females!AE35,"")</f>
        <v/>
      </c>
      <c r="Y16" s="64">
        <f>IF(females!AE36&gt;0,females!AE36,"")</f>
        <v>18.548387096774192</v>
      </c>
      <c r="Z16" s="64">
        <f>IF(females!AE39&gt;0,females!AE39,"")</f>
        <v>58.064516129032263</v>
      </c>
      <c r="AA16" s="64">
        <f>IF(females!AE40&gt;0,females!AE40,"")</f>
        <v>43.01075268817204</v>
      </c>
      <c r="AB16" s="64">
        <f>IF(females!AE42&gt;0,females!AE42,"")</f>
        <v>57.258064516129025</v>
      </c>
      <c r="AC16" s="64">
        <f>IF(females!AE43&gt;0,females!AE43,"")</f>
        <v>41.666666666666664</v>
      </c>
      <c r="AD16" s="64">
        <f>IF(females!AE44&gt;0,females!AE44,"")</f>
        <v>19.08602150537634</v>
      </c>
    </row>
    <row r="17" spans="1:30" x14ac:dyDescent="0.2">
      <c r="A17" s="54" t="str">
        <f>'female stats (μm)'!A$2</f>
        <v>Milnesium tardigradum</v>
      </c>
      <c r="B17" s="75" t="str">
        <f>'female stats (μm)'!B$2</f>
        <v>HU.001</v>
      </c>
      <c r="C17" s="56" t="str">
        <f>females!AF1</f>
        <v>HU.001.30</v>
      </c>
      <c r="D17" s="63">
        <f>IF(females!AG3&gt;0,females!AG3,"")</f>
        <v>1831.6326530612243</v>
      </c>
      <c r="E17" s="64" t="str">
        <f>IF(females!AG4&gt;0,females!AG4,"")</f>
        <v/>
      </c>
      <c r="F17" s="64">
        <f>IF(females!AG5&gt;0,females!AG5,"")</f>
        <v>16.071428571428569</v>
      </c>
      <c r="G17" s="64">
        <f>IF(females!AG8&gt;0,females!AG8,"")</f>
        <v>63.520408163265294</v>
      </c>
      <c r="H17" s="64">
        <f>IF(females!AG9&gt;0,females!AG9,"")</f>
        <v>47.1938775510204</v>
      </c>
      <c r="I17" s="64">
        <f>IF(females!AG10&gt;0,females!AG10,"")</f>
        <v>46.683673469387756</v>
      </c>
      <c r="J17" s="64">
        <f>IF(females!AG11&gt;0,females!AG11,"")</f>
        <v>48.469387755102041</v>
      </c>
      <c r="K17" s="64">
        <f>IF(females!AG15&gt;0,females!AG15,"")</f>
        <v>42.857142857142854</v>
      </c>
      <c r="L17" s="64">
        <f>IF(females!AG16&gt;0,females!AG16,"")</f>
        <v>34.948979591836732</v>
      </c>
      <c r="M17" s="64">
        <f>IF(females!AG18&gt;0,females!AG18,"")</f>
        <v>41.58163265306122</v>
      </c>
      <c r="N17" s="64">
        <f>IF(females!AG19&gt;0,females!AG19,"")</f>
        <v>35.204081632653065</v>
      </c>
      <c r="O17" s="64" t="str">
        <f>IF(females!AG20&gt;0,females!AG20,"")</f>
        <v/>
      </c>
      <c r="P17" s="64">
        <f>IF(females!AG23&gt;0,females!AG23,"")</f>
        <v>42.602040816326522</v>
      </c>
      <c r="Q17" s="64">
        <f>IF(females!AG24&gt;0,females!AG24,"")</f>
        <v>35.714285714285708</v>
      </c>
      <c r="R17" s="64">
        <f>IF(females!AG26&gt;0,females!AG26,"")</f>
        <v>43.877551020408156</v>
      </c>
      <c r="S17" s="64">
        <f>IF(females!AG27&gt;0,females!AG27,"")</f>
        <v>35.459183673469383</v>
      </c>
      <c r="T17" s="64" t="str">
        <f>IF(females!AG28&gt;0,females!AG28,"")</f>
        <v/>
      </c>
      <c r="U17" s="64">
        <f>IF(females!AG31&gt;0,females!AG31,"")</f>
        <v>43.112244897959179</v>
      </c>
      <c r="V17" s="64">
        <f>IF(females!AG32&gt;0,females!AG32,"")</f>
        <v>36.224489795918366</v>
      </c>
      <c r="W17" s="64">
        <f>IF(females!AG34&gt;0,females!AG34,"")</f>
        <v>43.112244897959179</v>
      </c>
      <c r="X17" s="64">
        <f>IF(females!AG35&gt;0,females!AG35,"")</f>
        <v>35.459183673469383</v>
      </c>
      <c r="Y17" s="64">
        <f>IF(females!AG36&gt;0,females!AG36,"")</f>
        <v>16.326530612244898</v>
      </c>
      <c r="Z17" s="64">
        <f>IF(females!AG39&gt;0,females!AG39,"")</f>
        <v>56.632653061224481</v>
      </c>
      <c r="AA17" s="64">
        <f>IF(females!AG40&gt;0,females!AG40,"")</f>
        <v>40.561224489795919</v>
      </c>
      <c r="AB17" s="64">
        <f>IF(females!AG42&gt;0,females!AG42,"")</f>
        <v>52.806122448979586</v>
      </c>
      <c r="AC17" s="64">
        <f>IF(females!AG43&gt;0,females!AG43,"")</f>
        <v>40.051020408163261</v>
      </c>
      <c r="AD17" s="64">
        <f>IF(females!AG44&gt;0,females!AG44,"")</f>
        <v>16.836734693877549</v>
      </c>
    </row>
    <row r="19" spans="1:30" s="90" customFormat="1" x14ac:dyDescent="0.2">
      <c r="A19" s="87"/>
      <c r="B19" s="88"/>
      <c r="C19" s="8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instructions</vt:lpstr>
      <vt:lpstr>general info</vt:lpstr>
      <vt:lpstr>hatchlings</vt:lpstr>
      <vt:lpstr>hatchlings stats (μm)</vt:lpstr>
      <vt:lpstr>hatchlings stats (pt)</vt:lpstr>
      <vt:lpstr>females</vt:lpstr>
      <vt:lpstr>female stats (μm)</vt:lpstr>
      <vt:lpstr>female stats (pt)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Apochela (ver. 1.0)</dc:title>
  <dc:creator>Łukasz Michalczyk (LM@tardigrada.net)</dc:creator>
  <cp:keywords>Tardigrada Apochela morphometry</cp:keywords>
  <cp:lastModifiedBy>Madga</cp:lastModifiedBy>
  <cp:lastPrinted>2003-07-11T12:21:57Z</cp:lastPrinted>
  <dcterms:created xsi:type="dcterms:W3CDTF">2003-07-11T12:08:32Z</dcterms:created>
  <dcterms:modified xsi:type="dcterms:W3CDTF">2021-04-22T05:52:25Z</dcterms:modified>
</cp:coreProperties>
</file>